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5/GLOSAS 2025/3ER. TRIMESTRE 2025/"/>
    </mc:Choice>
  </mc:AlternateContent>
  <xr:revisionPtr revIDLastSave="0" documentId="8_{B5F52FC6-4C6B-4CAD-B03E-BEC54C803FEB}" xr6:coauthVersionLast="47" xr6:coauthVersionMax="47" xr10:uidLastSave="{00000000-0000-0000-0000-000000000000}"/>
  <bookViews>
    <workbookView xWindow="20370" yWindow="-4815" windowWidth="29040" windowHeight="15720" tabRatio="968" firstSheet="21" activeTab="27" xr2:uid="{00000000-000D-0000-FFFF-FFFF00000000}"/>
  </bookViews>
  <sheets>
    <sheet name="24-01-010 Ind. Prog. Bonif. " sheetId="3" r:id="rId1"/>
    <sheet name="24-01-010 Res. Prog. Bonif. " sheetId="4" r:id="rId2"/>
    <sheet name="24-01-337 Ind. Bonos Art. 2" sheetId="8" r:id="rId3"/>
    <sheet name="24-01-337 Res. Bonos Art. 2" sheetId="9" r:id="rId4"/>
    <sheet name="24-02-010 Ind. A.Téc SENADIS" sheetId="10" r:id="rId5"/>
    <sheet name="24-02-010 Res. A.Téc SENADIS" sheetId="11" r:id="rId6"/>
    <sheet name="24-02-012 Ind. Alim - JUNAEB" sheetId="44" r:id="rId7"/>
    <sheet name="24-02-012 Res. Alim - JUNAEB" sheetId="45" r:id="rId8"/>
    <sheet name="24-02-014 Ind. FOSIS" sheetId="46" r:id="rId9"/>
    <sheet name="24-02-014 Res. FOSIS" sheetId="47" r:id="rId10"/>
    <sheet name="24-02-015 Ind. INTEGRA" sheetId="48" r:id="rId11"/>
    <sheet name="24-02-015 Res. INTEGRA" sheetId="49" r:id="rId12"/>
    <sheet name="24-02-020 Ind. EM - JUNAEB " sheetId="50" r:id="rId13"/>
    <sheet name="24-02-020 Res. EM - JUNAEB" sheetId="51" r:id="rId14"/>
    <sheet name="24-03-335 Ind. HABITABILIDAD" sheetId="52" r:id="rId15"/>
    <sheet name="24-03-335 Res. HABITABILIDAD" sheetId="53" r:id="rId16"/>
    <sheet name="24-03-340 Ind. Adulto Mayor" sheetId="54" r:id="rId17"/>
    <sheet name="24-03-340 Res. Adulto Mayor" sheetId="55" r:id="rId18"/>
    <sheet name="24-03-343 Ind. CALLE" sheetId="56" r:id="rId19"/>
    <sheet name="24-03-343 Res. CALLE" sheetId="57" r:id="rId20"/>
    <sheet name="24-03-344 Ind. AUTOCONSUMO" sheetId="58" r:id="rId21"/>
    <sheet name="24-03-344 Res. AUTOCONSUMO" sheetId="59" r:id="rId22"/>
    <sheet name="24-03-345 Ind. PROG. EJE" sheetId="60" r:id="rId23"/>
    <sheet name="24-03-345 Res. PROG. EJE" sheetId="61" r:id="rId24"/>
    <sheet name="24-03-997 Ind. Cuid. Temporales" sheetId="62" r:id="rId25"/>
    <sheet name="24-03-997 Res. Cuid. Temporales" sheetId="63" r:id="rId26"/>
    <sheet name="24-03-999 Ind. MIU CHS- CONADI" sheetId="64" r:id="rId27"/>
    <sheet name="24-03-999 Res. MIU CHS- CONADI" sheetId="65" r:id="rId28"/>
  </sheets>
  <definedNames>
    <definedName name="_xlnm.Print_Area" localSheetId="0">'24-01-010 Ind. Prog. Bonif. '!$A$1:$AJ$77</definedName>
    <definedName name="_xlnm.Print_Area" localSheetId="2">'24-01-337 Ind. Bonos Art. 2'!$A$1:$AJ$456</definedName>
    <definedName name="_xlnm.Print_Area" localSheetId="4">'24-02-010 Ind. A.Téc SENADIS'!$A$1:$AJ$77</definedName>
    <definedName name="_xlnm.Print_Area" localSheetId="6">'24-02-012 Ind. Alim - JUNAEB'!$A$1:$AJ$77</definedName>
    <definedName name="_xlnm.Print_Area" localSheetId="8">'24-02-014 Ind. FOSIS'!$A$1:$AJ$77</definedName>
    <definedName name="_xlnm.Print_Area" localSheetId="10">'24-02-015 Ind. INTEGRA'!$A$1:$AJ$77</definedName>
    <definedName name="_xlnm.Print_Area" localSheetId="12">'24-02-020 Ind. EM - JUNAEB '!$A$1:$AJ$77</definedName>
    <definedName name="_xlnm.Print_Area" localSheetId="14">'24-03-335 Ind. HABITABILIDAD'!$A$1:$AJ$77</definedName>
    <definedName name="_xlnm.Print_Area" localSheetId="16">'24-03-340 Ind. Adulto Mayor'!$A$1:$AJ$204</definedName>
    <definedName name="_xlnm.Print_Area" localSheetId="18">'24-03-343 Ind. CALLE'!$A$1:$AJ$79</definedName>
    <definedName name="_xlnm.Print_Area" localSheetId="20">'24-03-344 Ind. AUTOCONSUMO'!$A$1:$AJ$151</definedName>
    <definedName name="_xlnm.Print_Area" localSheetId="22">'24-03-345 Ind. PROG. EJE'!$A$1:$AJ$190</definedName>
    <definedName name="_xlnm.Print_Area" localSheetId="24">'24-03-997 Ind. Cuid. Temporales'!$A$1:$AJ$77</definedName>
    <definedName name="_xlnm.Print_Area" localSheetId="26">'24-03-999 Ind. MIU CHS- CONADI'!$A$1:$AJ$77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6" i="60" l="1"/>
  <c r="AH184" i="60"/>
  <c r="AG184" i="60"/>
  <c r="AC184" i="60"/>
  <c r="AG177" i="60"/>
  <c r="AH177" i="60"/>
  <c r="AI177" i="60" s="1"/>
  <c r="AG178" i="60"/>
  <c r="AH178" i="60"/>
  <c r="AI178" i="60" s="1"/>
  <c r="AG179" i="60"/>
  <c r="AH179" i="60"/>
  <c r="AI179" i="60" s="1"/>
  <c r="AG180" i="60"/>
  <c r="AH180" i="60"/>
  <c r="AI180" i="60" s="1"/>
  <c r="AG181" i="60"/>
  <c r="AH181" i="60"/>
  <c r="AI181" i="60" s="1"/>
  <c r="AG182" i="60"/>
  <c r="AH182" i="60"/>
  <c r="AI182" i="60" s="1"/>
  <c r="AG183" i="60"/>
  <c r="AH183" i="60"/>
  <c r="AI183" i="60" s="1"/>
  <c r="AC177" i="60"/>
  <c r="AC178" i="60"/>
  <c r="AC179" i="60"/>
  <c r="AC180" i="60"/>
  <c r="AC181" i="60"/>
  <c r="AC182" i="60"/>
  <c r="AC183" i="60"/>
  <c r="AA184" i="60"/>
  <c r="P23" i="61" s="1"/>
  <c r="AB184" i="60"/>
  <c r="Z184" i="60"/>
  <c r="Y184" i="60"/>
  <c r="U184" i="60"/>
  <c r="Y177" i="60"/>
  <c r="Y178" i="60"/>
  <c r="Y179" i="60"/>
  <c r="Y180" i="60"/>
  <c r="Y181" i="60"/>
  <c r="Y182" i="60"/>
  <c r="Y183" i="60"/>
  <c r="K184" i="60"/>
  <c r="AG135" i="60"/>
  <c r="AG136" i="60"/>
  <c r="AG137" i="60"/>
  <c r="AG138" i="60"/>
  <c r="AG139" i="60"/>
  <c r="AG140" i="60"/>
  <c r="AG141" i="60"/>
  <c r="AG142" i="60"/>
  <c r="AG143" i="60"/>
  <c r="AG144" i="60"/>
  <c r="AC135" i="60"/>
  <c r="AC136" i="60"/>
  <c r="AC137" i="60"/>
  <c r="AC138" i="60"/>
  <c r="AC139" i="60"/>
  <c r="AC140" i="60"/>
  <c r="AC141" i="60"/>
  <c r="AC142" i="60"/>
  <c r="AC143" i="60"/>
  <c r="AC144" i="60"/>
  <c r="Y135" i="60"/>
  <c r="Y136" i="60"/>
  <c r="Y137" i="60"/>
  <c r="Y138" i="60"/>
  <c r="Y139" i="60"/>
  <c r="Y140" i="60"/>
  <c r="Y141" i="60"/>
  <c r="Y142" i="60"/>
  <c r="Y143" i="60"/>
  <c r="Y144" i="60"/>
  <c r="U135" i="60"/>
  <c r="U136" i="60"/>
  <c r="U137" i="60"/>
  <c r="U138" i="60"/>
  <c r="U139" i="60"/>
  <c r="U140" i="60"/>
  <c r="U141" i="60"/>
  <c r="U142" i="60"/>
  <c r="U143" i="60"/>
  <c r="U144" i="60"/>
  <c r="AA131" i="60"/>
  <c r="Z132" i="60"/>
  <c r="AA113" i="60"/>
  <c r="P15" i="61" s="1"/>
  <c r="Z113" i="60"/>
  <c r="O15" i="61" s="1"/>
  <c r="AG98" i="60"/>
  <c r="AG99" i="60"/>
  <c r="AG100" i="60"/>
  <c r="AG101" i="60"/>
  <c r="AG102" i="60"/>
  <c r="AG103" i="60"/>
  <c r="AG104" i="60"/>
  <c r="AG105" i="60"/>
  <c r="AG106" i="60"/>
  <c r="AG107" i="60"/>
  <c r="AG108" i="60"/>
  <c r="AG109" i="60"/>
  <c r="AG110" i="60"/>
  <c r="AG111" i="60"/>
  <c r="AG112" i="60"/>
  <c r="AC112" i="60"/>
  <c r="AC98" i="60"/>
  <c r="AC99" i="60"/>
  <c r="AC100" i="60"/>
  <c r="AC101" i="60"/>
  <c r="AC102" i="60"/>
  <c r="AC103" i="60"/>
  <c r="AC104" i="60"/>
  <c r="AC105" i="60"/>
  <c r="AC106" i="60"/>
  <c r="AC107" i="60"/>
  <c r="AC108" i="60"/>
  <c r="AC109" i="60"/>
  <c r="AC110" i="60"/>
  <c r="AC111" i="60"/>
  <c r="AB113" i="60"/>
  <c r="Q15" i="61" s="1"/>
  <c r="U98" i="60"/>
  <c r="U99" i="60"/>
  <c r="U100" i="60"/>
  <c r="U101" i="60"/>
  <c r="AH101" i="60" s="1"/>
  <c r="AI101" i="60" s="1"/>
  <c r="U102" i="60"/>
  <c r="U103" i="60"/>
  <c r="U104" i="60"/>
  <c r="U105" i="60"/>
  <c r="U106" i="60"/>
  <c r="U107" i="60"/>
  <c r="U108" i="60"/>
  <c r="U109" i="60"/>
  <c r="AH109" i="60" s="1"/>
  <c r="AI109" i="60" s="1"/>
  <c r="U110" i="60"/>
  <c r="U111" i="60"/>
  <c r="U112" i="60"/>
  <c r="K113" i="60"/>
  <c r="C15" i="61" s="1"/>
  <c r="AA67" i="60"/>
  <c r="AA89" i="60" s="1"/>
  <c r="P14" i="61" s="1"/>
  <c r="AC69" i="60"/>
  <c r="AG69" i="60"/>
  <c r="AC70" i="60"/>
  <c r="AG70" i="60"/>
  <c r="AC71" i="60"/>
  <c r="AG71" i="60"/>
  <c r="AC72" i="60"/>
  <c r="AG72" i="60"/>
  <c r="AC73" i="60"/>
  <c r="AG73" i="60"/>
  <c r="AC74" i="60"/>
  <c r="AG74" i="60"/>
  <c r="AC75" i="60"/>
  <c r="AG75" i="60"/>
  <c r="AC76" i="60"/>
  <c r="AG76" i="60"/>
  <c r="AC77" i="60"/>
  <c r="AG77" i="60"/>
  <c r="AC78" i="60"/>
  <c r="AG78" i="60"/>
  <c r="AC79" i="60"/>
  <c r="AG79" i="60"/>
  <c r="AC80" i="60"/>
  <c r="AG80" i="60"/>
  <c r="AC81" i="60"/>
  <c r="AG81" i="60"/>
  <c r="AC82" i="60"/>
  <c r="AG82" i="60"/>
  <c r="AC83" i="60"/>
  <c r="AG83" i="60"/>
  <c r="AC84" i="60"/>
  <c r="AG84" i="60"/>
  <c r="AC85" i="60"/>
  <c r="AG85" i="60"/>
  <c r="AC86" i="60"/>
  <c r="AG86" i="60"/>
  <c r="AC87" i="60"/>
  <c r="AG87" i="60"/>
  <c r="AC88" i="60"/>
  <c r="AG88" i="60"/>
  <c r="Z67" i="60"/>
  <c r="Y69" i="60"/>
  <c r="Y70" i="60"/>
  <c r="Y71" i="60"/>
  <c r="Y72" i="60"/>
  <c r="Y73" i="60"/>
  <c r="Y74" i="60"/>
  <c r="Y75" i="60"/>
  <c r="Y76" i="60"/>
  <c r="Y77" i="60"/>
  <c r="Y78" i="60"/>
  <c r="Y79" i="60"/>
  <c r="Y80" i="60"/>
  <c r="Y81" i="60"/>
  <c r="Y82" i="60"/>
  <c r="Y83" i="60"/>
  <c r="Y84" i="60"/>
  <c r="Y85" i="60"/>
  <c r="Y86" i="60"/>
  <c r="Y87" i="60"/>
  <c r="Y88" i="60"/>
  <c r="U69" i="60"/>
  <c r="U70" i="60"/>
  <c r="U71" i="60"/>
  <c r="U72" i="60"/>
  <c r="U73" i="60"/>
  <c r="U74" i="60"/>
  <c r="U75" i="60"/>
  <c r="U76" i="60"/>
  <c r="U77" i="60"/>
  <c r="U78" i="60"/>
  <c r="U79" i="60"/>
  <c r="U80" i="60"/>
  <c r="U81" i="60"/>
  <c r="U82" i="60"/>
  <c r="U83" i="60"/>
  <c r="U84" i="60"/>
  <c r="U85" i="60"/>
  <c r="U86" i="60"/>
  <c r="U87" i="60"/>
  <c r="U88" i="60"/>
  <c r="K89" i="60"/>
  <c r="C14" i="61" s="1"/>
  <c r="AG29" i="60"/>
  <c r="AG24" i="60"/>
  <c r="AG25" i="60"/>
  <c r="AG26" i="60"/>
  <c r="AG27" i="60"/>
  <c r="AG28" i="60"/>
  <c r="AC24" i="60"/>
  <c r="AC25" i="60"/>
  <c r="AC26" i="60"/>
  <c r="AC27" i="60"/>
  <c r="AC28" i="60"/>
  <c r="AC29" i="60"/>
  <c r="Y24" i="60"/>
  <c r="Y25" i="60"/>
  <c r="Y26" i="60"/>
  <c r="Y27" i="60"/>
  <c r="Y28" i="60"/>
  <c r="Y29" i="60"/>
  <c r="U24" i="60"/>
  <c r="U25" i="60"/>
  <c r="U26" i="60"/>
  <c r="U27" i="60"/>
  <c r="U28" i="60"/>
  <c r="U29" i="60"/>
  <c r="K30" i="60"/>
  <c r="C11" i="61" s="1"/>
  <c r="J145" i="58"/>
  <c r="J141" i="58"/>
  <c r="J137" i="58"/>
  <c r="AC123" i="58"/>
  <c r="AG123" i="58"/>
  <c r="AH123" i="58"/>
  <c r="AI123" i="58"/>
  <c r="AC124" i="58"/>
  <c r="AH124" i="58" s="1"/>
  <c r="AG124" i="58"/>
  <c r="AC125" i="58"/>
  <c r="AG125" i="58"/>
  <c r="AH125" i="58"/>
  <c r="AI125" i="58"/>
  <c r="AC126" i="58"/>
  <c r="AH126" i="58" s="1"/>
  <c r="AG126" i="58"/>
  <c r="AC127" i="58"/>
  <c r="AH127" i="58" s="1"/>
  <c r="AG127" i="58"/>
  <c r="AC128" i="58"/>
  <c r="AG128" i="58"/>
  <c r="AH128" i="58"/>
  <c r="AI128" i="58" s="1"/>
  <c r="AC129" i="58"/>
  <c r="AH129" i="58" s="1"/>
  <c r="AG129" i="58"/>
  <c r="AC130" i="58"/>
  <c r="AG130" i="58"/>
  <c r="AH130" i="58"/>
  <c r="AI130" i="58" s="1"/>
  <c r="AC131" i="58"/>
  <c r="AH131" i="58" s="1"/>
  <c r="AG131" i="58"/>
  <c r="AC132" i="58"/>
  <c r="AH132" i="58" s="1"/>
  <c r="AG132" i="58"/>
  <c r="AI122" i="58"/>
  <c r="Y123" i="58"/>
  <c r="Y124" i="58"/>
  <c r="Y125" i="58"/>
  <c r="Y126" i="58"/>
  <c r="Y127" i="58"/>
  <c r="Y128" i="58"/>
  <c r="Y129" i="58"/>
  <c r="Y130" i="58"/>
  <c r="Y131" i="58"/>
  <c r="Y132" i="58"/>
  <c r="U132" i="58"/>
  <c r="U123" i="58"/>
  <c r="U124" i="58"/>
  <c r="U125" i="58"/>
  <c r="U126" i="58"/>
  <c r="U127" i="58"/>
  <c r="U128" i="58"/>
  <c r="U129" i="58"/>
  <c r="U130" i="58"/>
  <c r="U131" i="58"/>
  <c r="J133" i="58"/>
  <c r="J120" i="58"/>
  <c r="AG114" i="58"/>
  <c r="AG115" i="58"/>
  <c r="AC114" i="58"/>
  <c r="Y114" i="58"/>
  <c r="U114" i="58"/>
  <c r="K116" i="58"/>
  <c r="C18" i="59" s="1"/>
  <c r="J116" i="58"/>
  <c r="B18" i="59" s="1"/>
  <c r="AC105" i="58"/>
  <c r="AG105" i="58"/>
  <c r="AC106" i="58"/>
  <c r="AG106" i="58"/>
  <c r="AC107" i="58"/>
  <c r="AG107" i="58"/>
  <c r="AC108" i="58"/>
  <c r="AG108" i="58"/>
  <c r="AC109" i="58"/>
  <c r="AG109" i="58"/>
  <c r="AC110" i="58"/>
  <c r="AG110" i="58"/>
  <c r="Y105" i="58"/>
  <c r="Y106" i="58"/>
  <c r="Y107" i="58"/>
  <c r="Y108" i="58"/>
  <c r="Y109" i="58"/>
  <c r="Y110" i="58"/>
  <c r="U105" i="58"/>
  <c r="U106" i="58"/>
  <c r="U107" i="58"/>
  <c r="U108" i="58"/>
  <c r="U109" i="58"/>
  <c r="U110" i="58"/>
  <c r="AC101" i="58"/>
  <c r="AG101" i="58"/>
  <c r="Y101" i="58"/>
  <c r="U101" i="58"/>
  <c r="J111" i="58"/>
  <c r="B17" i="59" s="1"/>
  <c r="J102" i="58"/>
  <c r="B16" i="59" s="1"/>
  <c r="AC84" i="58"/>
  <c r="AG84" i="58"/>
  <c r="AC85" i="58"/>
  <c r="AG85" i="58"/>
  <c r="AC86" i="58"/>
  <c r="AG86" i="58"/>
  <c r="AC87" i="58"/>
  <c r="AG87" i="58"/>
  <c r="AC88" i="58"/>
  <c r="AG88" i="58"/>
  <c r="AC89" i="58"/>
  <c r="AG89" i="58"/>
  <c r="AC90" i="58"/>
  <c r="AG90" i="58"/>
  <c r="AC91" i="58"/>
  <c r="AG91" i="58"/>
  <c r="AC92" i="58"/>
  <c r="AG92" i="58"/>
  <c r="AC93" i="58"/>
  <c r="AG93" i="58"/>
  <c r="AC94" i="58"/>
  <c r="AG94" i="58"/>
  <c r="AC95" i="58"/>
  <c r="AG95" i="58"/>
  <c r="AC96" i="58"/>
  <c r="AG96" i="58"/>
  <c r="AC97" i="58"/>
  <c r="AG97" i="58"/>
  <c r="Y84" i="58"/>
  <c r="Y85" i="58"/>
  <c r="Y86" i="58"/>
  <c r="Y87" i="58"/>
  <c r="Y88" i="58"/>
  <c r="Y89" i="58"/>
  <c r="Y90" i="58"/>
  <c r="Y91" i="58"/>
  <c r="Y92" i="58"/>
  <c r="Y93" i="58"/>
  <c r="Y94" i="58"/>
  <c r="Y95" i="58"/>
  <c r="Y96" i="58"/>
  <c r="Y97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J98" i="58"/>
  <c r="B15" i="59" s="1"/>
  <c r="AC53" i="58"/>
  <c r="AG53" i="58"/>
  <c r="AC54" i="58"/>
  <c r="AG54" i="58"/>
  <c r="AC55" i="58"/>
  <c r="AG55" i="58"/>
  <c r="AC56" i="58"/>
  <c r="AG56" i="58"/>
  <c r="AC57" i="58"/>
  <c r="AG57" i="58"/>
  <c r="AC58" i="58"/>
  <c r="AG58" i="58"/>
  <c r="AC59" i="58"/>
  <c r="AG59" i="58"/>
  <c r="AC60" i="58"/>
  <c r="AG60" i="58"/>
  <c r="AC61" i="58"/>
  <c r="AG61" i="58"/>
  <c r="AC62" i="58"/>
  <c r="AG62" i="58"/>
  <c r="AC63" i="58"/>
  <c r="AG63" i="58"/>
  <c r="AC64" i="58"/>
  <c r="AG64" i="58"/>
  <c r="AC65" i="58"/>
  <c r="AG65" i="58"/>
  <c r="AC66" i="58"/>
  <c r="AG66" i="58"/>
  <c r="AC67" i="58"/>
  <c r="AG67" i="58"/>
  <c r="AC68" i="58"/>
  <c r="AG68" i="58"/>
  <c r="AC69" i="58"/>
  <c r="AG69" i="58"/>
  <c r="AC70" i="58"/>
  <c r="AG70" i="58"/>
  <c r="AC71" i="58"/>
  <c r="AG71" i="58"/>
  <c r="AC72" i="58"/>
  <c r="AG72" i="58"/>
  <c r="AC73" i="58"/>
  <c r="AG73" i="58"/>
  <c r="AC74" i="58"/>
  <c r="AG74" i="58"/>
  <c r="AC75" i="58"/>
  <c r="AG75" i="58"/>
  <c r="AC76" i="58"/>
  <c r="AG76" i="58"/>
  <c r="AC77" i="58"/>
  <c r="AG77" i="58"/>
  <c r="AC78" i="58"/>
  <c r="AG78" i="58"/>
  <c r="AC79" i="58"/>
  <c r="AG79" i="58"/>
  <c r="AC80" i="58"/>
  <c r="AG80" i="58"/>
  <c r="Y53" i="58"/>
  <c r="Y54" i="58"/>
  <c r="Y55" i="58"/>
  <c r="Y56" i="58"/>
  <c r="Y57" i="58"/>
  <c r="Y58" i="58"/>
  <c r="Y59" i="58"/>
  <c r="Y60" i="58"/>
  <c r="Y61" i="58"/>
  <c r="Y62" i="58"/>
  <c r="Y63" i="58"/>
  <c r="Y64" i="58"/>
  <c r="Y65" i="58"/>
  <c r="Y66" i="58"/>
  <c r="Y67" i="58"/>
  <c r="Y68" i="58"/>
  <c r="Y69" i="58"/>
  <c r="Y70" i="58"/>
  <c r="Y71" i="58"/>
  <c r="Y72" i="58"/>
  <c r="Y73" i="58"/>
  <c r="Y74" i="58"/>
  <c r="Y75" i="58"/>
  <c r="Y76" i="58"/>
  <c r="Y77" i="58"/>
  <c r="Y78" i="58"/>
  <c r="Y79" i="58"/>
  <c r="Y80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J81" i="58"/>
  <c r="B14" i="59" s="1"/>
  <c r="J50" i="58"/>
  <c r="AC34" i="58"/>
  <c r="AG34" i="58"/>
  <c r="AC35" i="58"/>
  <c r="AG35" i="58"/>
  <c r="AC36" i="58"/>
  <c r="AG36" i="58"/>
  <c r="AC37" i="58"/>
  <c r="AG37" i="58"/>
  <c r="AC38" i="58"/>
  <c r="AG38" i="58"/>
  <c r="AC39" i="58"/>
  <c r="AG39" i="58"/>
  <c r="AC40" i="58"/>
  <c r="AG40" i="58"/>
  <c r="AC41" i="58"/>
  <c r="AG41" i="58"/>
  <c r="AC42" i="58"/>
  <c r="AG42" i="58"/>
  <c r="AC43" i="58"/>
  <c r="AG43" i="58"/>
  <c r="AC44" i="58"/>
  <c r="AG44" i="58"/>
  <c r="AC45" i="58"/>
  <c r="AG45" i="58"/>
  <c r="Y34" i="58"/>
  <c r="Y35" i="58"/>
  <c r="Y36" i="58"/>
  <c r="Y37" i="58"/>
  <c r="Y38" i="58"/>
  <c r="Y39" i="58"/>
  <c r="Y40" i="58"/>
  <c r="Y41" i="58"/>
  <c r="Y42" i="58"/>
  <c r="Y43" i="58"/>
  <c r="Y44" i="58"/>
  <c r="Y45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J46" i="58"/>
  <c r="B12" i="59" s="1"/>
  <c r="AG30" i="58"/>
  <c r="AC30" i="58"/>
  <c r="AG29" i="58"/>
  <c r="AC29" i="58"/>
  <c r="AG28" i="58"/>
  <c r="AC28" i="58"/>
  <c r="AG27" i="58"/>
  <c r="AC27" i="58"/>
  <c r="AG26" i="58"/>
  <c r="AC26" i="58"/>
  <c r="AG25" i="58"/>
  <c r="AC25" i="58"/>
  <c r="AG24" i="58"/>
  <c r="AC24" i="58"/>
  <c r="AG23" i="58"/>
  <c r="AC23" i="58"/>
  <c r="AG22" i="58"/>
  <c r="AC22" i="58"/>
  <c r="Y22" i="58"/>
  <c r="Y23" i="58"/>
  <c r="Y24" i="58"/>
  <c r="Y25" i="58"/>
  <c r="Y26" i="58"/>
  <c r="Y27" i="58"/>
  <c r="Y28" i="58"/>
  <c r="Y29" i="58"/>
  <c r="Y30" i="58"/>
  <c r="U22" i="58"/>
  <c r="U23" i="58"/>
  <c r="U24" i="58"/>
  <c r="U25" i="58"/>
  <c r="U26" i="58"/>
  <c r="U27" i="58"/>
  <c r="U28" i="58"/>
  <c r="U29" i="58"/>
  <c r="U30" i="58"/>
  <c r="J31" i="58"/>
  <c r="B11" i="59" s="1"/>
  <c r="J19" i="58"/>
  <c r="B10" i="59" s="1"/>
  <c r="J11" i="58"/>
  <c r="AB77" i="56"/>
  <c r="AA77" i="56"/>
  <c r="Z77" i="56"/>
  <c r="Z78" i="56" s="1"/>
  <c r="AC75" i="56"/>
  <c r="AG77" i="56"/>
  <c r="AG76" i="56"/>
  <c r="AC77" i="56"/>
  <c r="AC76" i="56"/>
  <c r="K76" i="56"/>
  <c r="K75" i="56"/>
  <c r="J69" i="56"/>
  <c r="J65" i="56"/>
  <c r="J61" i="56"/>
  <c r="J57" i="56"/>
  <c r="K53" i="56"/>
  <c r="J49" i="56"/>
  <c r="J53" i="56"/>
  <c r="J45" i="56"/>
  <c r="J41" i="56"/>
  <c r="B15" i="57" s="1"/>
  <c r="J37" i="56"/>
  <c r="J33" i="56"/>
  <c r="J25" i="56"/>
  <c r="AI18" i="56"/>
  <c r="AH18" i="56"/>
  <c r="AG18" i="56"/>
  <c r="AA21" i="56"/>
  <c r="P10" i="57" s="1"/>
  <c r="AB21" i="56"/>
  <c r="Z21" i="56"/>
  <c r="AC18" i="56"/>
  <c r="AC21" i="56" s="1"/>
  <c r="Y18" i="56"/>
  <c r="U18" i="56"/>
  <c r="K21" i="56"/>
  <c r="C10" i="57" s="1"/>
  <c r="AG14" i="56"/>
  <c r="AG15" i="56"/>
  <c r="AC14" i="56"/>
  <c r="AC15" i="56"/>
  <c r="Y14" i="56"/>
  <c r="U14" i="56"/>
  <c r="J11" i="56"/>
  <c r="AH198" i="54"/>
  <c r="AC198" i="54"/>
  <c r="AC191" i="54"/>
  <c r="AH191" i="54" s="1"/>
  <c r="AG191" i="54"/>
  <c r="AC192" i="54"/>
  <c r="AG192" i="54"/>
  <c r="AH192" i="54"/>
  <c r="AI192" i="54" s="1"/>
  <c r="AC193" i="54"/>
  <c r="AG193" i="54"/>
  <c r="AH193" i="54"/>
  <c r="AI193" i="54" s="1"/>
  <c r="AC194" i="54"/>
  <c r="AH194" i="54" s="1"/>
  <c r="AG194" i="54"/>
  <c r="AC195" i="54"/>
  <c r="AH195" i="54" s="1"/>
  <c r="AG195" i="54"/>
  <c r="AC196" i="54"/>
  <c r="AH196" i="54" s="1"/>
  <c r="AG196" i="54"/>
  <c r="AC197" i="54"/>
  <c r="AG197" i="54"/>
  <c r="AH197" i="54" s="1"/>
  <c r="AC174" i="54"/>
  <c r="AG174" i="54"/>
  <c r="AH174" i="54"/>
  <c r="AI174" i="54" s="1"/>
  <c r="AC175" i="54"/>
  <c r="AG175" i="54"/>
  <c r="AH175" i="54"/>
  <c r="AI175" i="54" s="1"/>
  <c r="AC176" i="54"/>
  <c r="AG176" i="54"/>
  <c r="AH176" i="54"/>
  <c r="AI176" i="54" s="1"/>
  <c r="AC177" i="54"/>
  <c r="AH177" i="54" s="1"/>
  <c r="AG177" i="54"/>
  <c r="AC178" i="54"/>
  <c r="AH178" i="54" s="1"/>
  <c r="AG178" i="54"/>
  <c r="AC179" i="54"/>
  <c r="AH179" i="54" s="1"/>
  <c r="AG179" i="54"/>
  <c r="AC180" i="54"/>
  <c r="AH180" i="54" s="1"/>
  <c r="AG180" i="54"/>
  <c r="AC181" i="54"/>
  <c r="AG181" i="54"/>
  <c r="AH181" i="54" s="1"/>
  <c r="AC182" i="54"/>
  <c r="AH182" i="54" s="1"/>
  <c r="AG182" i="54"/>
  <c r="AC183" i="54"/>
  <c r="AG183" i="54"/>
  <c r="AH183" i="54"/>
  <c r="AI183" i="54" s="1"/>
  <c r="AC184" i="54"/>
  <c r="AG184" i="54"/>
  <c r="AH184" i="54"/>
  <c r="AI184" i="54" s="1"/>
  <c r="AC185" i="54"/>
  <c r="AH185" i="54" s="1"/>
  <c r="AG185" i="54"/>
  <c r="AC186" i="54"/>
  <c r="AH186" i="54" s="1"/>
  <c r="AG186" i="54"/>
  <c r="AC187" i="54"/>
  <c r="AH187" i="54" s="1"/>
  <c r="AG187" i="54"/>
  <c r="AC188" i="54"/>
  <c r="AH188" i="54" s="1"/>
  <c r="AG188" i="54"/>
  <c r="AC189" i="54"/>
  <c r="AG189" i="54"/>
  <c r="AH189" i="54" s="1"/>
  <c r="AC190" i="54"/>
  <c r="AG190" i="54"/>
  <c r="AH190" i="54"/>
  <c r="AI190" i="54" s="1"/>
  <c r="AA198" i="54"/>
  <c r="AB198" i="54"/>
  <c r="Z198" i="54"/>
  <c r="Y197" i="54"/>
  <c r="Y196" i="54"/>
  <c r="Y195" i="54"/>
  <c r="Y194" i="54"/>
  <c r="Y193" i="54"/>
  <c r="Y192" i="54"/>
  <c r="Y191" i="54"/>
  <c r="Y190" i="54"/>
  <c r="Y189" i="54"/>
  <c r="Y188" i="54"/>
  <c r="Y187" i="54"/>
  <c r="Y186" i="54"/>
  <c r="Y185" i="54"/>
  <c r="Y184" i="54"/>
  <c r="Y183" i="54"/>
  <c r="Y182" i="54"/>
  <c r="Y181" i="54"/>
  <c r="Y180" i="54"/>
  <c r="Y179" i="54"/>
  <c r="Y178" i="54"/>
  <c r="Y177" i="54"/>
  <c r="Y176" i="54"/>
  <c r="Y175" i="54"/>
  <c r="Y174" i="54"/>
  <c r="U197" i="54"/>
  <c r="U196" i="54"/>
  <c r="U195" i="54"/>
  <c r="U194" i="54"/>
  <c r="U193" i="54"/>
  <c r="U192" i="54"/>
  <c r="U191" i="54"/>
  <c r="U190" i="54"/>
  <c r="U189" i="54"/>
  <c r="U188" i="54"/>
  <c r="U187" i="54"/>
  <c r="U186" i="54"/>
  <c r="U185" i="54"/>
  <c r="U184" i="54"/>
  <c r="U183" i="54"/>
  <c r="U182" i="54"/>
  <c r="U181" i="54"/>
  <c r="U180" i="54"/>
  <c r="U179" i="54"/>
  <c r="U178" i="54"/>
  <c r="U177" i="54"/>
  <c r="U176" i="54"/>
  <c r="U175" i="54"/>
  <c r="U174" i="54"/>
  <c r="U173" i="54"/>
  <c r="U172" i="54"/>
  <c r="U171" i="54"/>
  <c r="U170" i="54"/>
  <c r="U169" i="54"/>
  <c r="U168" i="54"/>
  <c r="U167" i="54"/>
  <c r="U166" i="54"/>
  <c r="U165" i="54"/>
  <c r="U164" i="54"/>
  <c r="U163" i="54"/>
  <c r="U162" i="54"/>
  <c r="U161" i="54"/>
  <c r="U160" i="54"/>
  <c r="U159" i="54"/>
  <c r="U158" i="54"/>
  <c r="U157" i="54"/>
  <c r="U156" i="54"/>
  <c r="U155" i="54"/>
  <c r="U154" i="54"/>
  <c r="U153" i="54"/>
  <c r="U152" i="54"/>
  <c r="U151" i="54"/>
  <c r="U150" i="54"/>
  <c r="U149" i="54"/>
  <c r="U148" i="54"/>
  <c r="U147" i="54"/>
  <c r="U146" i="54"/>
  <c r="U145" i="54"/>
  <c r="K198" i="54"/>
  <c r="C23" i="55" s="1"/>
  <c r="J143" i="54"/>
  <c r="J139" i="54"/>
  <c r="AC117" i="54"/>
  <c r="AG117" i="54"/>
  <c r="AC118" i="54"/>
  <c r="AG118" i="54"/>
  <c r="AC119" i="54"/>
  <c r="AG119" i="54"/>
  <c r="AC120" i="54"/>
  <c r="AG120" i="54"/>
  <c r="AC121" i="54"/>
  <c r="AG121" i="54"/>
  <c r="AC122" i="54"/>
  <c r="AG122" i="54"/>
  <c r="AC123" i="54"/>
  <c r="AG123" i="54"/>
  <c r="AC124" i="54"/>
  <c r="AG124" i="54"/>
  <c r="AC125" i="54"/>
  <c r="AG125" i="54"/>
  <c r="AC126" i="54"/>
  <c r="AG126" i="54"/>
  <c r="AC127" i="54"/>
  <c r="AG127" i="54"/>
  <c r="AC128" i="54"/>
  <c r="AG128" i="54"/>
  <c r="AC129" i="54"/>
  <c r="AG129" i="54"/>
  <c r="AC130" i="54"/>
  <c r="AG130" i="54"/>
  <c r="AC131" i="54"/>
  <c r="AG131" i="54"/>
  <c r="AC132" i="54"/>
  <c r="AG132" i="54"/>
  <c r="AC133" i="54"/>
  <c r="AG133" i="54"/>
  <c r="AC134" i="54"/>
  <c r="AG134" i="54"/>
  <c r="Y117" i="54"/>
  <c r="Y118" i="54"/>
  <c r="Y119" i="54"/>
  <c r="Y120" i="54"/>
  <c r="Y121" i="54"/>
  <c r="Y122" i="54"/>
  <c r="Y123" i="54"/>
  <c r="Y124" i="54"/>
  <c r="Y125" i="54"/>
  <c r="Y126" i="54"/>
  <c r="Y127" i="54"/>
  <c r="Y128" i="54"/>
  <c r="Y129" i="54"/>
  <c r="Y130" i="54"/>
  <c r="Y131" i="54"/>
  <c r="Y132" i="54"/>
  <c r="Y133" i="54"/>
  <c r="Y134" i="54"/>
  <c r="U117" i="54"/>
  <c r="U118" i="54"/>
  <c r="U119" i="54"/>
  <c r="U120" i="54"/>
  <c r="U121" i="54"/>
  <c r="U122" i="54"/>
  <c r="U123" i="54"/>
  <c r="U124" i="54"/>
  <c r="U125" i="54"/>
  <c r="U126" i="54"/>
  <c r="U127" i="54"/>
  <c r="U128" i="54"/>
  <c r="U129" i="54"/>
  <c r="U130" i="54"/>
  <c r="U131" i="54"/>
  <c r="U132" i="54"/>
  <c r="U133" i="54"/>
  <c r="U134" i="54"/>
  <c r="Y105" i="54"/>
  <c r="Y106" i="54"/>
  <c r="Y107" i="54"/>
  <c r="Y108" i="54"/>
  <c r="Y109" i="54"/>
  <c r="U105" i="54"/>
  <c r="U106" i="54"/>
  <c r="U107" i="54"/>
  <c r="U108" i="54"/>
  <c r="U109" i="54"/>
  <c r="K135" i="54"/>
  <c r="C20" i="55" s="1"/>
  <c r="J135" i="54"/>
  <c r="B20" i="55" s="1"/>
  <c r="J114" i="54"/>
  <c r="B19" i="55" s="1"/>
  <c r="K110" i="54"/>
  <c r="J110" i="54"/>
  <c r="J98" i="54"/>
  <c r="B16" i="55" s="1"/>
  <c r="AG92" i="54"/>
  <c r="AG93" i="54"/>
  <c r="AC92" i="54"/>
  <c r="AC93" i="54"/>
  <c r="AA94" i="54"/>
  <c r="P15" i="55" s="1"/>
  <c r="Z94" i="54"/>
  <c r="O15" i="55" s="1"/>
  <c r="Y82" i="54"/>
  <c r="AB94" i="54"/>
  <c r="Q15" i="55" s="1"/>
  <c r="Y93" i="54"/>
  <c r="Y92" i="54"/>
  <c r="U93" i="54"/>
  <c r="U92" i="54"/>
  <c r="U91" i="54"/>
  <c r="U90" i="54"/>
  <c r="U89" i="54"/>
  <c r="U88" i="54"/>
  <c r="U87" i="54"/>
  <c r="U86" i="54"/>
  <c r="U85" i="54"/>
  <c r="U84" i="54"/>
  <c r="U83" i="54"/>
  <c r="U82" i="54"/>
  <c r="K94" i="54"/>
  <c r="J80" i="54"/>
  <c r="B14" i="55" s="1"/>
  <c r="J76" i="54"/>
  <c r="B13" i="55" s="1"/>
  <c r="AB72" i="54"/>
  <c r="Q12" i="55" s="1"/>
  <c r="AA72" i="54"/>
  <c r="P12" i="55" s="1"/>
  <c r="Z72" i="54"/>
  <c r="O12" i="55" s="1"/>
  <c r="AG42" i="54"/>
  <c r="AC42" i="54"/>
  <c r="AG41" i="54"/>
  <c r="AC41" i="54"/>
  <c r="AG40" i="54"/>
  <c r="AC40" i="54"/>
  <c r="AG39" i="54"/>
  <c r="AC39" i="54"/>
  <c r="AG38" i="54"/>
  <c r="AC38" i="54"/>
  <c r="AG37" i="54"/>
  <c r="AC37" i="54"/>
  <c r="AG36" i="54"/>
  <c r="AC36" i="54"/>
  <c r="AG35" i="54"/>
  <c r="AC35" i="54"/>
  <c r="AG34" i="54"/>
  <c r="AC34" i="54"/>
  <c r="AG33" i="54"/>
  <c r="AC33" i="54"/>
  <c r="AG32" i="54"/>
  <c r="AC32" i="54"/>
  <c r="AG31" i="54"/>
  <c r="AC31" i="54"/>
  <c r="AG30" i="54"/>
  <c r="AC30" i="54"/>
  <c r="AG29" i="54"/>
  <c r="AC29" i="54"/>
  <c r="AG28" i="54"/>
  <c r="AC28" i="54"/>
  <c r="AG27" i="54"/>
  <c r="AC27" i="54"/>
  <c r="AC44" i="54"/>
  <c r="AG44" i="54"/>
  <c r="AC45" i="54"/>
  <c r="AG45" i="54"/>
  <c r="AC46" i="54"/>
  <c r="AG46" i="54"/>
  <c r="AC47" i="54"/>
  <c r="AG47" i="54"/>
  <c r="AC48" i="54"/>
  <c r="AG48" i="54"/>
  <c r="AC49" i="54"/>
  <c r="AG49" i="54"/>
  <c r="AC50" i="54"/>
  <c r="AG50" i="54"/>
  <c r="AC51" i="54"/>
  <c r="AG51" i="54"/>
  <c r="AC52" i="54"/>
  <c r="AG52" i="54"/>
  <c r="AC53" i="54"/>
  <c r="AG53" i="54"/>
  <c r="AC54" i="54"/>
  <c r="AG54" i="54"/>
  <c r="AC55" i="54"/>
  <c r="AG55" i="54"/>
  <c r="AC56" i="54"/>
  <c r="AG56" i="54"/>
  <c r="AC57" i="54"/>
  <c r="AG57" i="54"/>
  <c r="AC58" i="54"/>
  <c r="AG58" i="54"/>
  <c r="AC59" i="54"/>
  <c r="AG59" i="54"/>
  <c r="AC60" i="54"/>
  <c r="AG60" i="54"/>
  <c r="AC61" i="54"/>
  <c r="AG61" i="54"/>
  <c r="AC62" i="54"/>
  <c r="AG62" i="54"/>
  <c r="AC63" i="54"/>
  <c r="AG63" i="54"/>
  <c r="AC64" i="54"/>
  <c r="AG64" i="54"/>
  <c r="AC65" i="54"/>
  <c r="AG65" i="54"/>
  <c r="AC66" i="54"/>
  <c r="AG66" i="54"/>
  <c r="AC67" i="54"/>
  <c r="AG67" i="54"/>
  <c r="AC68" i="54"/>
  <c r="AG68" i="54"/>
  <c r="AC69" i="54"/>
  <c r="AG69" i="54"/>
  <c r="AC70" i="54"/>
  <c r="AG70" i="54"/>
  <c r="AC71" i="54"/>
  <c r="AG71" i="54"/>
  <c r="K72" i="54"/>
  <c r="C12" i="55" s="1"/>
  <c r="J17" i="54"/>
  <c r="B9" i="55" s="1"/>
  <c r="AG10" i="54"/>
  <c r="AG11" i="54"/>
  <c r="AG12" i="54"/>
  <c r="AC10" i="54"/>
  <c r="AC11" i="54"/>
  <c r="Y10" i="54"/>
  <c r="Y11" i="54"/>
  <c r="Y12" i="54"/>
  <c r="U10" i="54"/>
  <c r="U11" i="54"/>
  <c r="U12" i="54"/>
  <c r="J13" i="54"/>
  <c r="B8" i="55" s="1"/>
  <c r="J76" i="52"/>
  <c r="J55" i="52"/>
  <c r="AD76" i="3"/>
  <c r="AE76" i="3"/>
  <c r="AH75" i="3"/>
  <c r="AH74" i="3"/>
  <c r="AH73" i="3"/>
  <c r="AG75" i="3"/>
  <c r="AG74" i="3"/>
  <c r="AG73" i="3"/>
  <c r="AG70" i="3"/>
  <c r="AG76" i="3"/>
  <c r="AC76" i="3"/>
  <c r="AB76" i="3"/>
  <c r="AA76" i="3"/>
  <c r="Z76" i="3"/>
  <c r="Y76" i="3"/>
  <c r="U76" i="3"/>
  <c r="AC74" i="3"/>
  <c r="X187" i="60"/>
  <c r="X186" i="60"/>
  <c r="W187" i="60"/>
  <c r="W186" i="60"/>
  <c r="V186" i="60"/>
  <c r="V188" i="60" s="1"/>
  <c r="K24" i="61" s="1"/>
  <c r="K188" i="60"/>
  <c r="C24" i="61" s="1"/>
  <c r="AF184" i="60"/>
  <c r="U23" i="61" s="1"/>
  <c r="AE184" i="60"/>
  <c r="T23" i="61" s="1"/>
  <c r="AD184" i="60"/>
  <c r="S23" i="61" s="1"/>
  <c r="V184" i="60"/>
  <c r="K23" i="61" s="1"/>
  <c r="W184" i="60"/>
  <c r="L23" i="61" s="1"/>
  <c r="X184" i="60"/>
  <c r="M23" i="61" s="1"/>
  <c r="AC156" i="60"/>
  <c r="AG156" i="60"/>
  <c r="AC157" i="60"/>
  <c r="AG157" i="60"/>
  <c r="AC158" i="60"/>
  <c r="AG158" i="60"/>
  <c r="AC159" i="60"/>
  <c r="AG159" i="60"/>
  <c r="AC160" i="60"/>
  <c r="AG160" i="60"/>
  <c r="AC161" i="60"/>
  <c r="AG161" i="60"/>
  <c r="AC162" i="60"/>
  <c r="AG162" i="60"/>
  <c r="AC163" i="60"/>
  <c r="AG163" i="60"/>
  <c r="AC164" i="60"/>
  <c r="AG164" i="60"/>
  <c r="AC165" i="60"/>
  <c r="AG165" i="60"/>
  <c r="AC166" i="60"/>
  <c r="AG166" i="60"/>
  <c r="AC167" i="60"/>
  <c r="AG167" i="60"/>
  <c r="AC168" i="60"/>
  <c r="AG168" i="60"/>
  <c r="AC169" i="60"/>
  <c r="AG169" i="60"/>
  <c r="AC170" i="60"/>
  <c r="AG170" i="60"/>
  <c r="AC171" i="60"/>
  <c r="AG171" i="60"/>
  <c r="AC172" i="60"/>
  <c r="AG172" i="60"/>
  <c r="AC173" i="60"/>
  <c r="AG173" i="60"/>
  <c r="AC174" i="60"/>
  <c r="AG174" i="60"/>
  <c r="AC175" i="60"/>
  <c r="AG175" i="60"/>
  <c r="AC176" i="60"/>
  <c r="AG176" i="60"/>
  <c r="C23" i="61"/>
  <c r="Y156" i="60"/>
  <c r="Y157" i="60"/>
  <c r="Y158" i="60"/>
  <c r="Y159" i="60"/>
  <c r="Y160" i="60"/>
  <c r="Y161" i="60"/>
  <c r="Y162" i="60"/>
  <c r="Y163" i="60"/>
  <c r="Y164" i="60"/>
  <c r="Y165" i="60"/>
  <c r="Y166" i="60"/>
  <c r="Y167" i="60"/>
  <c r="Y168" i="60"/>
  <c r="Y169" i="60"/>
  <c r="Y170" i="60"/>
  <c r="Y171" i="60"/>
  <c r="Y172" i="60"/>
  <c r="Y173" i="60"/>
  <c r="Y174" i="60"/>
  <c r="Y175" i="60"/>
  <c r="Y176" i="60"/>
  <c r="X131" i="60"/>
  <c r="X132" i="60" s="1"/>
  <c r="M19" i="61" s="1"/>
  <c r="V131" i="60"/>
  <c r="V132" i="60" s="1"/>
  <c r="K19" i="61" s="1"/>
  <c r="K132" i="60"/>
  <c r="C19" i="61" s="1"/>
  <c r="AG123" i="60"/>
  <c r="AC123" i="60"/>
  <c r="AG122" i="60"/>
  <c r="AC122" i="60"/>
  <c r="AG121" i="60"/>
  <c r="AC121" i="60"/>
  <c r="AG120" i="60"/>
  <c r="AC120" i="60"/>
  <c r="AG119" i="60"/>
  <c r="AC119" i="60"/>
  <c r="X124" i="60"/>
  <c r="M17" i="61" s="1"/>
  <c r="W124" i="60"/>
  <c r="L17" i="61" s="1"/>
  <c r="V124" i="60"/>
  <c r="K17" i="61" s="1"/>
  <c r="Y119" i="60"/>
  <c r="Y120" i="60"/>
  <c r="Y121" i="60"/>
  <c r="Y122" i="60"/>
  <c r="Y123" i="60"/>
  <c r="K124" i="60"/>
  <c r="C17" i="61" s="1"/>
  <c r="K116" i="60"/>
  <c r="C16" i="61" s="1"/>
  <c r="X113" i="60"/>
  <c r="M15" i="61" s="1"/>
  <c r="W113" i="60"/>
  <c r="L15" i="61" s="1"/>
  <c r="V113" i="60"/>
  <c r="K15" i="61" s="1"/>
  <c r="Y92" i="60"/>
  <c r="AC92" i="60"/>
  <c r="AG92" i="60"/>
  <c r="Y93" i="60"/>
  <c r="AC93" i="60"/>
  <c r="AG93" i="60"/>
  <c r="Y94" i="60"/>
  <c r="AC94" i="60"/>
  <c r="AG94" i="60"/>
  <c r="Y95" i="60"/>
  <c r="AC95" i="60"/>
  <c r="AG95" i="60"/>
  <c r="Y96" i="60"/>
  <c r="AC96" i="60"/>
  <c r="AG96" i="60"/>
  <c r="Y97" i="60"/>
  <c r="AC97" i="60"/>
  <c r="AG97" i="60"/>
  <c r="U92" i="60"/>
  <c r="U93" i="60"/>
  <c r="U94" i="60"/>
  <c r="U95" i="60"/>
  <c r="U96" i="60"/>
  <c r="U97" i="60"/>
  <c r="AG60" i="60"/>
  <c r="AG59" i="60"/>
  <c r="AG58" i="60"/>
  <c r="AG57" i="60"/>
  <c r="AG56" i="60"/>
  <c r="AG55" i="60"/>
  <c r="AG54" i="60"/>
  <c r="AG53" i="60"/>
  <c r="AG52" i="60"/>
  <c r="AG51" i="60"/>
  <c r="AG50" i="60"/>
  <c r="AG49" i="60"/>
  <c r="AG48" i="60"/>
  <c r="AG47" i="60"/>
  <c r="AG46" i="60"/>
  <c r="AG45" i="60"/>
  <c r="AG44" i="60"/>
  <c r="AG43" i="60"/>
  <c r="AG42" i="60"/>
  <c r="AG41" i="60"/>
  <c r="AG40" i="60"/>
  <c r="AG39" i="60"/>
  <c r="AG38" i="60"/>
  <c r="AG37" i="60"/>
  <c r="AG36" i="60"/>
  <c r="AG35" i="60"/>
  <c r="AG34" i="60"/>
  <c r="AG33" i="60"/>
  <c r="Y33" i="60"/>
  <c r="Y34" i="60"/>
  <c r="Y35" i="60"/>
  <c r="Y36" i="60"/>
  <c r="Y37" i="60"/>
  <c r="Y38" i="60"/>
  <c r="Y39" i="60"/>
  <c r="Y40" i="60"/>
  <c r="Y41" i="60"/>
  <c r="Y42" i="60"/>
  <c r="Y43" i="60"/>
  <c r="Y44" i="60"/>
  <c r="Y45" i="60"/>
  <c r="Y46" i="60"/>
  <c r="Y47" i="60"/>
  <c r="Y48" i="60"/>
  <c r="Y49" i="60"/>
  <c r="Y50" i="60"/>
  <c r="Y51" i="60"/>
  <c r="Y52" i="60"/>
  <c r="Y53" i="60"/>
  <c r="Y54" i="60"/>
  <c r="Y55" i="60"/>
  <c r="Y56" i="60"/>
  <c r="Y57" i="60"/>
  <c r="Y58" i="60"/>
  <c r="Y59" i="60"/>
  <c r="Y60" i="60"/>
  <c r="AB61" i="60"/>
  <c r="Q12" i="61" s="1"/>
  <c r="AA61" i="60"/>
  <c r="P12" i="61" s="1"/>
  <c r="Z61" i="60"/>
  <c r="O12" i="61" s="1"/>
  <c r="X61" i="60"/>
  <c r="M12" i="61" s="1"/>
  <c r="W61" i="60"/>
  <c r="L12" i="61" s="1"/>
  <c r="AC33" i="60"/>
  <c r="AC34" i="60"/>
  <c r="AC35" i="60"/>
  <c r="AC36" i="60"/>
  <c r="AC37" i="60"/>
  <c r="AC38" i="60"/>
  <c r="AC39" i="60"/>
  <c r="AC40" i="60"/>
  <c r="AC41" i="60"/>
  <c r="AC42" i="60"/>
  <c r="AC43" i="60"/>
  <c r="AC44" i="60"/>
  <c r="AC45" i="60"/>
  <c r="AC46" i="60"/>
  <c r="AC47" i="60"/>
  <c r="AC48" i="60"/>
  <c r="AC49" i="60"/>
  <c r="AC50" i="60"/>
  <c r="AC51" i="60"/>
  <c r="AC52" i="60"/>
  <c r="AC53" i="60"/>
  <c r="AC54" i="60"/>
  <c r="AC55" i="60"/>
  <c r="AC56" i="60"/>
  <c r="AC57" i="60"/>
  <c r="AC58" i="60"/>
  <c r="AC59" i="60"/>
  <c r="AC60" i="60"/>
  <c r="V61" i="60"/>
  <c r="K12" i="61" s="1"/>
  <c r="AG18" i="60"/>
  <c r="AC18" i="60"/>
  <c r="Y18" i="60"/>
  <c r="U18" i="60"/>
  <c r="J15" i="58"/>
  <c r="B9" i="59" s="1"/>
  <c r="K77" i="56"/>
  <c r="C24" i="57" s="1"/>
  <c r="J21" i="56"/>
  <c r="K202" i="54"/>
  <c r="C24" i="55" s="1"/>
  <c r="AG172" i="54"/>
  <c r="AC172" i="54"/>
  <c r="AG171" i="54"/>
  <c r="AC171" i="54"/>
  <c r="AG170" i="54"/>
  <c r="AC170" i="54"/>
  <c r="AG169" i="54"/>
  <c r="AC169" i="54"/>
  <c r="AG168" i="54"/>
  <c r="AC168" i="54"/>
  <c r="AG167" i="54"/>
  <c r="AC167" i="54"/>
  <c r="AG166" i="54"/>
  <c r="AC166" i="54"/>
  <c r="AG165" i="54"/>
  <c r="AC165" i="54"/>
  <c r="AG164" i="54"/>
  <c r="AC164" i="54"/>
  <c r="AG163" i="54"/>
  <c r="AC163" i="54"/>
  <c r="AG162" i="54"/>
  <c r="AC162" i="54"/>
  <c r="AG161" i="54"/>
  <c r="AC161" i="54"/>
  <c r="AG160" i="54"/>
  <c r="AC160" i="54"/>
  <c r="AG159" i="54"/>
  <c r="AC159" i="54"/>
  <c r="AG158" i="54"/>
  <c r="AC158" i="54"/>
  <c r="AG157" i="54"/>
  <c r="AC157" i="54"/>
  <c r="AG156" i="54"/>
  <c r="AC156" i="54"/>
  <c r="AG155" i="54"/>
  <c r="AC155" i="54"/>
  <c r="AG154" i="54"/>
  <c r="AC154" i="54"/>
  <c r="AG153" i="54"/>
  <c r="AC153" i="54"/>
  <c r="AG152" i="54"/>
  <c r="AC152" i="54"/>
  <c r="AG151" i="54"/>
  <c r="AC151" i="54"/>
  <c r="AG150" i="54"/>
  <c r="AC150" i="54"/>
  <c r="AG149" i="54"/>
  <c r="AC149" i="54"/>
  <c r="AG148" i="54"/>
  <c r="AC148" i="54"/>
  <c r="AG147" i="54"/>
  <c r="AC147" i="54"/>
  <c r="AG146" i="54"/>
  <c r="AC146" i="54"/>
  <c r="AG145" i="54"/>
  <c r="AC145" i="54"/>
  <c r="Y172" i="54"/>
  <c r="Y171" i="54"/>
  <c r="Y170" i="54"/>
  <c r="Y169" i="54"/>
  <c r="Y168" i="54"/>
  <c r="Y167" i="54"/>
  <c r="Y166" i="54"/>
  <c r="Y165" i="54"/>
  <c r="Y164" i="54"/>
  <c r="Y163" i="54"/>
  <c r="Y162" i="54"/>
  <c r="Y161" i="54"/>
  <c r="Y160" i="54"/>
  <c r="Y159" i="54"/>
  <c r="Y158" i="54"/>
  <c r="Y157" i="54"/>
  <c r="Y156" i="54"/>
  <c r="Y155" i="54"/>
  <c r="Y154" i="54"/>
  <c r="Y153" i="54"/>
  <c r="Y152" i="54"/>
  <c r="Y151" i="54"/>
  <c r="Y150" i="54"/>
  <c r="Y149" i="54"/>
  <c r="Y148" i="54"/>
  <c r="Y147" i="54"/>
  <c r="Y146" i="54"/>
  <c r="Y145" i="54"/>
  <c r="X198" i="54"/>
  <c r="M23" i="55" s="1"/>
  <c r="W198" i="54"/>
  <c r="L23" i="55" s="1"/>
  <c r="V198" i="54"/>
  <c r="K23" i="55" s="1"/>
  <c r="AG90" i="54"/>
  <c r="AC90" i="54"/>
  <c r="Y90" i="54"/>
  <c r="AG89" i="54"/>
  <c r="AC89" i="54"/>
  <c r="Y89" i="54"/>
  <c r="AG88" i="54"/>
  <c r="AC88" i="54"/>
  <c r="Y88" i="54"/>
  <c r="AG87" i="54"/>
  <c r="AC87" i="54"/>
  <c r="Y87" i="54"/>
  <c r="AG86" i="54"/>
  <c r="AC86" i="54"/>
  <c r="Y86" i="54"/>
  <c r="AG85" i="54"/>
  <c r="AC85" i="54"/>
  <c r="Y85" i="54"/>
  <c r="AG84" i="54"/>
  <c r="AC84" i="54"/>
  <c r="Y84" i="54"/>
  <c r="AG83" i="54"/>
  <c r="AC83" i="54"/>
  <c r="Y83" i="54"/>
  <c r="AG82" i="54"/>
  <c r="AC82" i="54"/>
  <c r="X94" i="54"/>
  <c r="M15" i="55" s="1"/>
  <c r="W94" i="54"/>
  <c r="L15" i="55" s="1"/>
  <c r="V94" i="54"/>
  <c r="K15" i="55" s="1"/>
  <c r="C15" i="55"/>
  <c r="Y42" i="54"/>
  <c r="Y41" i="54"/>
  <c r="Y40" i="54"/>
  <c r="Y39" i="54"/>
  <c r="Y38" i="54"/>
  <c r="Y37" i="54"/>
  <c r="Y36" i="54"/>
  <c r="Y35" i="54"/>
  <c r="Y34" i="54"/>
  <c r="Y33" i="54"/>
  <c r="Y32" i="54"/>
  <c r="Y31" i="54"/>
  <c r="Y30" i="54"/>
  <c r="Y29" i="54"/>
  <c r="Y28" i="54"/>
  <c r="Y27" i="54"/>
  <c r="V72" i="54"/>
  <c r="K12" i="55" s="1"/>
  <c r="X21" i="54"/>
  <c r="M10" i="55" s="1"/>
  <c r="AF188" i="60"/>
  <c r="U24" i="61" s="1"/>
  <c r="AE188" i="60"/>
  <c r="T24" i="61" s="1"/>
  <c r="AD188" i="60"/>
  <c r="S24" i="61" s="1"/>
  <c r="AB188" i="60"/>
  <c r="Q24" i="61" s="1"/>
  <c r="AA188" i="60"/>
  <c r="P24" i="61" s="1"/>
  <c r="Z188" i="60"/>
  <c r="O24" i="61" s="1"/>
  <c r="S188" i="60"/>
  <c r="H24" i="61" s="1"/>
  <c r="T188" i="60"/>
  <c r="I24" i="61" s="1"/>
  <c r="R184" i="60"/>
  <c r="G23" i="61" s="1"/>
  <c r="R188" i="60"/>
  <c r="G24" i="61" s="1"/>
  <c r="T184" i="60"/>
  <c r="I23" i="61" s="1"/>
  <c r="S184" i="60"/>
  <c r="H23" i="61" s="1"/>
  <c r="J184" i="60"/>
  <c r="B23" i="61" s="1"/>
  <c r="J153" i="60"/>
  <c r="B22" i="61" s="1"/>
  <c r="J149" i="60"/>
  <c r="B21" i="61" s="1"/>
  <c r="J145" i="60"/>
  <c r="B20" i="61" s="1"/>
  <c r="J132" i="60"/>
  <c r="B19" i="61" s="1"/>
  <c r="K128" i="60"/>
  <c r="C18" i="61" s="1"/>
  <c r="J128" i="60"/>
  <c r="B18" i="61" s="1"/>
  <c r="J124" i="60"/>
  <c r="B17" i="61" s="1"/>
  <c r="J116" i="60"/>
  <c r="B16" i="61" s="1"/>
  <c r="J113" i="60"/>
  <c r="B15" i="61" s="1"/>
  <c r="J89" i="60"/>
  <c r="B14" i="61" s="1"/>
  <c r="J65" i="60"/>
  <c r="B13" i="61" s="1"/>
  <c r="J61" i="60"/>
  <c r="B12" i="61" s="1"/>
  <c r="J30" i="60"/>
  <c r="B11" i="61" s="1"/>
  <c r="J20" i="60"/>
  <c r="B10" i="61" s="1"/>
  <c r="J15" i="60"/>
  <c r="B9" i="61" s="1"/>
  <c r="J11" i="60"/>
  <c r="AH76" i="56"/>
  <c r="AI76" i="56" s="1"/>
  <c r="T77" i="56"/>
  <c r="I24" i="57" s="1"/>
  <c r="S77" i="56"/>
  <c r="R77" i="56"/>
  <c r="G24" i="57" s="1"/>
  <c r="U76" i="56"/>
  <c r="J73" i="56"/>
  <c r="B23" i="57" s="1"/>
  <c r="J29" i="56"/>
  <c r="B12" i="57" s="1"/>
  <c r="J16" i="56"/>
  <c r="B9" i="57" s="1"/>
  <c r="J72" i="54"/>
  <c r="B12" i="55" s="1"/>
  <c r="J198" i="54"/>
  <c r="B23" i="55" s="1"/>
  <c r="J102" i="54"/>
  <c r="B17" i="55" s="1"/>
  <c r="J94" i="54"/>
  <c r="B15" i="55" s="1"/>
  <c r="J25" i="54"/>
  <c r="B11" i="55" s="1"/>
  <c r="J21" i="54"/>
  <c r="B10" i="55" s="1"/>
  <c r="AI74" i="52"/>
  <c r="U75" i="52"/>
  <c r="T75" i="52"/>
  <c r="S75" i="52"/>
  <c r="R75" i="52"/>
  <c r="K75" i="52"/>
  <c r="R75" i="46"/>
  <c r="K75" i="46"/>
  <c r="U75" i="46"/>
  <c r="T75" i="46"/>
  <c r="S75" i="46"/>
  <c r="Y74" i="3"/>
  <c r="S76" i="3"/>
  <c r="T76" i="3"/>
  <c r="R76" i="3"/>
  <c r="K76" i="3"/>
  <c r="U74" i="3"/>
  <c r="U73" i="3"/>
  <c r="U75" i="3"/>
  <c r="V24" i="65"/>
  <c r="U24" i="65"/>
  <c r="T24" i="65"/>
  <c r="S24" i="65"/>
  <c r="Q24" i="65"/>
  <c r="P24" i="65"/>
  <c r="N24" i="65"/>
  <c r="M24" i="65"/>
  <c r="L24" i="65"/>
  <c r="K24" i="65"/>
  <c r="I24" i="65"/>
  <c r="G24" i="65"/>
  <c r="F24" i="65"/>
  <c r="E24" i="65"/>
  <c r="D24" i="65"/>
  <c r="W23" i="65"/>
  <c r="V23" i="65"/>
  <c r="U23" i="65"/>
  <c r="T23" i="65"/>
  <c r="S23" i="65"/>
  <c r="R23" i="65"/>
  <c r="Q23" i="65"/>
  <c r="P23" i="65"/>
  <c r="O23" i="65"/>
  <c r="N23" i="65"/>
  <c r="M23" i="65"/>
  <c r="L23" i="65"/>
  <c r="K23" i="65"/>
  <c r="J23" i="65"/>
  <c r="I23" i="65"/>
  <c r="H23" i="65"/>
  <c r="G23" i="65"/>
  <c r="F23" i="65"/>
  <c r="E23" i="65"/>
  <c r="D23" i="65"/>
  <c r="C23" i="65"/>
  <c r="W22" i="65"/>
  <c r="V22" i="65"/>
  <c r="U22" i="65"/>
  <c r="T22" i="65"/>
  <c r="S22" i="65"/>
  <c r="R22" i="65"/>
  <c r="Q22" i="65"/>
  <c r="P22" i="65"/>
  <c r="O22" i="65"/>
  <c r="N22" i="65"/>
  <c r="M22" i="65"/>
  <c r="L22" i="65"/>
  <c r="K22" i="65"/>
  <c r="J22" i="65"/>
  <c r="I22" i="65"/>
  <c r="H22" i="65"/>
  <c r="G22" i="65"/>
  <c r="F22" i="65"/>
  <c r="E22" i="65"/>
  <c r="D22" i="65"/>
  <c r="C22" i="65"/>
  <c r="W21" i="65"/>
  <c r="V21" i="65"/>
  <c r="U21" i="65"/>
  <c r="T21" i="65"/>
  <c r="S21" i="65"/>
  <c r="R21" i="65"/>
  <c r="Q21" i="65"/>
  <c r="P21" i="65"/>
  <c r="O21" i="65"/>
  <c r="N21" i="65"/>
  <c r="M21" i="65"/>
  <c r="L21" i="65"/>
  <c r="K21" i="65"/>
  <c r="J21" i="65"/>
  <c r="I21" i="65"/>
  <c r="H21" i="65"/>
  <c r="G21" i="65"/>
  <c r="F21" i="65"/>
  <c r="E21" i="65"/>
  <c r="D21" i="65"/>
  <c r="C21" i="65"/>
  <c r="W20" i="65"/>
  <c r="V20" i="65"/>
  <c r="U20" i="65"/>
  <c r="T20" i="65"/>
  <c r="S20" i="65"/>
  <c r="R20" i="65"/>
  <c r="Q20" i="65"/>
  <c r="P20" i="65"/>
  <c r="O20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W19" i="65"/>
  <c r="V19" i="65"/>
  <c r="U19" i="65"/>
  <c r="T19" i="65"/>
  <c r="S19" i="65"/>
  <c r="R19" i="65"/>
  <c r="Q19" i="65"/>
  <c r="P19" i="65"/>
  <c r="O19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W18" i="65"/>
  <c r="V18" i="65"/>
  <c r="U18" i="65"/>
  <c r="T18" i="65"/>
  <c r="S18" i="65"/>
  <c r="R18" i="65"/>
  <c r="Q18" i="65"/>
  <c r="P18" i="65"/>
  <c r="O18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Y17" i="65"/>
  <c r="W17" i="65"/>
  <c r="V17" i="65"/>
  <c r="U17" i="65"/>
  <c r="T17" i="65"/>
  <c r="S17" i="65"/>
  <c r="R17" i="65"/>
  <c r="Q17" i="65"/>
  <c r="P17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W16" i="65"/>
  <c r="V16" i="65"/>
  <c r="U16" i="65"/>
  <c r="T16" i="65"/>
  <c r="S16" i="65"/>
  <c r="R16" i="65"/>
  <c r="Q16" i="65"/>
  <c r="P16" i="65"/>
  <c r="O16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W15" i="65"/>
  <c r="V15" i="65"/>
  <c r="U15" i="65"/>
  <c r="T15" i="65"/>
  <c r="S15" i="65"/>
  <c r="R15" i="65"/>
  <c r="Q15" i="65"/>
  <c r="P15" i="65"/>
  <c r="O15" i="65"/>
  <c r="N15" i="65"/>
  <c r="M15" i="65"/>
  <c r="L15" i="65"/>
  <c r="K15" i="65"/>
  <c r="J15" i="65"/>
  <c r="I15" i="65"/>
  <c r="H15" i="65"/>
  <c r="G15" i="65"/>
  <c r="F15" i="65"/>
  <c r="E15" i="65"/>
  <c r="D15" i="65"/>
  <c r="C15" i="65"/>
  <c r="W14" i="65"/>
  <c r="V14" i="65"/>
  <c r="U14" i="65"/>
  <c r="T14" i="65"/>
  <c r="S14" i="65"/>
  <c r="R14" i="65"/>
  <c r="Q14" i="65"/>
  <c r="P14" i="65"/>
  <c r="O14" i="65"/>
  <c r="N14" i="65"/>
  <c r="M14" i="65"/>
  <c r="L14" i="65"/>
  <c r="K14" i="65"/>
  <c r="J14" i="65"/>
  <c r="I14" i="65"/>
  <c r="H14" i="65"/>
  <c r="G14" i="65"/>
  <c r="F14" i="65"/>
  <c r="E14" i="65"/>
  <c r="D14" i="65"/>
  <c r="C14" i="65"/>
  <c r="W13" i="65"/>
  <c r="V13" i="65"/>
  <c r="U13" i="65"/>
  <c r="T13" i="65"/>
  <c r="S13" i="65"/>
  <c r="R13" i="65"/>
  <c r="Q13" i="65"/>
  <c r="P13" i="65"/>
  <c r="O13" i="65"/>
  <c r="N13" i="65"/>
  <c r="M13" i="65"/>
  <c r="L13" i="65"/>
  <c r="K13" i="65"/>
  <c r="J13" i="65"/>
  <c r="I13" i="65"/>
  <c r="H13" i="65"/>
  <c r="G13" i="65"/>
  <c r="F13" i="65"/>
  <c r="E13" i="65"/>
  <c r="D13" i="65"/>
  <c r="C13" i="65"/>
  <c r="W12" i="65"/>
  <c r="V12" i="65"/>
  <c r="U12" i="65"/>
  <c r="T12" i="65"/>
  <c r="S12" i="65"/>
  <c r="R12" i="65"/>
  <c r="Q12" i="65"/>
  <c r="P12" i="65"/>
  <c r="O12" i="65"/>
  <c r="N12" i="65"/>
  <c r="M12" i="65"/>
  <c r="L12" i="65"/>
  <c r="K12" i="65"/>
  <c r="J12" i="65"/>
  <c r="I12" i="65"/>
  <c r="H12" i="65"/>
  <c r="G12" i="65"/>
  <c r="F12" i="65"/>
  <c r="E12" i="65"/>
  <c r="D12" i="65"/>
  <c r="C12" i="65"/>
  <c r="W11" i="65"/>
  <c r="V11" i="65"/>
  <c r="U11" i="65"/>
  <c r="T11" i="65"/>
  <c r="S11" i="65"/>
  <c r="R11" i="65"/>
  <c r="Q11" i="65"/>
  <c r="P11" i="65"/>
  <c r="O11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W10" i="65"/>
  <c r="V10" i="65"/>
  <c r="U10" i="65"/>
  <c r="T10" i="65"/>
  <c r="S10" i="65"/>
  <c r="R10" i="65"/>
  <c r="Q10" i="65"/>
  <c r="P10" i="65"/>
  <c r="O10" i="65"/>
  <c r="N10" i="65"/>
  <c r="M10" i="65"/>
  <c r="L10" i="65"/>
  <c r="K10" i="65"/>
  <c r="J10" i="65"/>
  <c r="I10" i="65"/>
  <c r="H10" i="65"/>
  <c r="G10" i="65"/>
  <c r="F10" i="65"/>
  <c r="E10" i="65"/>
  <c r="D10" i="65"/>
  <c r="C10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W8" i="65"/>
  <c r="V8" i="65"/>
  <c r="U8" i="65"/>
  <c r="T8" i="65"/>
  <c r="T25" i="65" s="1"/>
  <c r="S8" i="65"/>
  <c r="R8" i="65"/>
  <c r="Q8" i="65"/>
  <c r="P8" i="65"/>
  <c r="O8" i="65"/>
  <c r="N8" i="65"/>
  <c r="M8" i="65"/>
  <c r="L8" i="65"/>
  <c r="L25" i="65" s="1"/>
  <c r="K8" i="65"/>
  <c r="J8" i="65"/>
  <c r="I8" i="65"/>
  <c r="H8" i="65"/>
  <c r="G8" i="65"/>
  <c r="F8" i="65"/>
  <c r="E8" i="65"/>
  <c r="D8" i="65"/>
  <c r="C8" i="65"/>
  <c r="Y25" i="63"/>
  <c r="Y24" i="63"/>
  <c r="W24" i="63"/>
  <c r="V24" i="63"/>
  <c r="U24" i="63"/>
  <c r="T24" i="63"/>
  <c r="S24" i="63"/>
  <c r="R24" i="63"/>
  <c r="Q24" i="63"/>
  <c r="P24" i="63"/>
  <c r="O24" i="63"/>
  <c r="N24" i="63"/>
  <c r="M24" i="63"/>
  <c r="L24" i="63"/>
  <c r="K24" i="63"/>
  <c r="J24" i="63"/>
  <c r="I24" i="63"/>
  <c r="H24" i="63"/>
  <c r="G24" i="63"/>
  <c r="F24" i="63"/>
  <c r="E24" i="63"/>
  <c r="D24" i="63"/>
  <c r="C24" i="63"/>
  <c r="Y23" i="63"/>
  <c r="W23" i="63"/>
  <c r="V23" i="63"/>
  <c r="U23" i="63"/>
  <c r="T23" i="63"/>
  <c r="S23" i="63"/>
  <c r="R23" i="63"/>
  <c r="Q23" i="63"/>
  <c r="P23" i="63"/>
  <c r="O23" i="63"/>
  <c r="N23" i="63"/>
  <c r="M23" i="63"/>
  <c r="L23" i="63"/>
  <c r="K23" i="63"/>
  <c r="J23" i="63"/>
  <c r="I23" i="63"/>
  <c r="H23" i="63"/>
  <c r="G23" i="63"/>
  <c r="F23" i="63"/>
  <c r="E23" i="63"/>
  <c r="D23" i="63"/>
  <c r="C23" i="63"/>
  <c r="Y22" i="63"/>
  <c r="W22" i="63"/>
  <c r="V22" i="63"/>
  <c r="U22" i="63"/>
  <c r="T22" i="63"/>
  <c r="S22" i="63"/>
  <c r="R22" i="63"/>
  <c r="Q22" i="63"/>
  <c r="P22" i="63"/>
  <c r="O22" i="63"/>
  <c r="N22" i="63"/>
  <c r="M22" i="63"/>
  <c r="L22" i="63"/>
  <c r="K22" i="63"/>
  <c r="J22" i="63"/>
  <c r="I22" i="63"/>
  <c r="H22" i="63"/>
  <c r="G22" i="63"/>
  <c r="F22" i="63"/>
  <c r="E22" i="63"/>
  <c r="D22" i="63"/>
  <c r="C22" i="63"/>
  <c r="Y21" i="63"/>
  <c r="W21" i="63"/>
  <c r="V21" i="63"/>
  <c r="U21" i="63"/>
  <c r="T21" i="63"/>
  <c r="S21" i="63"/>
  <c r="R21" i="63"/>
  <c r="Q21" i="63"/>
  <c r="P21" i="63"/>
  <c r="O21" i="63"/>
  <c r="N21" i="63"/>
  <c r="M21" i="63"/>
  <c r="L21" i="63"/>
  <c r="K21" i="63"/>
  <c r="J21" i="63"/>
  <c r="I21" i="63"/>
  <c r="H21" i="63"/>
  <c r="G21" i="63"/>
  <c r="F21" i="63"/>
  <c r="E21" i="63"/>
  <c r="D21" i="63"/>
  <c r="C21" i="63"/>
  <c r="Y20" i="63"/>
  <c r="W20" i="63"/>
  <c r="V20" i="63"/>
  <c r="U20" i="63"/>
  <c r="T20" i="63"/>
  <c r="S20" i="63"/>
  <c r="R20" i="63"/>
  <c r="Q20" i="63"/>
  <c r="P20" i="63"/>
  <c r="O20" i="63"/>
  <c r="N20" i="63"/>
  <c r="M20" i="63"/>
  <c r="L20" i="63"/>
  <c r="K20" i="63"/>
  <c r="J20" i="63"/>
  <c r="I20" i="63"/>
  <c r="H20" i="63"/>
  <c r="G20" i="63"/>
  <c r="F20" i="63"/>
  <c r="E20" i="63"/>
  <c r="D20" i="63"/>
  <c r="C20" i="63"/>
  <c r="Y19" i="63"/>
  <c r="W19" i="63"/>
  <c r="V19" i="63"/>
  <c r="U19" i="63"/>
  <c r="T19" i="63"/>
  <c r="S19" i="63"/>
  <c r="R19" i="63"/>
  <c r="Q19" i="63"/>
  <c r="P19" i="63"/>
  <c r="O19" i="63"/>
  <c r="N19" i="63"/>
  <c r="M19" i="63"/>
  <c r="L19" i="63"/>
  <c r="K19" i="63"/>
  <c r="J19" i="63"/>
  <c r="I19" i="63"/>
  <c r="H19" i="63"/>
  <c r="G19" i="63"/>
  <c r="F19" i="63"/>
  <c r="E19" i="63"/>
  <c r="D19" i="63"/>
  <c r="C19" i="63"/>
  <c r="Y18" i="63"/>
  <c r="W18" i="63"/>
  <c r="V18" i="63"/>
  <c r="U18" i="63"/>
  <c r="T18" i="63"/>
  <c r="S18" i="63"/>
  <c r="R18" i="63"/>
  <c r="Q18" i="63"/>
  <c r="P18" i="63"/>
  <c r="O18" i="63"/>
  <c r="N18" i="63"/>
  <c r="M18" i="63"/>
  <c r="L18" i="63"/>
  <c r="K18" i="63"/>
  <c r="J18" i="63"/>
  <c r="I18" i="63"/>
  <c r="H18" i="63"/>
  <c r="G18" i="63"/>
  <c r="F18" i="63"/>
  <c r="E18" i="63"/>
  <c r="D18" i="63"/>
  <c r="C18" i="63"/>
  <c r="Y17" i="63"/>
  <c r="W17" i="63"/>
  <c r="V17" i="63"/>
  <c r="U17" i="63"/>
  <c r="T17" i="63"/>
  <c r="S17" i="63"/>
  <c r="R17" i="63"/>
  <c r="Q17" i="63"/>
  <c r="P17" i="63"/>
  <c r="O17" i="63"/>
  <c r="N17" i="63"/>
  <c r="M17" i="63"/>
  <c r="L17" i="63"/>
  <c r="K17" i="63"/>
  <c r="J17" i="63"/>
  <c r="I17" i="63"/>
  <c r="H17" i="63"/>
  <c r="G17" i="63"/>
  <c r="F17" i="63"/>
  <c r="E17" i="63"/>
  <c r="D17" i="63"/>
  <c r="C17" i="63"/>
  <c r="B17" i="63"/>
  <c r="Y16" i="63"/>
  <c r="W16" i="63"/>
  <c r="V16" i="63"/>
  <c r="U16" i="63"/>
  <c r="T16" i="63"/>
  <c r="S16" i="63"/>
  <c r="R16" i="63"/>
  <c r="Q16" i="63"/>
  <c r="P16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C16" i="63"/>
  <c r="Y15" i="63"/>
  <c r="W15" i="63"/>
  <c r="V15" i="63"/>
  <c r="U15" i="63"/>
  <c r="T15" i="63"/>
  <c r="S15" i="63"/>
  <c r="R15" i="63"/>
  <c r="Q15" i="63"/>
  <c r="P15" i="63"/>
  <c r="O15" i="63"/>
  <c r="N15" i="63"/>
  <c r="M15" i="63"/>
  <c r="L15" i="63"/>
  <c r="K15" i="63"/>
  <c r="J15" i="63"/>
  <c r="I15" i="63"/>
  <c r="H15" i="63"/>
  <c r="G15" i="63"/>
  <c r="F15" i="63"/>
  <c r="E15" i="63"/>
  <c r="D15" i="63"/>
  <c r="C15" i="63"/>
  <c r="Y14" i="63"/>
  <c r="W14" i="63"/>
  <c r="V14" i="63"/>
  <c r="U14" i="63"/>
  <c r="T14" i="63"/>
  <c r="S14" i="63"/>
  <c r="R14" i="63"/>
  <c r="Q14" i="63"/>
  <c r="P14" i="63"/>
  <c r="O14" i="63"/>
  <c r="N14" i="63"/>
  <c r="M14" i="63"/>
  <c r="L14" i="63"/>
  <c r="K14" i="63"/>
  <c r="J14" i="63"/>
  <c r="I14" i="63"/>
  <c r="H14" i="63"/>
  <c r="G14" i="63"/>
  <c r="F14" i="63"/>
  <c r="E14" i="63"/>
  <c r="D14" i="63"/>
  <c r="C14" i="63"/>
  <c r="Y13" i="63"/>
  <c r="W13" i="63"/>
  <c r="V13" i="63"/>
  <c r="U13" i="63"/>
  <c r="T13" i="63"/>
  <c r="S13" i="63"/>
  <c r="R13" i="63"/>
  <c r="Q13" i="63"/>
  <c r="P13" i="63"/>
  <c r="O13" i="63"/>
  <c r="N13" i="63"/>
  <c r="M13" i="63"/>
  <c r="L13" i="63"/>
  <c r="K13" i="63"/>
  <c r="J13" i="63"/>
  <c r="I13" i="63"/>
  <c r="H13" i="63"/>
  <c r="G13" i="63"/>
  <c r="F13" i="63"/>
  <c r="E13" i="63"/>
  <c r="D13" i="63"/>
  <c r="C13" i="63"/>
  <c r="Y12" i="63"/>
  <c r="W12" i="63"/>
  <c r="V12" i="63"/>
  <c r="U12" i="63"/>
  <c r="T12" i="63"/>
  <c r="S12" i="63"/>
  <c r="R12" i="63"/>
  <c r="Q12" i="63"/>
  <c r="P12" i="63"/>
  <c r="O12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B12" i="63"/>
  <c r="Y11" i="63"/>
  <c r="W11" i="63"/>
  <c r="V11" i="63"/>
  <c r="U11" i="63"/>
  <c r="T11" i="63"/>
  <c r="S11" i="63"/>
  <c r="R11" i="63"/>
  <c r="Q11" i="63"/>
  <c r="P11" i="63"/>
  <c r="O11" i="63"/>
  <c r="N11" i="63"/>
  <c r="M11" i="63"/>
  <c r="L11" i="63"/>
  <c r="K11" i="63"/>
  <c r="J11" i="63"/>
  <c r="I11" i="63"/>
  <c r="H11" i="63"/>
  <c r="G11" i="63"/>
  <c r="F11" i="63"/>
  <c r="E11" i="63"/>
  <c r="D11" i="63"/>
  <c r="C11" i="63"/>
  <c r="B11" i="63"/>
  <c r="Y10" i="63"/>
  <c r="W10" i="63"/>
  <c r="V10" i="63"/>
  <c r="U10" i="63"/>
  <c r="T10" i="63"/>
  <c r="S10" i="63"/>
  <c r="R10" i="63"/>
  <c r="Q10" i="63"/>
  <c r="P10" i="63"/>
  <c r="O10" i="63"/>
  <c r="N10" i="63"/>
  <c r="M10" i="63"/>
  <c r="L10" i="63"/>
  <c r="K10" i="63"/>
  <c r="J10" i="63"/>
  <c r="I10" i="63"/>
  <c r="H10" i="63"/>
  <c r="G10" i="63"/>
  <c r="F10" i="63"/>
  <c r="E10" i="63"/>
  <c r="D10" i="63"/>
  <c r="C10" i="63"/>
  <c r="Y9" i="63"/>
  <c r="W9" i="63"/>
  <c r="V9" i="63"/>
  <c r="U9" i="63"/>
  <c r="T9" i="63"/>
  <c r="S9" i="63"/>
  <c r="R9" i="63"/>
  <c r="Q9" i="63"/>
  <c r="P9" i="63"/>
  <c r="O9" i="63"/>
  <c r="N9" i="63"/>
  <c r="M9" i="63"/>
  <c r="L9" i="63"/>
  <c r="K9" i="63"/>
  <c r="J9" i="63"/>
  <c r="I9" i="63"/>
  <c r="H9" i="63"/>
  <c r="G9" i="63"/>
  <c r="F9" i="63"/>
  <c r="E9" i="63"/>
  <c r="D9" i="63"/>
  <c r="C9" i="63"/>
  <c r="Y8" i="63"/>
  <c r="W8" i="63"/>
  <c r="V8" i="63"/>
  <c r="U8" i="63"/>
  <c r="T8" i="63"/>
  <c r="T25" i="63" s="1"/>
  <c r="S8" i="63"/>
  <c r="R8" i="63"/>
  <c r="Q8" i="63"/>
  <c r="P8" i="63"/>
  <c r="O8" i="63"/>
  <c r="N8" i="63"/>
  <c r="M8" i="63"/>
  <c r="L8" i="63"/>
  <c r="L25" i="63" s="1"/>
  <c r="K8" i="63"/>
  <c r="J8" i="63"/>
  <c r="I8" i="63"/>
  <c r="H8" i="63"/>
  <c r="G8" i="63"/>
  <c r="F8" i="63"/>
  <c r="E8" i="63"/>
  <c r="D8" i="63"/>
  <c r="D25" i="63" s="1"/>
  <c r="C8" i="63"/>
  <c r="U22" i="61"/>
  <c r="T22" i="61"/>
  <c r="S22" i="61"/>
  <c r="Q22" i="61"/>
  <c r="P22" i="61"/>
  <c r="O22" i="61"/>
  <c r="M22" i="61"/>
  <c r="L22" i="61"/>
  <c r="K22" i="61"/>
  <c r="I22" i="61"/>
  <c r="H22" i="61"/>
  <c r="G22" i="61"/>
  <c r="F22" i="61"/>
  <c r="E22" i="61"/>
  <c r="D22" i="61"/>
  <c r="Y17" i="61"/>
  <c r="U22" i="59"/>
  <c r="T22" i="59"/>
  <c r="S22" i="59"/>
  <c r="Q22" i="59"/>
  <c r="P22" i="59"/>
  <c r="O22" i="59"/>
  <c r="M22" i="59"/>
  <c r="L22" i="59"/>
  <c r="K22" i="59"/>
  <c r="I22" i="59"/>
  <c r="H22" i="59"/>
  <c r="G22" i="59"/>
  <c r="F22" i="59"/>
  <c r="E22" i="59"/>
  <c r="D22" i="59"/>
  <c r="Y17" i="59"/>
  <c r="U22" i="57"/>
  <c r="T22" i="57"/>
  <c r="S22" i="57"/>
  <c r="Q22" i="57"/>
  <c r="P22" i="57"/>
  <c r="O22" i="57"/>
  <c r="M22" i="57"/>
  <c r="L22" i="57"/>
  <c r="K22" i="57"/>
  <c r="I22" i="57"/>
  <c r="H22" i="57"/>
  <c r="G22" i="57"/>
  <c r="F22" i="57"/>
  <c r="E22" i="57"/>
  <c r="D22" i="57"/>
  <c r="C18" i="57"/>
  <c r="Y17" i="57"/>
  <c r="U22" i="55"/>
  <c r="T22" i="55"/>
  <c r="S22" i="55"/>
  <c r="Q22" i="55"/>
  <c r="P22" i="55"/>
  <c r="O22" i="55"/>
  <c r="M22" i="55"/>
  <c r="L22" i="55"/>
  <c r="K22" i="55"/>
  <c r="I22" i="55"/>
  <c r="H22" i="55"/>
  <c r="G22" i="55"/>
  <c r="F22" i="55"/>
  <c r="E22" i="55"/>
  <c r="D22" i="55"/>
  <c r="C18" i="55"/>
  <c r="Y17" i="55"/>
  <c r="V24" i="53"/>
  <c r="U24" i="53"/>
  <c r="T24" i="53"/>
  <c r="S24" i="53"/>
  <c r="P24" i="53"/>
  <c r="O24" i="53"/>
  <c r="N24" i="53"/>
  <c r="M24" i="53"/>
  <c r="L24" i="53"/>
  <c r="K24" i="53"/>
  <c r="I24" i="53"/>
  <c r="G24" i="53"/>
  <c r="F24" i="53"/>
  <c r="E24" i="53"/>
  <c r="D24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V21" i="53"/>
  <c r="U21" i="53"/>
  <c r="T21" i="53"/>
  <c r="S21" i="53"/>
  <c r="R21" i="53"/>
  <c r="Q21" i="53"/>
  <c r="P21" i="53"/>
  <c r="O21" i="53"/>
  <c r="M21" i="53"/>
  <c r="L21" i="53"/>
  <c r="J21" i="53"/>
  <c r="I21" i="53"/>
  <c r="H21" i="53"/>
  <c r="G21" i="53"/>
  <c r="F21" i="53"/>
  <c r="E21" i="53"/>
  <c r="D21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B19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V8" i="53"/>
  <c r="U8" i="53"/>
  <c r="T8" i="53"/>
  <c r="T25" i="53" s="1"/>
  <c r="S8" i="53"/>
  <c r="R8" i="53"/>
  <c r="Q8" i="53"/>
  <c r="P8" i="53"/>
  <c r="O8" i="53"/>
  <c r="M8" i="53"/>
  <c r="L8" i="53"/>
  <c r="L25" i="53" s="1"/>
  <c r="J8" i="53"/>
  <c r="I8" i="53"/>
  <c r="H8" i="53"/>
  <c r="G8" i="53"/>
  <c r="F8" i="53"/>
  <c r="E8" i="53"/>
  <c r="D8" i="53"/>
  <c r="V24" i="51"/>
  <c r="U24" i="51"/>
  <c r="T24" i="51"/>
  <c r="S24" i="51"/>
  <c r="R24" i="51"/>
  <c r="Q24" i="51"/>
  <c r="P24" i="51"/>
  <c r="O24" i="51"/>
  <c r="N24" i="51"/>
  <c r="M24" i="51"/>
  <c r="L24" i="51"/>
  <c r="K24" i="51"/>
  <c r="I24" i="51"/>
  <c r="H24" i="51"/>
  <c r="G24" i="51"/>
  <c r="G25" i="51" s="1"/>
  <c r="F24" i="51"/>
  <c r="E24" i="51"/>
  <c r="D24" i="51"/>
  <c r="X23" i="51"/>
  <c r="W23" i="5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B23" i="51"/>
  <c r="X22" i="51"/>
  <c r="W22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X21" i="51"/>
  <c r="W21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X20" i="51"/>
  <c r="W20" i="51"/>
  <c r="V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X19" i="51"/>
  <c r="W19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B19" i="51"/>
  <c r="X18" i="51"/>
  <c r="W18" i="51"/>
  <c r="V18" i="51"/>
  <c r="U18" i="51"/>
  <c r="T18" i="51"/>
  <c r="S18" i="51"/>
  <c r="R18" i="51"/>
  <c r="Q18" i="51"/>
  <c r="P18" i="51"/>
  <c r="O18" i="51"/>
  <c r="N18" i="51"/>
  <c r="M18" i="51"/>
  <c r="L18" i="51"/>
  <c r="K18" i="51"/>
  <c r="J18" i="51"/>
  <c r="I18" i="51"/>
  <c r="H18" i="51"/>
  <c r="G18" i="51"/>
  <c r="F18" i="51"/>
  <c r="E18" i="51"/>
  <c r="D18" i="51"/>
  <c r="C18" i="51"/>
  <c r="B18" i="51"/>
  <c r="Y17" i="5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B17" i="51"/>
  <c r="X16" i="51"/>
  <c r="W16" i="51"/>
  <c r="V16" i="51"/>
  <c r="U16" i="51"/>
  <c r="T16" i="51"/>
  <c r="S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B16" i="51"/>
  <c r="X15" i="51"/>
  <c r="W15" i="51"/>
  <c r="V15" i="51"/>
  <c r="U15" i="51"/>
  <c r="T15" i="51"/>
  <c r="S15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B15" i="51"/>
  <c r="X14" i="51"/>
  <c r="W14" i="51"/>
  <c r="V14" i="51"/>
  <c r="U14" i="51"/>
  <c r="T14" i="51"/>
  <c r="S14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B14" i="51"/>
  <c r="X13" i="51"/>
  <c r="W13" i="51"/>
  <c r="V13" i="51"/>
  <c r="U13" i="51"/>
  <c r="T13" i="51"/>
  <c r="S13" i="51"/>
  <c r="R13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B13" i="51"/>
  <c r="X12" i="51"/>
  <c r="W12" i="51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B12" i="51"/>
  <c r="X11" i="51"/>
  <c r="W11" i="51"/>
  <c r="V11" i="51"/>
  <c r="U11" i="51"/>
  <c r="T11" i="51"/>
  <c r="S11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B11" i="51"/>
  <c r="X10" i="51"/>
  <c r="W10" i="51"/>
  <c r="V10" i="51"/>
  <c r="U10" i="51"/>
  <c r="T10" i="51"/>
  <c r="S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B10" i="51"/>
  <c r="X9" i="51"/>
  <c r="W9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B9" i="51"/>
  <c r="X8" i="51"/>
  <c r="W8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B8" i="51"/>
  <c r="V24" i="49"/>
  <c r="U24" i="49"/>
  <c r="T24" i="49"/>
  <c r="S24" i="49"/>
  <c r="P24" i="49"/>
  <c r="O24" i="49"/>
  <c r="N24" i="49"/>
  <c r="M24" i="49"/>
  <c r="L24" i="49"/>
  <c r="K24" i="49"/>
  <c r="J24" i="49"/>
  <c r="I24" i="49"/>
  <c r="H24" i="49"/>
  <c r="G24" i="49"/>
  <c r="F24" i="49"/>
  <c r="E24" i="49"/>
  <c r="D24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B23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B22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B21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B20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C18" i="49"/>
  <c r="B18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B17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B16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B15" i="49"/>
  <c r="X14" i="49"/>
  <c r="W14" i="49"/>
  <c r="V14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C14" i="49"/>
  <c r="B14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B13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C12" i="49"/>
  <c r="B12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C11" i="49"/>
  <c r="B11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B10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B9" i="49"/>
  <c r="X8" i="49"/>
  <c r="W8" i="49"/>
  <c r="V8" i="49"/>
  <c r="U8" i="49"/>
  <c r="T8" i="49"/>
  <c r="T25" i="49" s="1"/>
  <c r="S8" i="49"/>
  <c r="R8" i="49"/>
  <c r="Q8" i="49"/>
  <c r="P8" i="49"/>
  <c r="O8" i="49"/>
  <c r="N8" i="49"/>
  <c r="M8" i="49"/>
  <c r="L8" i="49"/>
  <c r="L25" i="49" s="1"/>
  <c r="K8" i="49"/>
  <c r="J8" i="49"/>
  <c r="I8" i="49"/>
  <c r="H8" i="49"/>
  <c r="G8" i="49"/>
  <c r="F8" i="49"/>
  <c r="E8" i="49"/>
  <c r="D8" i="49"/>
  <c r="D25" i="49" s="1"/>
  <c r="C8" i="49"/>
  <c r="B8" i="49"/>
  <c r="V24" i="47"/>
  <c r="U24" i="47"/>
  <c r="T24" i="47"/>
  <c r="S24" i="47"/>
  <c r="Q24" i="47"/>
  <c r="P24" i="47"/>
  <c r="O24" i="47"/>
  <c r="M24" i="47"/>
  <c r="M25" i="47" s="1"/>
  <c r="L24" i="47"/>
  <c r="K24" i="47"/>
  <c r="I24" i="47"/>
  <c r="H24" i="47"/>
  <c r="F24" i="47"/>
  <c r="E24" i="47"/>
  <c r="D24" i="47"/>
  <c r="X23" i="47"/>
  <c r="W23" i="47"/>
  <c r="V23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B23" i="47"/>
  <c r="X22" i="47"/>
  <c r="W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B22" i="47"/>
  <c r="X21" i="47"/>
  <c r="W21" i="47"/>
  <c r="V21" i="47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B21" i="47"/>
  <c r="X20" i="47"/>
  <c r="W20" i="47"/>
  <c r="V20" i="47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B20" i="47"/>
  <c r="X19" i="47"/>
  <c r="W19" i="47"/>
  <c r="V19" i="47"/>
  <c r="U19" i="47"/>
  <c r="T19" i="47"/>
  <c r="S19" i="47"/>
  <c r="R19" i="47"/>
  <c r="Q19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B19" i="47"/>
  <c r="X18" i="47"/>
  <c r="W18" i="47"/>
  <c r="V18" i="47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H18" i="47"/>
  <c r="G18" i="47"/>
  <c r="F18" i="47"/>
  <c r="E18" i="47"/>
  <c r="D18" i="47"/>
  <c r="C18" i="47"/>
  <c r="B18" i="47"/>
  <c r="Y17" i="47"/>
  <c r="X17" i="47"/>
  <c r="W17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E17" i="47"/>
  <c r="D17" i="47"/>
  <c r="C17" i="47"/>
  <c r="B17" i="47"/>
  <c r="X16" i="47"/>
  <c r="W16" i="47"/>
  <c r="V16" i="47"/>
  <c r="U16" i="47"/>
  <c r="T16" i="47"/>
  <c r="S16" i="47"/>
  <c r="R16" i="47"/>
  <c r="Q16" i="47"/>
  <c r="P16" i="47"/>
  <c r="O16" i="47"/>
  <c r="N16" i="47"/>
  <c r="M16" i="47"/>
  <c r="L16" i="47"/>
  <c r="K16" i="47"/>
  <c r="J16" i="47"/>
  <c r="I16" i="47"/>
  <c r="H16" i="47"/>
  <c r="G16" i="47"/>
  <c r="F16" i="47"/>
  <c r="E16" i="47"/>
  <c r="D16" i="47"/>
  <c r="C16" i="47"/>
  <c r="B16" i="47"/>
  <c r="X15" i="47"/>
  <c r="W15" i="47"/>
  <c r="V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F15" i="47"/>
  <c r="E15" i="47"/>
  <c r="D15" i="47"/>
  <c r="C15" i="47"/>
  <c r="B15" i="47"/>
  <c r="X14" i="47"/>
  <c r="W14" i="47"/>
  <c r="V14" i="47"/>
  <c r="U14" i="47"/>
  <c r="T14" i="47"/>
  <c r="S14" i="47"/>
  <c r="R14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E14" i="47"/>
  <c r="D14" i="47"/>
  <c r="C14" i="47"/>
  <c r="B14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F13" i="47"/>
  <c r="E13" i="47"/>
  <c r="D13" i="47"/>
  <c r="C13" i="47"/>
  <c r="B13" i="47"/>
  <c r="X12" i="47"/>
  <c r="W12" i="47"/>
  <c r="V12" i="47"/>
  <c r="U12" i="47"/>
  <c r="T12" i="47"/>
  <c r="S12" i="47"/>
  <c r="R12" i="47"/>
  <c r="Q12" i="47"/>
  <c r="P12" i="47"/>
  <c r="O12" i="47"/>
  <c r="N12" i="47"/>
  <c r="M12" i="47"/>
  <c r="L12" i="47"/>
  <c r="K12" i="47"/>
  <c r="J12" i="47"/>
  <c r="I12" i="47"/>
  <c r="H12" i="47"/>
  <c r="G12" i="47"/>
  <c r="F12" i="47"/>
  <c r="E12" i="47"/>
  <c r="D12" i="47"/>
  <c r="C12" i="47"/>
  <c r="B12" i="47"/>
  <c r="X11" i="47"/>
  <c r="W11" i="47"/>
  <c r="V11" i="47"/>
  <c r="U11" i="47"/>
  <c r="T11" i="47"/>
  <c r="S11" i="47"/>
  <c r="R11" i="47"/>
  <c r="Q11" i="47"/>
  <c r="P11" i="47"/>
  <c r="O11" i="47"/>
  <c r="N11" i="47"/>
  <c r="M11" i="47"/>
  <c r="L11" i="47"/>
  <c r="K11" i="47"/>
  <c r="J11" i="47"/>
  <c r="I11" i="47"/>
  <c r="H11" i="47"/>
  <c r="G11" i="47"/>
  <c r="F11" i="47"/>
  <c r="E11" i="47"/>
  <c r="D11" i="47"/>
  <c r="C11" i="47"/>
  <c r="B11" i="47"/>
  <c r="X10" i="47"/>
  <c r="W10" i="47"/>
  <c r="V10" i="47"/>
  <c r="U10" i="47"/>
  <c r="T10" i="47"/>
  <c r="S10" i="47"/>
  <c r="R10" i="47"/>
  <c r="Q10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B10" i="47"/>
  <c r="X9" i="47"/>
  <c r="W9" i="47"/>
  <c r="V9" i="47"/>
  <c r="U9" i="47"/>
  <c r="T9" i="47"/>
  <c r="S9" i="47"/>
  <c r="R9" i="47"/>
  <c r="Q9" i="47"/>
  <c r="P9" i="47"/>
  <c r="O9" i="47"/>
  <c r="N9" i="47"/>
  <c r="M9" i="47"/>
  <c r="L9" i="47"/>
  <c r="K9" i="47"/>
  <c r="J9" i="47"/>
  <c r="I9" i="47"/>
  <c r="H9" i="47"/>
  <c r="G9" i="47"/>
  <c r="F9" i="47"/>
  <c r="E9" i="47"/>
  <c r="D9" i="47"/>
  <c r="C9" i="47"/>
  <c r="B9" i="47"/>
  <c r="X8" i="47"/>
  <c r="W8" i="47"/>
  <c r="V8" i="47"/>
  <c r="U8" i="47"/>
  <c r="T8" i="47"/>
  <c r="T25" i="47" s="1"/>
  <c r="S8" i="47"/>
  <c r="R8" i="47"/>
  <c r="Q8" i="47"/>
  <c r="P8" i="47"/>
  <c r="O8" i="47"/>
  <c r="N8" i="47"/>
  <c r="M8" i="47"/>
  <c r="L8" i="47"/>
  <c r="L25" i="47" s="1"/>
  <c r="K8" i="47"/>
  <c r="J8" i="47"/>
  <c r="I8" i="47"/>
  <c r="H8" i="47"/>
  <c r="G8" i="47"/>
  <c r="F8" i="47"/>
  <c r="E8" i="47"/>
  <c r="D8" i="47"/>
  <c r="D25" i="47" s="1"/>
  <c r="C8" i="47"/>
  <c r="B8" i="47"/>
  <c r="V24" i="45"/>
  <c r="U24" i="45"/>
  <c r="T24" i="45"/>
  <c r="S24" i="45"/>
  <c r="P24" i="45"/>
  <c r="O24" i="45"/>
  <c r="M24" i="45"/>
  <c r="K24" i="45"/>
  <c r="J24" i="45"/>
  <c r="I24" i="45"/>
  <c r="H24" i="45"/>
  <c r="G24" i="45"/>
  <c r="F24" i="45"/>
  <c r="E24" i="45"/>
  <c r="D24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B23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B22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B21" i="45"/>
  <c r="X20" i="45"/>
  <c r="W20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B20" i="45"/>
  <c r="X19" i="45"/>
  <c r="W19" i="45"/>
  <c r="V19" i="45"/>
  <c r="U19" i="45"/>
  <c r="T19" i="45"/>
  <c r="S19" i="45"/>
  <c r="R19" i="45"/>
  <c r="Q19" i="45"/>
  <c r="P19" i="45"/>
  <c r="O19" i="45"/>
  <c r="N19" i="45"/>
  <c r="M19" i="45"/>
  <c r="L19" i="45"/>
  <c r="K19" i="45"/>
  <c r="J19" i="45"/>
  <c r="I19" i="45"/>
  <c r="H19" i="45"/>
  <c r="G19" i="45"/>
  <c r="F19" i="45"/>
  <c r="E19" i="45"/>
  <c r="D19" i="45"/>
  <c r="C19" i="45"/>
  <c r="B19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C18" i="45"/>
  <c r="B18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E17" i="45"/>
  <c r="D17" i="45"/>
  <c r="C17" i="45"/>
  <c r="B17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B16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B15" i="45"/>
  <c r="X14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B14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B13" i="45"/>
  <c r="X12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B12" i="45"/>
  <c r="X11" i="45"/>
  <c r="W11" i="45"/>
  <c r="V11" i="45"/>
  <c r="U11" i="45"/>
  <c r="T11" i="45"/>
  <c r="S11" i="45"/>
  <c r="R11" i="45"/>
  <c r="Q11" i="45"/>
  <c r="P11" i="45"/>
  <c r="O11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B11" i="45"/>
  <c r="X10" i="45"/>
  <c r="W10" i="45"/>
  <c r="V10" i="45"/>
  <c r="U10" i="45"/>
  <c r="T10" i="45"/>
  <c r="S10" i="45"/>
  <c r="R10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B10" i="45"/>
  <c r="X9" i="45"/>
  <c r="W9" i="45"/>
  <c r="V9" i="45"/>
  <c r="U9" i="45"/>
  <c r="T9" i="45"/>
  <c r="S9" i="45"/>
  <c r="R9" i="45"/>
  <c r="Q9" i="45"/>
  <c r="P9" i="45"/>
  <c r="O9" i="45"/>
  <c r="N9" i="45"/>
  <c r="M9" i="45"/>
  <c r="L9" i="45"/>
  <c r="K9" i="45"/>
  <c r="J9" i="45"/>
  <c r="I9" i="45"/>
  <c r="H9" i="45"/>
  <c r="G9" i="45"/>
  <c r="F9" i="45"/>
  <c r="E9" i="45"/>
  <c r="D9" i="45"/>
  <c r="C9" i="45"/>
  <c r="B9" i="45"/>
  <c r="X8" i="45"/>
  <c r="W8" i="45"/>
  <c r="V8" i="45"/>
  <c r="U8" i="45"/>
  <c r="T8" i="45"/>
  <c r="S8" i="45"/>
  <c r="R8" i="45"/>
  <c r="Q8" i="45"/>
  <c r="P8" i="45"/>
  <c r="O8" i="45"/>
  <c r="N8" i="45"/>
  <c r="M8" i="45"/>
  <c r="L8" i="45"/>
  <c r="K8" i="45"/>
  <c r="J8" i="45"/>
  <c r="I8" i="45"/>
  <c r="H8" i="45"/>
  <c r="G8" i="45"/>
  <c r="F8" i="45"/>
  <c r="E8" i="45"/>
  <c r="D8" i="45"/>
  <c r="D25" i="45" s="1"/>
  <c r="C8" i="45"/>
  <c r="B8" i="45"/>
  <c r="V24" i="11"/>
  <c r="U24" i="11"/>
  <c r="T24" i="11"/>
  <c r="S24" i="11"/>
  <c r="Q24" i="11"/>
  <c r="P24" i="11"/>
  <c r="M24" i="11"/>
  <c r="L24" i="11"/>
  <c r="J24" i="11"/>
  <c r="I24" i="11"/>
  <c r="H24" i="11"/>
  <c r="G24" i="11"/>
  <c r="F24" i="11"/>
  <c r="E24" i="11"/>
  <c r="D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V24" i="9"/>
  <c r="U24" i="9"/>
  <c r="T24" i="9"/>
  <c r="S24" i="9"/>
  <c r="Q24" i="9"/>
  <c r="P24" i="9"/>
  <c r="L24" i="9"/>
  <c r="J24" i="9"/>
  <c r="I24" i="9"/>
  <c r="H24" i="9"/>
  <c r="G24" i="9"/>
  <c r="F24" i="9"/>
  <c r="E24" i="9"/>
  <c r="D24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X8" i="9"/>
  <c r="W8" i="9"/>
  <c r="V8" i="9"/>
  <c r="U8" i="9"/>
  <c r="T8" i="9"/>
  <c r="T25" i="9" s="1"/>
  <c r="S8" i="9"/>
  <c r="R8" i="9"/>
  <c r="Q8" i="9"/>
  <c r="P8" i="9"/>
  <c r="O8" i="9"/>
  <c r="N8" i="9"/>
  <c r="M8" i="9"/>
  <c r="L8" i="9"/>
  <c r="L25" i="9" s="1"/>
  <c r="K8" i="9"/>
  <c r="J8" i="9"/>
  <c r="I8" i="9"/>
  <c r="H8" i="9"/>
  <c r="G8" i="9"/>
  <c r="F8" i="9"/>
  <c r="E8" i="9"/>
  <c r="D8" i="9"/>
  <c r="C8" i="9"/>
  <c r="B8" i="9"/>
  <c r="P25" i="65"/>
  <c r="N25" i="65"/>
  <c r="F25" i="65"/>
  <c r="A25" i="65"/>
  <c r="V25" i="65"/>
  <c r="U25" i="65"/>
  <c r="S25" i="65"/>
  <c r="Q25" i="65"/>
  <c r="M25" i="65"/>
  <c r="K25" i="65"/>
  <c r="I25" i="65"/>
  <c r="G25" i="65"/>
  <c r="E25" i="65"/>
  <c r="D25" i="65"/>
  <c r="Q76" i="64"/>
  <c r="P76" i="64"/>
  <c r="L76" i="64"/>
  <c r="A76" i="64"/>
  <c r="AF75" i="64"/>
  <c r="AE75" i="64"/>
  <c r="AD75" i="64"/>
  <c r="AB75" i="64"/>
  <c r="AA75" i="64"/>
  <c r="Z75" i="64"/>
  <c r="O24" i="65" s="1"/>
  <c r="O25" i="65" s="1"/>
  <c r="X75" i="64"/>
  <c r="W75" i="64"/>
  <c r="V75" i="64"/>
  <c r="T75" i="64"/>
  <c r="S75" i="64"/>
  <c r="H24" i="65" s="1"/>
  <c r="H25" i="65" s="1"/>
  <c r="R75" i="64"/>
  <c r="O75" i="64"/>
  <c r="N75" i="64"/>
  <c r="M75" i="64"/>
  <c r="K75" i="64"/>
  <c r="C24" i="65" s="1"/>
  <c r="C25" i="65" s="1"/>
  <c r="J75" i="64"/>
  <c r="B24" i="65" s="1"/>
  <c r="AH74" i="64"/>
  <c r="AG74" i="64"/>
  <c r="AC74" i="64"/>
  <c r="Y74" i="64"/>
  <c r="U74" i="64"/>
  <c r="AG73" i="64"/>
  <c r="AG75" i="64" s="1"/>
  <c r="AC73" i="64"/>
  <c r="AC75" i="64" s="1"/>
  <c r="R24" i="65" s="1"/>
  <c r="R25" i="65" s="1"/>
  <c r="Y73" i="64"/>
  <c r="Y75" i="64" s="1"/>
  <c r="U73" i="64"/>
  <c r="AF71" i="64"/>
  <c r="AE71" i="64"/>
  <c r="AD71" i="64"/>
  <c r="AB71" i="64"/>
  <c r="AA71" i="64"/>
  <c r="Z71" i="64"/>
  <c r="X71" i="64"/>
  <c r="W71" i="64"/>
  <c r="V71" i="64"/>
  <c r="T71" i="64"/>
  <c r="S71" i="64"/>
  <c r="R71" i="64"/>
  <c r="O71" i="64"/>
  <c r="N71" i="64"/>
  <c r="M71" i="64"/>
  <c r="K71" i="64"/>
  <c r="J71" i="64"/>
  <c r="B23" i="65" s="1"/>
  <c r="AG70" i="64"/>
  <c r="AC70" i="64"/>
  <c r="Y70" i="64"/>
  <c r="U70" i="64"/>
  <c r="AH70" i="64" s="1"/>
  <c r="AG69" i="64"/>
  <c r="AG71" i="64" s="1"/>
  <c r="AC69" i="64"/>
  <c r="AC71" i="64" s="1"/>
  <c r="Y69" i="64"/>
  <c r="AH69" i="64" s="1"/>
  <c r="U69" i="64"/>
  <c r="U71" i="64" s="1"/>
  <c r="AF67" i="64"/>
  <c r="AE67" i="64"/>
  <c r="AD67" i="64"/>
  <c r="AB67" i="64"/>
  <c r="AA67" i="64"/>
  <c r="Z67" i="64"/>
  <c r="Y67" i="64"/>
  <c r="X67" i="64"/>
  <c r="W67" i="64"/>
  <c r="V67" i="64"/>
  <c r="T67" i="64"/>
  <c r="S67" i="64"/>
  <c r="R67" i="64"/>
  <c r="O67" i="64"/>
  <c r="N67" i="64"/>
  <c r="M67" i="64"/>
  <c r="K67" i="64"/>
  <c r="J67" i="64"/>
  <c r="B22" i="65" s="1"/>
  <c r="AG66" i="64"/>
  <c r="AC66" i="64"/>
  <c r="Y66" i="64"/>
  <c r="U66" i="64"/>
  <c r="AH66" i="64" s="1"/>
  <c r="AG65" i="64"/>
  <c r="AG67" i="64" s="1"/>
  <c r="AC65" i="64"/>
  <c r="AC67" i="64" s="1"/>
  <c r="Y65" i="64"/>
  <c r="U65" i="64"/>
  <c r="U67" i="64" s="1"/>
  <c r="AF63" i="64"/>
  <c r="AE63" i="64"/>
  <c r="AD63" i="64"/>
  <c r="AB63" i="64"/>
  <c r="AA63" i="64"/>
  <c r="Z63" i="64"/>
  <c r="X63" i="64"/>
  <c r="W63" i="64"/>
  <c r="V63" i="64"/>
  <c r="T63" i="64"/>
  <c r="S63" i="64"/>
  <c r="R63" i="64"/>
  <c r="O63" i="64"/>
  <c r="N63" i="64"/>
  <c r="M63" i="64"/>
  <c r="K63" i="64"/>
  <c r="J63" i="64"/>
  <c r="B21" i="65" s="1"/>
  <c r="AH62" i="64"/>
  <c r="AI62" i="64" s="1"/>
  <c r="AG62" i="64"/>
  <c r="AC62" i="64"/>
  <c r="Y62" i="64"/>
  <c r="U62" i="64"/>
  <c r="AG61" i="64"/>
  <c r="AG63" i="64" s="1"/>
  <c r="AC61" i="64"/>
  <c r="AC63" i="64" s="1"/>
  <c r="Y61" i="64"/>
  <c r="Y63" i="64" s="1"/>
  <c r="U61" i="64"/>
  <c r="AH61" i="64" s="1"/>
  <c r="AF59" i="64"/>
  <c r="AE59" i="64"/>
  <c r="AD59" i="64"/>
  <c r="AB59" i="64"/>
  <c r="AA59" i="64"/>
  <c r="Z59" i="64"/>
  <c r="X59" i="64"/>
  <c r="W59" i="64"/>
  <c r="V59" i="64"/>
  <c r="T59" i="64"/>
  <c r="S59" i="64"/>
  <c r="R59" i="64"/>
  <c r="O59" i="64"/>
  <c r="N59" i="64"/>
  <c r="M59" i="64"/>
  <c r="K59" i="64"/>
  <c r="J59" i="64"/>
  <c r="B20" i="65" s="1"/>
  <c r="AH58" i="64"/>
  <c r="AG58" i="64"/>
  <c r="AC58" i="64"/>
  <c r="AC59" i="64" s="1"/>
  <c r="Y58" i="64"/>
  <c r="U58" i="64"/>
  <c r="U59" i="64" s="1"/>
  <c r="AG57" i="64"/>
  <c r="AG59" i="64" s="1"/>
  <c r="AC57" i="64"/>
  <c r="Y57" i="64"/>
  <c r="Y59" i="64" s="1"/>
  <c r="U57" i="64"/>
  <c r="AF55" i="64"/>
  <c r="AE55" i="64"/>
  <c r="AD55" i="64"/>
  <c r="AB55" i="64"/>
  <c r="AA55" i="64"/>
  <c r="Z55" i="64"/>
  <c r="X55" i="64"/>
  <c r="W55" i="64"/>
  <c r="V55" i="64"/>
  <c r="T55" i="64"/>
  <c r="S55" i="64"/>
  <c r="R55" i="64"/>
  <c r="O55" i="64"/>
  <c r="N55" i="64"/>
  <c r="N76" i="64" s="1"/>
  <c r="M55" i="64"/>
  <c r="K55" i="64"/>
  <c r="J55" i="64"/>
  <c r="B19" i="65" s="1"/>
  <c r="AG54" i="64"/>
  <c r="AC54" i="64"/>
  <c r="Y54" i="64"/>
  <c r="U54" i="64"/>
  <c r="AH54" i="64" s="1"/>
  <c r="AG53" i="64"/>
  <c r="AG55" i="64" s="1"/>
  <c r="AC53" i="64"/>
  <c r="AC55" i="64" s="1"/>
  <c r="Y53" i="64"/>
  <c r="AH53" i="64" s="1"/>
  <c r="U53" i="64"/>
  <c r="U55" i="64" s="1"/>
  <c r="AF51" i="64"/>
  <c r="AE51" i="64"/>
  <c r="AD51" i="64"/>
  <c r="AD76" i="64" s="1"/>
  <c r="AB51" i="64"/>
  <c r="AA51" i="64"/>
  <c r="Z51" i="64"/>
  <c r="X51" i="64"/>
  <c r="W51" i="64"/>
  <c r="V51" i="64"/>
  <c r="V76" i="64" s="1"/>
  <c r="T51" i="64"/>
  <c r="S51" i="64"/>
  <c r="R51" i="64"/>
  <c r="O51" i="64"/>
  <c r="N51" i="64"/>
  <c r="M51" i="64"/>
  <c r="J51" i="64"/>
  <c r="B18" i="65" s="1"/>
  <c r="AG50" i="64"/>
  <c r="AG51" i="64" s="1"/>
  <c r="AC50" i="64"/>
  <c r="AH50" i="64" s="1"/>
  <c r="Y50" i="64"/>
  <c r="U50" i="64"/>
  <c r="AH49" i="64"/>
  <c r="AI49" i="64" s="1"/>
  <c r="AG49" i="64"/>
  <c r="AC49" i="64"/>
  <c r="AC51" i="64" s="1"/>
  <c r="Y49" i="64"/>
  <c r="Y51" i="64" s="1"/>
  <c r="U49" i="64"/>
  <c r="U51" i="64" s="1"/>
  <c r="AF47" i="64"/>
  <c r="AE47" i="64"/>
  <c r="AD47" i="64"/>
  <c r="AB47" i="64"/>
  <c r="AA47" i="64"/>
  <c r="Z47" i="64"/>
  <c r="X47" i="64"/>
  <c r="W47" i="64"/>
  <c r="V47" i="64"/>
  <c r="T47" i="64"/>
  <c r="S47" i="64"/>
  <c r="R47" i="64"/>
  <c r="O47" i="64"/>
  <c r="N47" i="64"/>
  <c r="M47" i="64"/>
  <c r="K47" i="64"/>
  <c r="J47" i="64"/>
  <c r="B17" i="65" s="1"/>
  <c r="AG46" i="64"/>
  <c r="AG47" i="64" s="1"/>
  <c r="AC46" i="64"/>
  <c r="Y46" i="64"/>
  <c r="Y47" i="64" s="1"/>
  <c r="U46" i="64"/>
  <c r="AH46" i="64" s="1"/>
  <c r="AH45" i="64"/>
  <c r="AG45" i="64"/>
  <c r="AC45" i="64"/>
  <c r="AC47" i="64" s="1"/>
  <c r="Y45" i="64"/>
  <c r="U45" i="64"/>
  <c r="U47" i="64" s="1"/>
  <c r="AF43" i="64"/>
  <c r="AE43" i="64"/>
  <c r="AD43" i="64"/>
  <c r="AB43" i="64"/>
  <c r="AA43" i="64"/>
  <c r="Z43" i="64"/>
  <c r="Y43" i="64"/>
  <c r="X43" i="64"/>
  <c r="W43" i="64"/>
  <c r="V43" i="64"/>
  <c r="T43" i="64"/>
  <c r="S43" i="64"/>
  <c r="R43" i="64"/>
  <c r="O43" i="64"/>
  <c r="N43" i="64"/>
  <c r="M43" i="64"/>
  <c r="K43" i="64"/>
  <c r="J43" i="64"/>
  <c r="B16" i="65" s="1"/>
  <c r="AG42" i="64"/>
  <c r="AG43" i="64" s="1"/>
  <c r="AC42" i="64"/>
  <c r="Y42" i="64"/>
  <c r="AH42" i="64" s="1"/>
  <c r="U42" i="64"/>
  <c r="AG41" i="64"/>
  <c r="AC41" i="64"/>
  <c r="AC43" i="64" s="1"/>
  <c r="Y41" i="64"/>
  <c r="U41" i="64"/>
  <c r="U43" i="64" s="1"/>
  <c r="AF39" i="64"/>
  <c r="AE39" i="64"/>
  <c r="AD39" i="64"/>
  <c r="AC39" i="64"/>
  <c r="AB39" i="64"/>
  <c r="AA39" i="64"/>
  <c r="Z39" i="64"/>
  <c r="X39" i="64"/>
  <c r="W39" i="64"/>
  <c r="V39" i="64"/>
  <c r="T39" i="64"/>
  <c r="S39" i="64"/>
  <c r="R39" i="64"/>
  <c r="O39" i="64"/>
  <c r="N39" i="64"/>
  <c r="M39" i="64"/>
  <c r="K39" i="64"/>
  <c r="J39" i="64"/>
  <c r="B15" i="65" s="1"/>
  <c r="AG38" i="64"/>
  <c r="AC38" i="64"/>
  <c r="Y38" i="64"/>
  <c r="AH38" i="64" s="1"/>
  <c r="U38" i="64"/>
  <c r="AG37" i="64"/>
  <c r="AG39" i="64" s="1"/>
  <c r="AC37" i="64"/>
  <c r="Y37" i="64"/>
  <c r="Y39" i="64" s="1"/>
  <c r="U37" i="64"/>
  <c r="U39" i="64" s="1"/>
  <c r="AF35" i="64"/>
  <c r="AE35" i="64"/>
  <c r="AD35" i="64"/>
  <c r="AC35" i="64"/>
  <c r="AB35" i="64"/>
  <c r="AA35" i="64"/>
  <c r="Z35" i="64"/>
  <c r="Y35" i="64"/>
  <c r="X35" i="64"/>
  <c r="W35" i="64"/>
  <c r="V35" i="64"/>
  <c r="U35" i="64"/>
  <c r="T35" i="64"/>
  <c r="S35" i="64"/>
  <c r="R35" i="64"/>
  <c r="O35" i="64"/>
  <c r="N35" i="64"/>
  <c r="M35" i="64"/>
  <c r="K35" i="64"/>
  <c r="J35" i="64"/>
  <c r="B14" i="65" s="1"/>
  <c r="AG34" i="64"/>
  <c r="AG35" i="64" s="1"/>
  <c r="AC34" i="64"/>
  <c r="AH34" i="64" s="1"/>
  <c r="Y34" i="64"/>
  <c r="U34" i="64"/>
  <c r="AH33" i="64"/>
  <c r="AI33" i="64" s="1"/>
  <c r="AG33" i="64"/>
  <c r="AC33" i="64"/>
  <c r="Y33" i="64"/>
  <c r="U33" i="64"/>
  <c r="AF31" i="64"/>
  <c r="AE31" i="64"/>
  <c r="AD31" i="64"/>
  <c r="AB31" i="64"/>
  <c r="AA31" i="64"/>
  <c r="Z31" i="64"/>
  <c r="X31" i="64"/>
  <c r="W31" i="64"/>
  <c r="V31" i="64"/>
  <c r="T31" i="64"/>
  <c r="S31" i="64"/>
  <c r="R31" i="64"/>
  <c r="O31" i="64"/>
  <c r="N31" i="64"/>
  <c r="M31" i="64"/>
  <c r="K31" i="64"/>
  <c r="J31" i="64"/>
  <c r="B13" i="65" s="1"/>
  <c r="AG30" i="64"/>
  <c r="AG31" i="64" s="1"/>
  <c r="AC30" i="64"/>
  <c r="Y30" i="64"/>
  <c r="Y31" i="64" s="1"/>
  <c r="U30" i="64"/>
  <c r="AH30" i="64" s="1"/>
  <c r="AH29" i="64"/>
  <c r="AG29" i="64"/>
  <c r="AC29" i="64"/>
  <c r="AC31" i="64" s="1"/>
  <c r="Y29" i="64"/>
  <c r="U29" i="64"/>
  <c r="U31" i="64" s="1"/>
  <c r="AF27" i="64"/>
  <c r="AE27" i="64"/>
  <c r="AD27" i="64"/>
  <c r="AB27" i="64"/>
  <c r="AA27" i="64"/>
  <c r="Z27" i="64"/>
  <c r="Y27" i="64"/>
  <c r="X27" i="64"/>
  <c r="W27" i="64"/>
  <c r="V27" i="64"/>
  <c r="T27" i="64"/>
  <c r="S27" i="64"/>
  <c r="R27" i="64"/>
  <c r="O27" i="64"/>
  <c r="N27" i="64"/>
  <c r="M27" i="64"/>
  <c r="K27" i="64"/>
  <c r="J27" i="64"/>
  <c r="B12" i="65" s="1"/>
  <c r="AG26" i="64"/>
  <c r="AG27" i="64" s="1"/>
  <c r="AC26" i="64"/>
  <c r="Y26" i="64"/>
  <c r="U26" i="64"/>
  <c r="AH26" i="64" s="1"/>
  <c r="AG25" i="64"/>
  <c r="AC25" i="64"/>
  <c r="AC27" i="64" s="1"/>
  <c r="Y25" i="64"/>
  <c r="U25" i="64"/>
  <c r="U27" i="64" s="1"/>
  <c r="AF23" i="64"/>
  <c r="AE23" i="64"/>
  <c r="AD23" i="64"/>
  <c r="AC23" i="64"/>
  <c r="AB23" i="64"/>
  <c r="AA23" i="64"/>
  <c r="Z23" i="64"/>
  <c r="X23" i="64"/>
  <c r="W23" i="64"/>
  <c r="V23" i="64"/>
  <c r="T23" i="64"/>
  <c r="S23" i="64"/>
  <c r="R23" i="64"/>
  <c r="O23" i="64"/>
  <c r="N23" i="64"/>
  <c r="M23" i="64"/>
  <c r="K23" i="64"/>
  <c r="J23" i="64"/>
  <c r="B11" i="65" s="1"/>
  <c r="AG22" i="64"/>
  <c r="AC22" i="64"/>
  <c r="Y22" i="64"/>
  <c r="AH22" i="64" s="1"/>
  <c r="U22" i="64"/>
  <c r="AG21" i="64"/>
  <c r="AG23" i="64" s="1"/>
  <c r="AC21" i="64"/>
  <c r="Y21" i="64"/>
  <c r="Y23" i="64" s="1"/>
  <c r="U21" i="64"/>
  <c r="U23" i="64" s="1"/>
  <c r="AF19" i="64"/>
  <c r="AE19" i="64"/>
  <c r="AD19" i="64"/>
  <c r="AC19" i="64"/>
  <c r="AB19" i="64"/>
  <c r="AA19" i="64"/>
  <c r="Z19" i="64"/>
  <c r="Y19" i="64"/>
  <c r="X19" i="64"/>
  <c r="W19" i="64"/>
  <c r="V19" i="64"/>
  <c r="U19" i="64"/>
  <c r="T19" i="64"/>
  <c r="S19" i="64"/>
  <c r="R19" i="64"/>
  <c r="O19" i="64"/>
  <c r="N19" i="64"/>
  <c r="M19" i="64"/>
  <c r="K19" i="64"/>
  <c r="J19" i="64"/>
  <c r="B10" i="65" s="1"/>
  <c r="AG18" i="64"/>
  <c r="AG19" i="64" s="1"/>
  <c r="AC18" i="64"/>
  <c r="Y18" i="64"/>
  <c r="U18" i="64"/>
  <c r="AH18" i="64" s="1"/>
  <c r="AH17" i="64"/>
  <c r="AI17" i="64" s="1"/>
  <c r="AG17" i="64"/>
  <c r="AC17" i="64"/>
  <c r="Y17" i="64"/>
  <c r="U17" i="64"/>
  <c r="AF15" i="64"/>
  <c r="AE15" i="64"/>
  <c r="AD15" i="64"/>
  <c r="AB15" i="64"/>
  <c r="AA15" i="64"/>
  <c r="Z15" i="64"/>
  <c r="X15" i="64"/>
  <c r="W15" i="64"/>
  <c r="V15" i="64"/>
  <c r="T15" i="64"/>
  <c r="S15" i="64"/>
  <c r="R15" i="64"/>
  <c r="O15" i="64"/>
  <c r="N15" i="64"/>
  <c r="M15" i="64"/>
  <c r="K15" i="64"/>
  <c r="J15" i="64"/>
  <c r="B9" i="65" s="1"/>
  <c r="AG14" i="64"/>
  <c r="AG15" i="64" s="1"/>
  <c r="AC14" i="64"/>
  <c r="Y14" i="64"/>
  <c r="Y15" i="64" s="1"/>
  <c r="U14" i="64"/>
  <c r="AH14" i="64" s="1"/>
  <c r="AH13" i="64"/>
  <c r="AG13" i="64"/>
  <c r="AC13" i="64"/>
  <c r="AC15" i="64" s="1"/>
  <c r="Y13" i="64"/>
  <c r="U13" i="64"/>
  <c r="U15" i="64" s="1"/>
  <c r="AF11" i="64"/>
  <c r="AF76" i="64" s="1"/>
  <c r="AE11" i="64"/>
  <c r="AE76" i="64" s="1"/>
  <c r="AD11" i="64"/>
  <c r="AB11" i="64"/>
  <c r="AB76" i="64" s="1"/>
  <c r="AA11" i="64"/>
  <c r="AA76" i="64" s="1"/>
  <c r="Z11" i="64"/>
  <c r="Z76" i="64" s="1"/>
  <c r="Y11" i="64"/>
  <c r="X11" i="64"/>
  <c r="X76" i="64" s="1"/>
  <c r="W11" i="64"/>
  <c r="W76" i="64" s="1"/>
  <c r="V11" i="64"/>
  <c r="T11" i="64"/>
  <c r="T76" i="64" s="1"/>
  <c r="S11" i="64"/>
  <c r="S76" i="64" s="1"/>
  <c r="R11" i="64"/>
  <c r="R76" i="64" s="1"/>
  <c r="O11" i="64"/>
  <c r="O76" i="64" s="1"/>
  <c r="N11" i="64"/>
  <c r="M11" i="64"/>
  <c r="M76" i="64" s="1"/>
  <c r="K11" i="64"/>
  <c r="K76" i="64" s="1"/>
  <c r="J11" i="64"/>
  <c r="AG10" i="64"/>
  <c r="AG11" i="64" s="1"/>
  <c r="AC10" i="64"/>
  <c r="Y10" i="64"/>
  <c r="U10" i="64"/>
  <c r="AG9" i="64"/>
  <c r="AC9" i="64"/>
  <c r="AC11" i="64" s="1"/>
  <c r="Y9" i="64"/>
  <c r="U9" i="64"/>
  <c r="U11" i="64" s="1"/>
  <c r="R25" i="63"/>
  <c r="J25" i="63"/>
  <c r="A25" i="63"/>
  <c r="W25" i="63"/>
  <c r="V25" i="63"/>
  <c r="U25" i="63"/>
  <c r="S25" i="63"/>
  <c r="Q25" i="63"/>
  <c r="P25" i="63"/>
  <c r="O25" i="63"/>
  <c r="N25" i="63"/>
  <c r="M25" i="63"/>
  <c r="K25" i="63"/>
  <c r="I25" i="63"/>
  <c r="H25" i="63"/>
  <c r="G25" i="63"/>
  <c r="F25" i="63"/>
  <c r="E25" i="63"/>
  <c r="C25" i="63"/>
  <c r="Q76" i="62"/>
  <c r="P76" i="62"/>
  <c r="L76" i="62"/>
  <c r="A76" i="62"/>
  <c r="AF75" i="62"/>
  <c r="AE75" i="62"/>
  <c r="AD75" i="62"/>
  <c r="AC75" i="62"/>
  <c r="AB75" i="62"/>
  <c r="AA75" i="62"/>
  <c r="Z75" i="62"/>
  <c r="X75" i="62"/>
  <c r="W75" i="62"/>
  <c r="V75" i="62"/>
  <c r="U75" i="62"/>
  <c r="T75" i="62"/>
  <c r="S75" i="62"/>
  <c r="R75" i="62"/>
  <c r="O75" i="62"/>
  <c r="N75" i="62"/>
  <c r="M75" i="62"/>
  <c r="K75" i="62"/>
  <c r="J75" i="62"/>
  <c r="B24" i="63" s="1"/>
  <c r="AH74" i="62"/>
  <c r="AG74" i="62"/>
  <c r="AC74" i="62"/>
  <c r="Y74" i="62"/>
  <c r="U74" i="62"/>
  <c r="AG73" i="62"/>
  <c r="AG75" i="62" s="1"/>
  <c r="AC73" i="62"/>
  <c r="Y73" i="62"/>
  <c r="Y75" i="62" s="1"/>
  <c r="U73" i="62"/>
  <c r="AF71" i="62"/>
  <c r="AE71" i="62"/>
  <c r="AD71" i="62"/>
  <c r="AB71" i="62"/>
  <c r="AA71" i="62"/>
  <c r="Z71" i="62"/>
  <c r="X71" i="62"/>
  <c r="W71" i="62"/>
  <c r="V71" i="62"/>
  <c r="T71" i="62"/>
  <c r="S71" i="62"/>
  <c r="R71" i="62"/>
  <c r="O71" i="62"/>
  <c r="N71" i="62"/>
  <c r="M71" i="62"/>
  <c r="K71" i="62"/>
  <c r="J71" i="62"/>
  <c r="B23" i="63" s="1"/>
  <c r="AG70" i="62"/>
  <c r="AG71" i="62" s="1"/>
  <c r="AC70" i="62"/>
  <c r="AH70" i="62" s="1"/>
  <c r="Y70" i="62"/>
  <c r="U70" i="62"/>
  <c r="AG69" i="62"/>
  <c r="AC69" i="62"/>
  <c r="AC71" i="62" s="1"/>
  <c r="Y69" i="62"/>
  <c r="AH69" i="62" s="1"/>
  <c r="U69" i="62"/>
  <c r="U71" i="62" s="1"/>
  <c r="AF67" i="62"/>
  <c r="AE67" i="62"/>
  <c r="AD67" i="62"/>
  <c r="AB67" i="62"/>
  <c r="AA67" i="62"/>
  <c r="Z67" i="62"/>
  <c r="X67" i="62"/>
  <c r="W67" i="62"/>
  <c r="V67" i="62"/>
  <c r="T67" i="62"/>
  <c r="S67" i="62"/>
  <c r="R67" i="62"/>
  <c r="O67" i="62"/>
  <c r="N67" i="62"/>
  <c r="M67" i="62"/>
  <c r="K67" i="62"/>
  <c r="J67" i="62"/>
  <c r="B22" i="63" s="1"/>
  <c r="AG66" i="62"/>
  <c r="AG67" i="62" s="1"/>
  <c r="AC66" i="62"/>
  <c r="Y66" i="62"/>
  <c r="U66" i="62"/>
  <c r="AH66" i="62" s="1"/>
  <c r="AG65" i="62"/>
  <c r="AC65" i="62"/>
  <c r="AC67" i="62" s="1"/>
  <c r="Y65" i="62"/>
  <c r="Y67" i="62" s="1"/>
  <c r="U65" i="62"/>
  <c r="U67" i="62" s="1"/>
  <c r="AF63" i="62"/>
  <c r="AE63" i="62"/>
  <c r="AD63" i="62"/>
  <c r="AC63" i="62"/>
  <c r="AB63" i="62"/>
  <c r="AA63" i="62"/>
  <c r="Z63" i="62"/>
  <c r="X63" i="62"/>
  <c r="W63" i="62"/>
  <c r="V63" i="62"/>
  <c r="U63" i="62"/>
  <c r="T63" i="62"/>
  <c r="S63" i="62"/>
  <c r="R63" i="62"/>
  <c r="O63" i="62"/>
  <c r="N63" i="62"/>
  <c r="M63" i="62"/>
  <c r="K63" i="62"/>
  <c r="J63" i="62"/>
  <c r="B21" i="63" s="1"/>
  <c r="AG62" i="62"/>
  <c r="AC62" i="62"/>
  <c r="Y62" i="62"/>
  <c r="U62" i="62"/>
  <c r="AH62" i="62" s="1"/>
  <c r="AG61" i="62"/>
  <c r="AG63" i="62" s="1"/>
  <c r="AC61" i="62"/>
  <c r="Y61" i="62"/>
  <c r="Y63" i="62" s="1"/>
  <c r="U61" i="62"/>
  <c r="AH61" i="62" s="1"/>
  <c r="AF59" i="62"/>
  <c r="AE59" i="62"/>
  <c r="AD59" i="62"/>
  <c r="AC59" i="62"/>
  <c r="AB59" i="62"/>
  <c r="AA59" i="62"/>
  <c r="Z59" i="62"/>
  <c r="X59" i="62"/>
  <c r="W59" i="62"/>
  <c r="V59" i="62"/>
  <c r="U59" i="62"/>
  <c r="T59" i="62"/>
  <c r="S59" i="62"/>
  <c r="R59" i="62"/>
  <c r="O59" i="62"/>
  <c r="N59" i="62"/>
  <c r="M59" i="62"/>
  <c r="K59" i="62"/>
  <c r="J59" i="62"/>
  <c r="B20" i="63" s="1"/>
  <c r="AH58" i="62"/>
  <c r="AG58" i="62"/>
  <c r="AC58" i="62"/>
  <c r="Y58" i="62"/>
  <c r="U58" i="62"/>
  <c r="AG57" i="62"/>
  <c r="AG59" i="62" s="1"/>
  <c r="AC57" i="62"/>
  <c r="Y57" i="62"/>
  <c r="Y59" i="62" s="1"/>
  <c r="U57" i="62"/>
  <c r="AF55" i="62"/>
  <c r="AE55" i="62"/>
  <c r="AD55" i="62"/>
  <c r="AB55" i="62"/>
  <c r="AA55" i="62"/>
  <c r="Z55" i="62"/>
  <c r="X55" i="62"/>
  <c r="W55" i="62"/>
  <c r="V55" i="62"/>
  <c r="T55" i="62"/>
  <c r="S55" i="62"/>
  <c r="R55" i="62"/>
  <c r="O55" i="62"/>
  <c r="N55" i="62"/>
  <c r="N76" i="62" s="1"/>
  <c r="M55" i="62"/>
  <c r="K55" i="62"/>
  <c r="J55" i="62"/>
  <c r="B19" i="63" s="1"/>
  <c r="AG54" i="62"/>
  <c r="AG55" i="62" s="1"/>
  <c r="AC54" i="62"/>
  <c r="AH54" i="62" s="1"/>
  <c r="Y54" i="62"/>
  <c r="U54" i="62"/>
  <c r="AG53" i="62"/>
  <c r="AC53" i="62"/>
  <c r="AC55" i="62" s="1"/>
  <c r="Y53" i="62"/>
  <c r="AH53" i="62" s="1"/>
  <c r="U53" i="62"/>
  <c r="U55" i="62" s="1"/>
  <c r="AF51" i="62"/>
  <c r="AE51" i="62"/>
  <c r="AD51" i="62"/>
  <c r="AD76" i="62" s="1"/>
  <c r="AB51" i="62"/>
  <c r="AA51" i="62"/>
  <c r="Z51" i="62"/>
  <c r="X51" i="62"/>
  <c r="W51" i="62"/>
  <c r="V51" i="62"/>
  <c r="V76" i="62" s="1"/>
  <c r="T51" i="62"/>
  <c r="S51" i="62"/>
  <c r="R51" i="62"/>
  <c r="O51" i="62"/>
  <c r="N51" i="62"/>
  <c r="M51" i="62"/>
  <c r="J51" i="62"/>
  <c r="B18" i="63" s="1"/>
  <c r="AG50" i="62"/>
  <c r="AC50" i="62"/>
  <c r="Y50" i="62"/>
  <c r="U50" i="62"/>
  <c r="AH50" i="62" s="1"/>
  <c r="AG49" i="62"/>
  <c r="AG51" i="62" s="1"/>
  <c r="AC49" i="62"/>
  <c r="AC51" i="62" s="1"/>
  <c r="Y49" i="62"/>
  <c r="Y51" i="62" s="1"/>
  <c r="U49" i="62"/>
  <c r="U51" i="62" s="1"/>
  <c r="AF47" i="62"/>
  <c r="AE47" i="62"/>
  <c r="AD47" i="62"/>
  <c r="AC47" i="62"/>
  <c r="AB47" i="62"/>
  <c r="AA47" i="62"/>
  <c r="Z47" i="62"/>
  <c r="X47" i="62"/>
  <c r="W47" i="62"/>
  <c r="V47" i="62"/>
  <c r="U47" i="62"/>
  <c r="T47" i="62"/>
  <c r="S47" i="62"/>
  <c r="R47" i="62"/>
  <c r="O47" i="62"/>
  <c r="N47" i="62"/>
  <c r="M47" i="62"/>
  <c r="K47" i="62"/>
  <c r="J47" i="62"/>
  <c r="AG46" i="62"/>
  <c r="AC46" i="62"/>
  <c r="Y46" i="62"/>
  <c r="U46" i="62"/>
  <c r="AH46" i="62" s="1"/>
  <c r="AH45" i="62"/>
  <c r="AH47" i="62" s="1"/>
  <c r="AG45" i="62"/>
  <c r="AG47" i="62" s="1"/>
  <c r="AC45" i="62"/>
  <c r="Y45" i="62"/>
  <c r="Y47" i="62" s="1"/>
  <c r="U45" i="62"/>
  <c r="AF43" i="62"/>
  <c r="AE43" i="62"/>
  <c r="AD43" i="62"/>
  <c r="AB43" i="62"/>
  <c r="AA43" i="62"/>
  <c r="Z43" i="62"/>
  <c r="Y43" i="62"/>
  <c r="X43" i="62"/>
  <c r="W43" i="62"/>
  <c r="V43" i="62"/>
  <c r="T43" i="62"/>
  <c r="S43" i="62"/>
  <c r="R43" i="62"/>
  <c r="O43" i="62"/>
  <c r="N43" i="62"/>
  <c r="M43" i="62"/>
  <c r="K43" i="62"/>
  <c r="J43" i="62"/>
  <c r="B16" i="63" s="1"/>
  <c r="AG42" i="62"/>
  <c r="AG43" i="62" s="1"/>
  <c r="AC42" i="62"/>
  <c r="Y42" i="62"/>
  <c r="U42" i="62"/>
  <c r="AG41" i="62"/>
  <c r="AC41" i="62"/>
  <c r="AH41" i="62" s="1"/>
  <c r="Y41" i="62"/>
  <c r="U41" i="62"/>
  <c r="U43" i="62" s="1"/>
  <c r="AF39" i="62"/>
  <c r="AE39" i="62"/>
  <c r="AD39" i="62"/>
  <c r="AB39" i="62"/>
  <c r="AA39" i="62"/>
  <c r="Z39" i="62"/>
  <c r="X39" i="62"/>
  <c r="W39" i="62"/>
  <c r="V39" i="62"/>
  <c r="T39" i="62"/>
  <c r="S39" i="62"/>
  <c r="R39" i="62"/>
  <c r="O39" i="62"/>
  <c r="N39" i="62"/>
  <c r="M39" i="62"/>
  <c r="K39" i="62"/>
  <c r="J39" i="62"/>
  <c r="B15" i="63" s="1"/>
  <c r="AG38" i="62"/>
  <c r="AG39" i="62" s="1"/>
  <c r="AC38" i="62"/>
  <c r="Y38" i="62"/>
  <c r="U38" i="62"/>
  <c r="AH38" i="62" s="1"/>
  <c r="AG37" i="62"/>
  <c r="AC37" i="62"/>
  <c r="AC39" i="62" s="1"/>
  <c r="Y37" i="62"/>
  <c r="Y39" i="62" s="1"/>
  <c r="U37" i="62"/>
  <c r="U39" i="62" s="1"/>
  <c r="AF35" i="62"/>
  <c r="AE35" i="62"/>
  <c r="AD35" i="62"/>
  <c r="AC35" i="62"/>
  <c r="AB35" i="62"/>
  <c r="AA35" i="62"/>
  <c r="Z35" i="62"/>
  <c r="X35" i="62"/>
  <c r="W35" i="62"/>
  <c r="V35" i="62"/>
  <c r="U35" i="62"/>
  <c r="T35" i="62"/>
  <c r="S35" i="62"/>
  <c r="R35" i="62"/>
  <c r="O35" i="62"/>
  <c r="N35" i="62"/>
  <c r="M35" i="62"/>
  <c r="K35" i="62"/>
  <c r="J35" i="62"/>
  <c r="B14" i="63" s="1"/>
  <c r="AG34" i="62"/>
  <c r="AC34" i="62"/>
  <c r="Y34" i="62"/>
  <c r="U34" i="62"/>
  <c r="AH34" i="62" s="1"/>
  <c r="AG33" i="62"/>
  <c r="AG35" i="62" s="1"/>
  <c r="AC33" i="62"/>
  <c r="Y33" i="62"/>
  <c r="Y35" i="62" s="1"/>
  <c r="U33" i="62"/>
  <c r="AH33" i="62" s="1"/>
  <c r="AF31" i="62"/>
  <c r="AE31" i="62"/>
  <c r="AD31" i="62"/>
  <c r="AC31" i="62"/>
  <c r="AB31" i="62"/>
  <c r="AA31" i="62"/>
  <c r="Z31" i="62"/>
  <c r="X31" i="62"/>
  <c r="W31" i="62"/>
  <c r="V31" i="62"/>
  <c r="U31" i="62"/>
  <c r="T31" i="62"/>
  <c r="S31" i="62"/>
  <c r="R31" i="62"/>
  <c r="O31" i="62"/>
  <c r="N31" i="62"/>
  <c r="M31" i="62"/>
  <c r="K31" i="62"/>
  <c r="J31" i="62"/>
  <c r="B13" i="63" s="1"/>
  <c r="AI30" i="62"/>
  <c r="AH30" i="62"/>
  <c r="AG30" i="62"/>
  <c r="AC30" i="62"/>
  <c r="Y30" i="62"/>
  <c r="U30" i="62"/>
  <c r="AH29" i="62"/>
  <c r="AH31" i="62" s="1"/>
  <c r="AG29" i="62"/>
  <c r="AG31" i="62" s="1"/>
  <c r="AC29" i="62"/>
  <c r="Y29" i="62"/>
  <c r="Y31" i="62" s="1"/>
  <c r="U29" i="62"/>
  <c r="AF27" i="62"/>
  <c r="AE27" i="62"/>
  <c r="AD27" i="62"/>
  <c r="AB27" i="62"/>
  <c r="AA27" i="62"/>
  <c r="Z27" i="62"/>
  <c r="Y27" i="62"/>
  <c r="X27" i="62"/>
  <c r="W27" i="62"/>
  <c r="V27" i="62"/>
  <c r="T27" i="62"/>
  <c r="S27" i="62"/>
  <c r="R27" i="62"/>
  <c r="O27" i="62"/>
  <c r="N27" i="62"/>
  <c r="M27" i="62"/>
  <c r="K27" i="62"/>
  <c r="J27" i="62"/>
  <c r="AG26" i="62"/>
  <c r="AH26" i="62" s="1"/>
  <c r="AC26" i="62"/>
  <c r="Y26" i="62"/>
  <c r="U26" i="62"/>
  <c r="AG25" i="62"/>
  <c r="AC25" i="62"/>
  <c r="AC27" i="62" s="1"/>
  <c r="Y25" i="62"/>
  <c r="U25" i="62"/>
  <c r="U27" i="62" s="1"/>
  <c r="AF23" i="62"/>
  <c r="AF76" i="62" s="1"/>
  <c r="AE23" i="62"/>
  <c r="AE76" i="62" s="1"/>
  <c r="AD23" i="62"/>
  <c r="AB23" i="62"/>
  <c r="AA23" i="62"/>
  <c r="Z23" i="62"/>
  <c r="X23" i="62"/>
  <c r="X76" i="62" s="1"/>
  <c r="W23" i="62"/>
  <c r="W76" i="62" s="1"/>
  <c r="V23" i="62"/>
  <c r="T23" i="62"/>
  <c r="S23" i="62"/>
  <c r="R23" i="62"/>
  <c r="O23" i="62"/>
  <c r="N23" i="62"/>
  <c r="M23" i="62"/>
  <c r="K23" i="62"/>
  <c r="J23" i="62"/>
  <c r="AG22" i="62"/>
  <c r="AG23" i="62" s="1"/>
  <c r="AC22" i="62"/>
  <c r="Y22" i="62"/>
  <c r="U22" i="62"/>
  <c r="AH22" i="62" s="1"/>
  <c r="AG21" i="62"/>
  <c r="AC21" i="62"/>
  <c r="AC23" i="62" s="1"/>
  <c r="Y21" i="62"/>
  <c r="Y23" i="62" s="1"/>
  <c r="U21" i="62"/>
  <c r="U23" i="62" s="1"/>
  <c r="AF19" i="62"/>
  <c r="AE19" i="62"/>
  <c r="AD19" i="62"/>
  <c r="AC19" i="62"/>
  <c r="AB19" i="62"/>
  <c r="AA19" i="62"/>
  <c r="Z19" i="62"/>
  <c r="X19" i="62"/>
  <c r="W19" i="62"/>
  <c r="V19" i="62"/>
  <c r="U19" i="62"/>
  <c r="T19" i="62"/>
  <c r="S19" i="62"/>
  <c r="R19" i="62"/>
  <c r="O19" i="62"/>
  <c r="N19" i="62"/>
  <c r="M19" i="62"/>
  <c r="K19" i="62"/>
  <c r="J19" i="62"/>
  <c r="B10" i="63" s="1"/>
  <c r="AG18" i="62"/>
  <c r="AC18" i="62"/>
  <c r="Y18" i="62"/>
  <c r="U18" i="62"/>
  <c r="AH18" i="62" s="1"/>
  <c r="AG17" i="62"/>
  <c r="AG19" i="62" s="1"/>
  <c r="AC17" i="62"/>
  <c r="Y17" i="62"/>
  <c r="Y19" i="62" s="1"/>
  <c r="U17" i="62"/>
  <c r="AH17" i="62" s="1"/>
  <c r="AF15" i="62"/>
  <c r="AE15" i="62"/>
  <c r="AD15" i="62"/>
  <c r="AC15" i="62"/>
  <c r="AB15" i="62"/>
  <c r="AA15" i="62"/>
  <c r="Z15" i="62"/>
  <c r="X15" i="62"/>
  <c r="W15" i="62"/>
  <c r="V15" i="62"/>
  <c r="U15" i="62"/>
  <c r="T15" i="62"/>
  <c r="S15" i="62"/>
  <c r="R15" i="62"/>
  <c r="O15" i="62"/>
  <c r="N15" i="62"/>
  <c r="M15" i="62"/>
  <c r="K15" i="62"/>
  <c r="J15" i="62"/>
  <c r="B9" i="63" s="1"/>
  <c r="AG14" i="62"/>
  <c r="AC14" i="62"/>
  <c r="Y14" i="62"/>
  <c r="AH14" i="62" s="1"/>
  <c r="U14" i="62"/>
  <c r="AH13" i="62"/>
  <c r="AH15" i="62" s="1"/>
  <c r="AG13" i="62"/>
  <c r="AG15" i="62" s="1"/>
  <c r="AC13" i="62"/>
  <c r="Y13" i="62"/>
  <c r="Y15" i="62" s="1"/>
  <c r="U13" i="62"/>
  <c r="AF11" i="62"/>
  <c r="AE11" i="62"/>
  <c r="AD11" i="62"/>
  <c r="AB11" i="62"/>
  <c r="AB76" i="62" s="1"/>
  <c r="AA11" i="62"/>
  <c r="AA76" i="62" s="1"/>
  <c r="Z11" i="62"/>
  <c r="Z76" i="62" s="1"/>
  <c r="Y11" i="62"/>
  <c r="X11" i="62"/>
  <c r="W11" i="62"/>
  <c r="V11" i="62"/>
  <c r="U11" i="62"/>
  <c r="T11" i="62"/>
  <c r="T76" i="62" s="1"/>
  <c r="S11" i="62"/>
  <c r="S76" i="62" s="1"/>
  <c r="R11" i="62"/>
  <c r="R76" i="62" s="1"/>
  <c r="O11" i="62"/>
  <c r="O76" i="62" s="1"/>
  <c r="N11" i="62"/>
  <c r="M11" i="62"/>
  <c r="M76" i="62" s="1"/>
  <c r="K11" i="62"/>
  <c r="K76" i="62" s="1"/>
  <c r="J11" i="62"/>
  <c r="AG10" i="62"/>
  <c r="AG11" i="62" s="1"/>
  <c r="AC10" i="62"/>
  <c r="Y10" i="62"/>
  <c r="U10" i="62"/>
  <c r="AG9" i="62"/>
  <c r="AC9" i="62"/>
  <c r="AH9" i="62" s="1"/>
  <c r="Y9" i="62"/>
  <c r="U9" i="62"/>
  <c r="A25" i="61"/>
  <c r="Q189" i="60"/>
  <c r="P189" i="60"/>
  <c r="L189" i="60"/>
  <c r="A189" i="60"/>
  <c r="O188" i="60"/>
  <c r="F24" i="61" s="1"/>
  <c r="N188" i="60"/>
  <c r="E24" i="61" s="1"/>
  <c r="M188" i="60"/>
  <c r="D24" i="61" s="1"/>
  <c r="J188" i="60"/>
  <c r="B24" i="61" s="1"/>
  <c r="AG187" i="60"/>
  <c r="AC187" i="60"/>
  <c r="U187" i="60"/>
  <c r="AG186" i="60"/>
  <c r="AC186" i="60"/>
  <c r="U186" i="60"/>
  <c r="Q23" i="61"/>
  <c r="O23" i="61"/>
  <c r="O184" i="60"/>
  <c r="F23" i="61" s="1"/>
  <c r="N184" i="60"/>
  <c r="E23" i="61" s="1"/>
  <c r="M184" i="60"/>
  <c r="D23" i="61" s="1"/>
  <c r="U156" i="60"/>
  <c r="AG155" i="60"/>
  <c r="AC155" i="60"/>
  <c r="Y155" i="60"/>
  <c r="U155" i="60"/>
  <c r="AF153" i="60"/>
  <c r="AE153" i="60"/>
  <c r="AD153" i="60"/>
  <c r="AB153" i="60"/>
  <c r="AA153" i="60"/>
  <c r="Z153" i="60"/>
  <c r="X153" i="60"/>
  <c r="W153" i="60"/>
  <c r="V153" i="60"/>
  <c r="T153" i="60"/>
  <c r="S153" i="60"/>
  <c r="R153" i="60"/>
  <c r="O153" i="60"/>
  <c r="N153" i="60"/>
  <c r="M153" i="60"/>
  <c r="K153" i="60"/>
  <c r="C22" i="61" s="1"/>
  <c r="AG152" i="60"/>
  <c r="AC152" i="60"/>
  <c r="Y152" i="60"/>
  <c r="U152" i="60"/>
  <c r="AG151" i="60"/>
  <c r="AC151" i="60"/>
  <c r="Y151" i="60"/>
  <c r="U151" i="60"/>
  <c r="AF149" i="60"/>
  <c r="U21" i="61" s="1"/>
  <c r="AE149" i="60"/>
  <c r="T21" i="61" s="1"/>
  <c r="AD149" i="60"/>
  <c r="S21" i="61" s="1"/>
  <c r="AB149" i="60"/>
  <c r="Q21" i="61" s="1"/>
  <c r="AA149" i="60"/>
  <c r="P21" i="61" s="1"/>
  <c r="Z149" i="60"/>
  <c r="O21" i="61" s="1"/>
  <c r="X149" i="60"/>
  <c r="M21" i="61" s="1"/>
  <c r="W149" i="60"/>
  <c r="L21" i="61" s="1"/>
  <c r="V149" i="60"/>
  <c r="K21" i="61" s="1"/>
  <c r="T149" i="60"/>
  <c r="I21" i="61" s="1"/>
  <c r="S149" i="60"/>
  <c r="H21" i="61" s="1"/>
  <c r="R149" i="60"/>
  <c r="G21" i="61" s="1"/>
  <c r="O149" i="60"/>
  <c r="F21" i="61" s="1"/>
  <c r="N149" i="60"/>
  <c r="E21" i="61" s="1"/>
  <c r="M149" i="60"/>
  <c r="D21" i="61" s="1"/>
  <c r="K149" i="60"/>
  <c r="C21" i="61" s="1"/>
  <c r="AG148" i="60"/>
  <c r="AC148" i="60"/>
  <c r="Y148" i="60"/>
  <c r="U148" i="60"/>
  <c r="AG147" i="60"/>
  <c r="AC147" i="60"/>
  <c r="Y147" i="60"/>
  <c r="U147" i="60"/>
  <c r="AF145" i="60"/>
  <c r="U20" i="61" s="1"/>
  <c r="AE145" i="60"/>
  <c r="T20" i="61" s="1"/>
  <c r="AD145" i="60"/>
  <c r="S20" i="61" s="1"/>
  <c r="AB145" i="60"/>
  <c r="Q20" i="61" s="1"/>
  <c r="AA145" i="60"/>
  <c r="P20" i="61" s="1"/>
  <c r="Z145" i="60"/>
  <c r="O20" i="61" s="1"/>
  <c r="X145" i="60"/>
  <c r="M20" i="61" s="1"/>
  <c r="W145" i="60"/>
  <c r="L20" i="61" s="1"/>
  <c r="V145" i="60"/>
  <c r="K20" i="61" s="1"/>
  <c r="T145" i="60"/>
  <c r="I20" i="61" s="1"/>
  <c r="S145" i="60"/>
  <c r="H20" i="61" s="1"/>
  <c r="R145" i="60"/>
  <c r="G20" i="61" s="1"/>
  <c r="O145" i="60"/>
  <c r="F20" i="61" s="1"/>
  <c r="N145" i="60"/>
  <c r="E20" i="61" s="1"/>
  <c r="M145" i="60"/>
  <c r="D20" i="61" s="1"/>
  <c r="K145" i="60"/>
  <c r="C20" i="61" s="1"/>
  <c r="AG134" i="60"/>
  <c r="AC134" i="60"/>
  <c r="Y134" i="60"/>
  <c r="U134" i="60"/>
  <c r="AF132" i="60"/>
  <c r="U19" i="61" s="1"/>
  <c r="AE132" i="60"/>
  <c r="T19" i="61" s="1"/>
  <c r="AD132" i="60"/>
  <c r="S19" i="61" s="1"/>
  <c r="AB132" i="60"/>
  <c r="Q19" i="61" s="1"/>
  <c r="AA132" i="60"/>
  <c r="P19" i="61" s="1"/>
  <c r="O19" i="61"/>
  <c r="W132" i="60"/>
  <c r="L19" i="61" s="1"/>
  <c r="T132" i="60"/>
  <c r="I19" i="61" s="1"/>
  <c r="S132" i="60"/>
  <c r="H19" i="61" s="1"/>
  <c r="R132" i="60"/>
  <c r="G19" i="61" s="1"/>
  <c r="O132" i="60"/>
  <c r="F19" i="61" s="1"/>
  <c r="N132" i="60"/>
  <c r="E19" i="61" s="1"/>
  <c r="M132" i="60"/>
  <c r="D19" i="61" s="1"/>
  <c r="AG131" i="60"/>
  <c r="AC131" i="60"/>
  <c r="U131" i="60"/>
  <c r="AG130" i="60"/>
  <c r="AC130" i="60"/>
  <c r="Y130" i="60"/>
  <c r="U130" i="60"/>
  <c r="AF128" i="60"/>
  <c r="U18" i="61" s="1"/>
  <c r="AE128" i="60"/>
  <c r="T18" i="61" s="1"/>
  <c r="AD128" i="60"/>
  <c r="S18" i="61" s="1"/>
  <c r="AB128" i="60"/>
  <c r="Q18" i="61" s="1"/>
  <c r="AA128" i="60"/>
  <c r="P18" i="61" s="1"/>
  <c r="Z128" i="60"/>
  <c r="O18" i="61" s="1"/>
  <c r="X128" i="60"/>
  <c r="M18" i="61" s="1"/>
  <c r="W128" i="60"/>
  <c r="L18" i="61" s="1"/>
  <c r="V128" i="60"/>
  <c r="T128" i="60"/>
  <c r="I18" i="61" s="1"/>
  <c r="S128" i="60"/>
  <c r="H18" i="61" s="1"/>
  <c r="R128" i="60"/>
  <c r="G18" i="61" s="1"/>
  <c r="O128" i="60"/>
  <c r="F18" i="61" s="1"/>
  <c r="N128" i="60"/>
  <c r="E18" i="61" s="1"/>
  <c r="M128" i="60"/>
  <c r="D18" i="61" s="1"/>
  <c r="AG127" i="60"/>
  <c r="AC127" i="60"/>
  <c r="Y127" i="60"/>
  <c r="U127" i="60"/>
  <c r="AG126" i="60"/>
  <c r="AC126" i="60"/>
  <c r="Y126" i="60"/>
  <c r="U126" i="60"/>
  <c r="AF124" i="60"/>
  <c r="U17" i="61" s="1"/>
  <c r="AE124" i="60"/>
  <c r="T17" i="61" s="1"/>
  <c r="AD124" i="60"/>
  <c r="S17" i="61" s="1"/>
  <c r="AB124" i="60"/>
  <c r="Q17" i="61" s="1"/>
  <c r="AA124" i="60"/>
  <c r="P17" i="61" s="1"/>
  <c r="Z124" i="60"/>
  <c r="O17" i="61" s="1"/>
  <c r="T124" i="60"/>
  <c r="I17" i="61" s="1"/>
  <c r="S124" i="60"/>
  <c r="H17" i="61" s="1"/>
  <c r="R124" i="60"/>
  <c r="G17" i="61" s="1"/>
  <c r="O124" i="60"/>
  <c r="F17" i="61" s="1"/>
  <c r="N124" i="60"/>
  <c r="E17" i="61" s="1"/>
  <c r="M124" i="60"/>
  <c r="D17" i="61" s="1"/>
  <c r="AG118" i="60"/>
  <c r="AC118" i="60"/>
  <c r="Y118" i="60"/>
  <c r="U118" i="60"/>
  <c r="U124" i="60" s="1"/>
  <c r="AF116" i="60"/>
  <c r="U16" i="61" s="1"/>
  <c r="AE116" i="60"/>
  <c r="T16" i="61" s="1"/>
  <c r="AD116" i="60"/>
  <c r="S16" i="61" s="1"/>
  <c r="AB116" i="60"/>
  <c r="Q16" i="61" s="1"/>
  <c r="AA116" i="60"/>
  <c r="P16" i="61" s="1"/>
  <c r="Z116" i="60"/>
  <c r="O16" i="61" s="1"/>
  <c r="X116" i="60"/>
  <c r="M16" i="61" s="1"/>
  <c r="W116" i="60"/>
  <c r="L16" i="61" s="1"/>
  <c r="V116" i="60"/>
  <c r="K16" i="61" s="1"/>
  <c r="T116" i="60"/>
  <c r="I16" i="61" s="1"/>
  <c r="S116" i="60"/>
  <c r="H16" i="61" s="1"/>
  <c r="R116" i="60"/>
  <c r="G16" i="61" s="1"/>
  <c r="O116" i="60"/>
  <c r="F16" i="61" s="1"/>
  <c r="N116" i="60"/>
  <c r="E16" i="61" s="1"/>
  <c r="M116" i="60"/>
  <c r="D16" i="61" s="1"/>
  <c r="AG115" i="60"/>
  <c r="AC115" i="60"/>
  <c r="Y115" i="60"/>
  <c r="U115" i="60"/>
  <c r="AF113" i="60"/>
  <c r="U15" i="61" s="1"/>
  <c r="AE113" i="60"/>
  <c r="T15" i="61" s="1"/>
  <c r="AD113" i="60"/>
  <c r="S15" i="61" s="1"/>
  <c r="T113" i="60"/>
  <c r="I15" i="61" s="1"/>
  <c r="S113" i="60"/>
  <c r="H15" i="61" s="1"/>
  <c r="R113" i="60"/>
  <c r="G15" i="61" s="1"/>
  <c r="O113" i="60"/>
  <c r="F15" i="61" s="1"/>
  <c r="N113" i="60"/>
  <c r="E15" i="61" s="1"/>
  <c r="M113" i="60"/>
  <c r="D15" i="61" s="1"/>
  <c r="AG91" i="60"/>
  <c r="AC91" i="60"/>
  <c r="Y91" i="60"/>
  <c r="U91" i="60"/>
  <c r="AF89" i="60"/>
  <c r="U14" i="61" s="1"/>
  <c r="AE89" i="60"/>
  <c r="T14" i="61" s="1"/>
  <c r="AD89" i="60"/>
  <c r="S14" i="61" s="1"/>
  <c r="AB89" i="60"/>
  <c r="Q14" i="61" s="1"/>
  <c r="X89" i="60"/>
  <c r="M14" i="61" s="1"/>
  <c r="W89" i="60"/>
  <c r="L14" i="61" s="1"/>
  <c r="V89" i="60"/>
  <c r="K14" i="61" s="1"/>
  <c r="T89" i="60"/>
  <c r="I14" i="61" s="1"/>
  <c r="S89" i="60"/>
  <c r="H14" i="61" s="1"/>
  <c r="R89" i="60"/>
  <c r="G14" i="61" s="1"/>
  <c r="O89" i="60"/>
  <c r="F14" i="61" s="1"/>
  <c r="N89" i="60"/>
  <c r="E14" i="61" s="1"/>
  <c r="M89" i="60"/>
  <c r="D14" i="61" s="1"/>
  <c r="AG68" i="60"/>
  <c r="AC68" i="60"/>
  <c r="Y68" i="60"/>
  <c r="U68" i="60"/>
  <c r="AG67" i="60"/>
  <c r="Y67" i="60"/>
  <c r="U67" i="60"/>
  <c r="AF65" i="60"/>
  <c r="U13" i="61" s="1"/>
  <c r="AE65" i="60"/>
  <c r="T13" i="61" s="1"/>
  <c r="AD65" i="60"/>
  <c r="S13" i="61" s="1"/>
  <c r="AB65" i="60"/>
  <c r="Q13" i="61" s="1"/>
  <c r="AA65" i="60"/>
  <c r="P13" i="61" s="1"/>
  <c r="Z65" i="60"/>
  <c r="O13" i="61" s="1"/>
  <c r="X65" i="60"/>
  <c r="M13" i="61" s="1"/>
  <c r="W65" i="60"/>
  <c r="L13" i="61" s="1"/>
  <c r="V65" i="60"/>
  <c r="K13" i="61" s="1"/>
  <c r="T65" i="60"/>
  <c r="I13" i="61" s="1"/>
  <c r="S65" i="60"/>
  <c r="H13" i="61" s="1"/>
  <c r="R65" i="60"/>
  <c r="G13" i="61" s="1"/>
  <c r="O65" i="60"/>
  <c r="F13" i="61" s="1"/>
  <c r="N65" i="60"/>
  <c r="E13" i="61" s="1"/>
  <c r="M65" i="60"/>
  <c r="D13" i="61" s="1"/>
  <c r="K65" i="60"/>
  <c r="C13" i="61" s="1"/>
  <c r="AG64" i="60"/>
  <c r="AC64" i="60"/>
  <c r="Y64" i="60"/>
  <c r="U64" i="60"/>
  <c r="AG63" i="60"/>
  <c r="AC63" i="60"/>
  <c r="Y63" i="60"/>
  <c r="U63" i="60"/>
  <c r="AF61" i="60"/>
  <c r="U12" i="61" s="1"/>
  <c r="AE61" i="60"/>
  <c r="T12" i="61" s="1"/>
  <c r="AD61" i="60"/>
  <c r="S12" i="61" s="1"/>
  <c r="T61" i="60"/>
  <c r="I12" i="61" s="1"/>
  <c r="S61" i="60"/>
  <c r="H12" i="61" s="1"/>
  <c r="R61" i="60"/>
  <c r="G12" i="61" s="1"/>
  <c r="O61" i="60"/>
  <c r="F12" i="61" s="1"/>
  <c r="N61" i="60"/>
  <c r="E12" i="61" s="1"/>
  <c r="M61" i="60"/>
  <c r="D12" i="61" s="1"/>
  <c r="K61" i="60"/>
  <c r="C12" i="61" s="1"/>
  <c r="AG32" i="60"/>
  <c r="AC32" i="60"/>
  <c r="Y32" i="60"/>
  <c r="U32" i="60"/>
  <c r="AF30" i="60"/>
  <c r="U11" i="61" s="1"/>
  <c r="AE30" i="60"/>
  <c r="T11" i="61" s="1"/>
  <c r="AD30" i="60"/>
  <c r="S11" i="61" s="1"/>
  <c r="AB30" i="60"/>
  <c r="Q11" i="61" s="1"/>
  <c r="AA30" i="60"/>
  <c r="P11" i="61" s="1"/>
  <c r="Z30" i="60"/>
  <c r="O11" i="61" s="1"/>
  <c r="X30" i="60"/>
  <c r="M11" i="61" s="1"/>
  <c r="W30" i="60"/>
  <c r="L11" i="61" s="1"/>
  <c r="V30" i="60"/>
  <c r="K11" i="61" s="1"/>
  <c r="T30" i="60"/>
  <c r="I11" i="61" s="1"/>
  <c r="S30" i="60"/>
  <c r="H11" i="61" s="1"/>
  <c r="R30" i="60"/>
  <c r="G11" i="61" s="1"/>
  <c r="O30" i="60"/>
  <c r="F11" i="61" s="1"/>
  <c r="N30" i="60"/>
  <c r="E11" i="61" s="1"/>
  <c r="M30" i="60"/>
  <c r="D11" i="61" s="1"/>
  <c r="AG23" i="60"/>
  <c r="AC23" i="60"/>
  <c r="Y23" i="60"/>
  <c r="U23" i="60"/>
  <c r="AG22" i="60"/>
  <c r="AC22" i="60"/>
  <c r="Y22" i="60"/>
  <c r="U22" i="60"/>
  <c r="AF20" i="60"/>
  <c r="U10" i="61" s="1"/>
  <c r="AE20" i="60"/>
  <c r="T10" i="61" s="1"/>
  <c r="AD20" i="60"/>
  <c r="S10" i="61" s="1"/>
  <c r="AB20" i="60"/>
  <c r="Q10" i="61" s="1"/>
  <c r="AA20" i="60"/>
  <c r="P10" i="61" s="1"/>
  <c r="Z20" i="60"/>
  <c r="O10" i="61" s="1"/>
  <c r="X20" i="60"/>
  <c r="M10" i="61" s="1"/>
  <c r="W20" i="60"/>
  <c r="L10" i="61" s="1"/>
  <c r="V20" i="60"/>
  <c r="K10" i="61" s="1"/>
  <c r="T20" i="60"/>
  <c r="I10" i="61" s="1"/>
  <c r="S20" i="60"/>
  <c r="H10" i="61" s="1"/>
  <c r="R20" i="60"/>
  <c r="G10" i="61" s="1"/>
  <c r="O20" i="60"/>
  <c r="F10" i="61" s="1"/>
  <c r="N20" i="60"/>
  <c r="E10" i="61" s="1"/>
  <c r="M20" i="60"/>
  <c r="D10" i="61" s="1"/>
  <c r="K20" i="60"/>
  <c r="C10" i="61" s="1"/>
  <c r="AG19" i="60"/>
  <c r="AC19" i="60"/>
  <c r="Y19" i="60"/>
  <c r="U19" i="60"/>
  <c r="AG17" i="60"/>
  <c r="AC17" i="60"/>
  <c r="Y17" i="60"/>
  <c r="U17" i="60"/>
  <c r="AF15" i="60"/>
  <c r="U9" i="61" s="1"/>
  <c r="AE15" i="60"/>
  <c r="T9" i="61" s="1"/>
  <c r="AD15" i="60"/>
  <c r="S9" i="61" s="1"/>
  <c r="AB15" i="60"/>
  <c r="Q9" i="61" s="1"/>
  <c r="AA15" i="60"/>
  <c r="Z15" i="60"/>
  <c r="O9" i="61" s="1"/>
  <c r="X15" i="60"/>
  <c r="M9" i="61" s="1"/>
  <c r="W15" i="60"/>
  <c r="L9" i="61" s="1"/>
  <c r="V15" i="60"/>
  <c r="K9" i="61" s="1"/>
  <c r="T15" i="60"/>
  <c r="I9" i="61" s="1"/>
  <c r="S15" i="60"/>
  <c r="R15" i="60"/>
  <c r="G9" i="61" s="1"/>
  <c r="O15" i="60"/>
  <c r="F9" i="61" s="1"/>
  <c r="N15" i="60"/>
  <c r="E9" i="61" s="1"/>
  <c r="M15" i="60"/>
  <c r="D9" i="61" s="1"/>
  <c r="K15" i="60"/>
  <c r="C9" i="61" s="1"/>
  <c r="AG14" i="60"/>
  <c r="AC14" i="60"/>
  <c r="Y14" i="60"/>
  <c r="U14" i="60"/>
  <c r="AG13" i="60"/>
  <c r="AC13" i="60"/>
  <c r="Y13" i="60"/>
  <c r="U13" i="60"/>
  <c r="AF11" i="60"/>
  <c r="AE11" i="60"/>
  <c r="AD11" i="60"/>
  <c r="S8" i="61" s="1"/>
  <c r="AB11" i="60"/>
  <c r="AA11" i="60"/>
  <c r="P8" i="61" s="1"/>
  <c r="Z11" i="60"/>
  <c r="O8" i="61" s="1"/>
  <c r="X11" i="60"/>
  <c r="W11" i="60"/>
  <c r="V11" i="60"/>
  <c r="K8" i="61" s="1"/>
  <c r="T11" i="60"/>
  <c r="I8" i="61" s="1"/>
  <c r="S11" i="60"/>
  <c r="H8" i="61" s="1"/>
  <c r="R11" i="60"/>
  <c r="G8" i="61" s="1"/>
  <c r="O11" i="60"/>
  <c r="F8" i="61" s="1"/>
  <c r="N11" i="60"/>
  <c r="E8" i="61" s="1"/>
  <c r="M11" i="60"/>
  <c r="D8" i="61" s="1"/>
  <c r="K11" i="60"/>
  <c r="C8" i="61" s="1"/>
  <c r="AG10" i="60"/>
  <c r="AC10" i="60"/>
  <c r="Y10" i="60"/>
  <c r="U10" i="60"/>
  <c r="AG9" i="60"/>
  <c r="AC9" i="60"/>
  <c r="Y9" i="60"/>
  <c r="U9" i="60"/>
  <c r="A25" i="59"/>
  <c r="Q150" i="58"/>
  <c r="P150" i="58"/>
  <c r="L150" i="58"/>
  <c r="A150" i="58"/>
  <c r="AF149" i="58"/>
  <c r="U24" i="59" s="1"/>
  <c r="AE149" i="58"/>
  <c r="T24" i="59" s="1"/>
  <c r="AD149" i="58"/>
  <c r="S24" i="59" s="1"/>
  <c r="AB149" i="58"/>
  <c r="Q24" i="59" s="1"/>
  <c r="AA149" i="58"/>
  <c r="P24" i="59" s="1"/>
  <c r="Z149" i="58"/>
  <c r="O24" i="59" s="1"/>
  <c r="X149" i="58"/>
  <c r="M24" i="59" s="1"/>
  <c r="W149" i="58"/>
  <c r="L24" i="59" s="1"/>
  <c r="V149" i="58"/>
  <c r="K24" i="59" s="1"/>
  <c r="T149" i="58"/>
  <c r="I24" i="59" s="1"/>
  <c r="S149" i="58"/>
  <c r="H24" i="59" s="1"/>
  <c r="R149" i="58"/>
  <c r="G24" i="59" s="1"/>
  <c r="O149" i="58"/>
  <c r="F24" i="59" s="1"/>
  <c r="N149" i="58"/>
  <c r="E24" i="59" s="1"/>
  <c r="M149" i="58"/>
  <c r="D24" i="59" s="1"/>
  <c r="K149" i="58"/>
  <c r="C24" i="59" s="1"/>
  <c r="J149" i="58"/>
  <c r="B24" i="59" s="1"/>
  <c r="AG148" i="58"/>
  <c r="AC148" i="58"/>
  <c r="Y148" i="58"/>
  <c r="U148" i="58"/>
  <c r="AG147" i="58"/>
  <c r="AG149" i="58" s="1"/>
  <c r="V24" i="59" s="1"/>
  <c r="AC147" i="58"/>
  <c r="AC149" i="58" s="1"/>
  <c r="R24" i="59" s="1"/>
  <c r="Y147" i="58"/>
  <c r="Y149" i="58" s="1"/>
  <c r="N24" i="59" s="1"/>
  <c r="U147" i="58"/>
  <c r="U149" i="58" s="1"/>
  <c r="J24" i="59" s="1"/>
  <c r="AF145" i="58"/>
  <c r="U23" i="59" s="1"/>
  <c r="AE145" i="58"/>
  <c r="T23" i="59" s="1"/>
  <c r="AD145" i="58"/>
  <c r="S23" i="59" s="1"/>
  <c r="AB145" i="58"/>
  <c r="Q23" i="59" s="1"/>
  <c r="AA145" i="58"/>
  <c r="P23" i="59" s="1"/>
  <c r="Z145" i="58"/>
  <c r="O23" i="59" s="1"/>
  <c r="X145" i="58"/>
  <c r="M23" i="59" s="1"/>
  <c r="W145" i="58"/>
  <c r="L23" i="59" s="1"/>
  <c r="V145" i="58"/>
  <c r="K23" i="59" s="1"/>
  <c r="T145" i="58"/>
  <c r="I23" i="59" s="1"/>
  <c r="S145" i="58"/>
  <c r="H23" i="59" s="1"/>
  <c r="R145" i="58"/>
  <c r="G23" i="59" s="1"/>
  <c r="O145" i="58"/>
  <c r="F23" i="59" s="1"/>
  <c r="N145" i="58"/>
  <c r="E23" i="59" s="1"/>
  <c r="M145" i="58"/>
  <c r="D23" i="59" s="1"/>
  <c r="K145" i="58"/>
  <c r="C23" i="59" s="1"/>
  <c r="B23" i="59"/>
  <c r="AG144" i="58"/>
  <c r="AC144" i="58"/>
  <c r="Y144" i="58"/>
  <c r="U144" i="58"/>
  <c r="AG143" i="58"/>
  <c r="AC143" i="58"/>
  <c r="Y143" i="58"/>
  <c r="U143" i="58"/>
  <c r="AF141" i="58"/>
  <c r="AE141" i="58"/>
  <c r="AD141" i="58"/>
  <c r="AB141" i="58"/>
  <c r="AA141" i="58"/>
  <c r="Z141" i="58"/>
  <c r="X141" i="58"/>
  <c r="W141" i="58"/>
  <c r="V141" i="58"/>
  <c r="T141" i="58"/>
  <c r="S141" i="58"/>
  <c r="R141" i="58"/>
  <c r="O141" i="58"/>
  <c r="N141" i="58"/>
  <c r="M141" i="58"/>
  <c r="K141" i="58"/>
  <c r="C22" i="59" s="1"/>
  <c r="B22" i="59"/>
  <c r="AG140" i="58"/>
  <c r="AC140" i="58"/>
  <c r="Y140" i="58"/>
  <c r="U140" i="58"/>
  <c r="AG139" i="58"/>
  <c r="AC139" i="58"/>
  <c r="Y139" i="58"/>
  <c r="U139" i="58"/>
  <c r="AF137" i="58"/>
  <c r="U21" i="59" s="1"/>
  <c r="AE137" i="58"/>
  <c r="T21" i="59" s="1"/>
  <c r="AD137" i="58"/>
  <c r="S21" i="59" s="1"/>
  <c r="AB137" i="58"/>
  <c r="Q21" i="59" s="1"/>
  <c r="AA137" i="58"/>
  <c r="P21" i="59" s="1"/>
  <c r="Z137" i="58"/>
  <c r="O21" i="59" s="1"/>
  <c r="X137" i="58"/>
  <c r="M21" i="59" s="1"/>
  <c r="W137" i="58"/>
  <c r="L21" i="59" s="1"/>
  <c r="V137" i="58"/>
  <c r="K21" i="59" s="1"/>
  <c r="T137" i="58"/>
  <c r="I21" i="59" s="1"/>
  <c r="S137" i="58"/>
  <c r="H21" i="59" s="1"/>
  <c r="R137" i="58"/>
  <c r="G21" i="59" s="1"/>
  <c r="O137" i="58"/>
  <c r="F21" i="59" s="1"/>
  <c r="N137" i="58"/>
  <c r="E21" i="59" s="1"/>
  <c r="M137" i="58"/>
  <c r="D21" i="59" s="1"/>
  <c r="K137" i="58"/>
  <c r="C21" i="59" s="1"/>
  <c r="B21" i="59"/>
  <c r="AG136" i="58"/>
  <c r="AC136" i="58"/>
  <c r="Y136" i="58"/>
  <c r="U136" i="58"/>
  <c r="AG135" i="58"/>
  <c r="AC135" i="58"/>
  <c r="Y135" i="58"/>
  <c r="U135" i="58"/>
  <c r="AF133" i="58"/>
  <c r="U20" i="59" s="1"/>
  <c r="AE133" i="58"/>
  <c r="T20" i="59" s="1"/>
  <c r="AD133" i="58"/>
  <c r="S20" i="59" s="1"/>
  <c r="AB133" i="58"/>
  <c r="Q20" i="59" s="1"/>
  <c r="AA133" i="58"/>
  <c r="P20" i="59" s="1"/>
  <c r="Z133" i="58"/>
  <c r="O20" i="59" s="1"/>
  <c r="X133" i="58"/>
  <c r="M20" i="59" s="1"/>
  <c r="W133" i="58"/>
  <c r="L20" i="59" s="1"/>
  <c r="V133" i="58"/>
  <c r="K20" i="59" s="1"/>
  <c r="T133" i="58"/>
  <c r="I20" i="59" s="1"/>
  <c r="S133" i="58"/>
  <c r="H20" i="59" s="1"/>
  <c r="R133" i="58"/>
  <c r="G20" i="59" s="1"/>
  <c r="O133" i="58"/>
  <c r="F20" i="59" s="1"/>
  <c r="N133" i="58"/>
  <c r="E20" i="59" s="1"/>
  <c r="M133" i="58"/>
  <c r="D20" i="59" s="1"/>
  <c r="K133" i="58"/>
  <c r="C20" i="59" s="1"/>
  <c r="B20" i="59"/>
  <c r="AG122" i="58"/>
  <c r="AC122" i="58"/>
  <c r="Y122" i="58"/>
  <c r="U122" i="58"/>
  <c r="AF120" i="58"/>
  <c r="U19" i="59" s="1"/>
  <c r="AE120" i="58"/>
  <c r="T19" i="59" s="1"/>
  <c r="AD120" i="58"/>
  <c r="S19" i="59" s="1"/>
  <c r="AB120" i="58"/>
  <c r="Q19" i="59" s="1"/>
  <c r="AA120" i="58"/>
  <c r="P19" i="59" s="1"/>
  <c r="Z120" i="58"/>
  <c r="O19" i="59" s="1"/>
  <c r="X120" i="58"/>
  <c r="M19" i="59" s="1"/>
  <c r="W120" i="58"/>
  <c r="L19" i="59" s="1"/>
  <c r="V120" i="58"/>
  <c r="K19" i="59" s="1"/>
  <c r="T120" i="58"/>
  <c r="I19" i="59" s="1"/>
  <c r="S120" i="58"/>
  <c r="H19" i="59" s="1"/>
  <c r="R120" i="58"/>
  <c r="G19" i="59" s="1"/>
  <c r="O120" i="58"/>
  <c r="F19" i="59" s="1"/>
  <c r="N120" i="58"/>
  <c r="E19" i="59" s="1"/>
  <c r="M120" i="58"/>
  <c r="D19" i="59" s="1"/>
  <c r="K120" i="58"/>
  <c r="C19" i="59" s="1"/>
  <c r="B19" i="59"/>
  <c r="AG119" i="58"/>
  <c r="AC119" i="58"/>
  <c r="Y119" i="58"/>
  <c r="U119" i="58"/>
  <c r="AG118" i="58"/>
  <c r="AC118" i="58"/>
  <c r="Y118" i="58"/>
  <c r="U118" i="58"/>
  <c r="AF116" i="58"/>
  <c r="AE116" i="58"/>
  <c r="T18" i="59" s="1"/>
  <c r="AD116" i="58"/>
  <c r="S18" i="59" s="1"/>
  <c r="AB116" i="58"/>
  <c r="Q18" i="59" s="1"/>
  <c r="AA116" i="58"/>
  <c r="P18" i="59" s="1"/>
  <c r="Z116" i="58"/>
  <c r="O18" i="59" s="1"/>
  <c r="X116" i="58"/>
  <c r="W116" i="58"/>
  <c r="L18" i="59" s="1"/>
  <c r="V116" i="58"/>
  <c r="T116" i="58"/>
  <c r="I18" i="59" s="1"/>
  <c r="S116" i="58"/>
  <c r="H18" i="59" s="1"/>
  <c r="R116" i="58"/>
  <c r="G18" i="59" s="1"/>
  <c r="O116" i="58"/>
  <c r="F18" i="59" s="1"/>
  <c r="N116" i="58"/>
  <c r="E18" i="59" s="1"/>
  <c r="M116" i="58"/>
  <c r="D18" i="59" s="1"/>
  <c r="AC115" i="58"/>
  <c r="Y115" i="58"/>
  <c r="U115" i="58"/>
  <c r="AG113" i="58"/>
  <c r="AC113" i="58"/>
  <c r="Y113" i="58"/>
  <c r="U113" i="58"/>
  <c r="AF111" i="58"/>
  <c r="U17" i="59" s="1"/>
  <c r="AE111" i="58"/>
  <c r="T17" i="59" s="1"/>
  <c r="AD111" i="58"/>
  <c r="S17" i="59" s="1"/>
  <c r="AB111" i="58"/>
  <c r="Q17" i="59" s="1"/>
  <c r="AA111" i="58"/>
  <c r="P17" i="59" s="1"/>
  <c r="Z111" i="58"/>
  <c r="O17" i="59" s="1"/>
  <c r="X111" i="58"/>
  <c r="M17" i="59" s="1"/>
  <c r="W111" i="58"/>
  <c r="L17" i="59" s="1"/>
  <c r="V111" i="58"/>
  <c r="K17" i="59" s="1"/>
  <c r="T111" i="58"/>
  <c r="I17" i="59" s="1"/>
  <c r="S111" i="58"/>
  <c r="H17" i="59" s="1"/>
  <c r="R111" i="58"/>
  <c r="G17" i="59" s="1"/>
  <c r="O111" i="58"/>
  <c r="F17" i="59" s="1"/>
  <c r="N111" i="58"/>
  <c r="E17" i="59" s="1"/>
  <c r="M111" i="58"/>
  <c r="D17" i="59" s="1"/>
  <c r="K111" i="58"/>
  <c r="C17" i="59" s="1"/>
  <c r="AG104" i="58"/>
  <c r="AC104" i="58"/>
  <c r="Y104" i="58"/>
  <c r="U104" i="58"/>
  <c r="AF102" i="58"/>
  <c r="U16" i="59" s="1"/>
  <c r="AE102" i="58"/>
  <c r="T16" i="59" s="1"/>
  <c r="AD102" i="58"/>
  <c r="S16" i="59" s="1"/>
  <c r="AB102" i="58"/>
  <c r="Q16" i="59" s="1"/>
  <c r="AA102" i="58"/>
  <c r="P16" i="59" s="1"/>
  <c r="Z102" i="58"/>
  <c r="O16" i="59" s="1"/>
  <c r="X102" i="58"/>
  <c r="M16" i="59" s="1"/>
  <c r="W102" i="58"/>
  <c r="L16" i="59" s="1"/>
  <c r="V102" i="58"/>
  <c r="K16" i="59" s="1"/>
  <c r="T102" i="58"/>
  <c r="I16" i="59" s="1"/>
  <c r="S102" i="58"/>
  <c r="H16" i="59" s="1"/>
  <c r="R102" i="58"/>
  <c r="G16" i="59" s="1"/>
  <c r="O102" i="58"/>
  <c r="F16" i="59" s="1"/>
  <c r="N102" i="58"/>
  <c r="E16" i="59" s="1"/>
  <c r="M102" i="58"/>
  <c r="D16" i="59" s="1"/>
  <c r="C16" i="59"/>
  <c r="AG100" i="58"/>
  <c r="AC100" i="58"/>
  <c r="Y100" i="58"/>
  <c r="U100" i="58"/>
  <c r="AF98" i="58"/>
  <c r="U15" i="59" s="1"/>
  <c r="AE98" i="58"/>
  <c r="T15" i="59" s="1"/>
  <c r="AD98" i="58"/>
  <c r="S15" i="59" s="1"/>
  <c r="AB98" i="58"/>
  <c r="Q15" i="59" s="1"/>
  <c r="AA98" i="58"/>
  <c r="P15" i="59" s="1"/>
  <c r="Z98" i="58"/>
  <c r="O15" i="59" s="1"/>
  <c r="X98" i="58"/>
  <c r="M15" i="59" s="1"/>
  <c r="W98" i="58"/>
  <c r="L15" i="59" s="1"/>
  <c r="V98" i="58"/>
  <c r="K15" i="59" s="1"/>
  <c r="T98" i="58"/>
  <c r="I15" i="59" s="1"/>
  <c r="S98" i="58"/>
  <c r="H15" i="59" s="1"/>
  <c r="R98" i="58"/>
  <c r="G15" i="59" s="1"/>
  <c r="O98" i="58"/>
  <c r="F15" i="59" s="1"/>
  <c r="N98" i="58"/>
  <c r="E15" i="59" s="1"/>
  <c r="M98" i="58"/>
  <c r="D15" i="59" s="1"/>
  <c r="K98" i="58"/>
  <c r="C15" i="59" s="1"/>
  <c r="AG83" i="58"/>
  <c r="AC83" i="58"/>
  <c r="Y83" i="58"/>
  <c r="U83" i="58"/>
  <c r="AF81" i="58"/>
  <c r="U14" i="59" s="1"/>
  <c r="AE81" i="58"/>
  <c r="T14" i="59" s="1"/>
  <c r="AD81" i="58"/>
  <c r="S14" i="59" s="1"/>
  <c r="AB81" i="58"/>
  <c r="Q14" i="59" s="1"/>
  <c r="AA81" i="58"/>
  <c r="P14" i="59" s="1"/>
  <c r="Z81" i="58"/>
  <c r="O14" i="59" s="1"/>
  <c r="X81" i="58"/>
  <c r="M14" i="59" s="1"/>
  <c r="W81" i="58"/>
  <c r="L14" i="59" s="1"/>
  <c r="V81" i="58"/>
  <c r="K14" i="59" s="1"/>
  <c r="T81" i="58"/>
  <c r="I14" i="59" s="1"/>
  <c r="S81" i="58"/>
  <c r="H14" i="59" s="1"/>
  <c r="R81" i="58"/>
  <c r="G14" i="59" s="1"/>
  <c r="O81" i="58"/>
  <c r="F14" i="59" s="1"/>
  <c r="N81" i="58"/>
  <c r="E14" i="59" s="1"/>
  <c r="M81" i="58"/>
  <c r="D14" i="59" s="1"/>
  <c r="K81" i="58"/>
  <c r="C14" i="59" s="1"/>
  <c r="AG52" i="58"/>
  <c r="AC52" i="58"/>
  <c r="Y52" i="58"/>
  <c r="U52" i="58"/>
  <c r="AF50" i="58"/>
  <c r="U13" i="59" s="1"/>
  <c r="AE50" i="58"/>
  <c r="T13" i="59" s="1"/>
  <c r="AD50" i="58"/>
  <c r="S13" i="59" s="1"/>
  <c r="AB50" i="58"/>
  <c r="Q13" i="59" s="1"/>
  <c r="AA50" i="58"/>
  <c r="P13" i="59" s="1"/>
  <c r="Z50" i="58"/>
  <c r="O13" i="59" s="1"/>
  <c r="X50" i="58"/>
  <c r="M13" i="59" s="1"/>
  <c r="W50" i="58"/>
  <c r="L13" i="59" s="1"/>
  <c r="V50" i="58"/>
  <c r="K13" i="59" s="1"/>
  <c r="T50" i="58"/>
  <c r="I13" i="59" s="1"/>
  <c r="S50" i="58"/>
  <c r="H13" i="59" s="1"/>
  <c r="R50" i="58"/>
  <c r="G13" i="59" s="1"/>
  <c r="O50" i="58"/>
  <c r="F13" i="59" s="1"/>
  <c r="N50" i="58"/>
  <c r="E13" i="59" s="1"/>
  <c r="M50" i="58"/>
  <c r="D13" i="59" s="1"/>
  <c r="K50" i="58"/>
  <c r="C13" i="59" s="1"/>
  <c r="B13" i="59"/>
  <c r="AG49" i="58"/>
  <c r="AC49" i="58"/>
  <c r="Y49" i="58"/>
  <c r="U49" i="58"/>
  <c r="AG48" i="58"/>
  <c r="AC48" i="58"/>
  <c r="Y48" i="58"/>
  <c r="U48" i="58"/>
  <c r="AF46" i="58"/>
  <c r="U12" i="59" s="1"/>
  <c r="AE46" i="58"/>
  <c r="T12" i="59" s="1"/>
  <c r="AD46" i="58"/>
  <c r="S12" i="59" s="1"/>
  <c r="AB46" i="58"/>
  <c r="Q12" i="59" s="1"/>
  <c r="AA46" i="58"/>
  <c r="P12" i="59" s="1"/>
  <c r="Z46" i="58"/>
  <c r="O12" i="59" s="1"/>
  <c r="X46" i="58"/>
  <c r="M12" i="59" s="1"/>
  <c r="W46" i="58"/>
  <c r="L12" i="59" s="1"/>
  <c r="V46" i="58"/>
  <c r="K12" i="59" s="1"/>
  <c r="T46" i="58"/>
  <c r="I12" i="59" s="1"/>
  <c r="S46" i="58"/>
  <c r="H12" i="59" s="1"/>
  <c r="R46" i="58"/>
  <c r="G12" i="59" s="1"/>
  <c r="O46" i="58"/>
  <c r="F12" i="59" s="1"/>
  <c r="N46" i="58"/>
  <c r="E12" i="59" s="1"/>
  <c r="M46" i="58"/>
  <c r="D12" i="59" s="1"/>
  <c r="K46" i="58"/>
  <c r="C12" i="59" s="1"/>
  <c r="AG33" i="58"/>
  <c r="AC33" i="58"/>
  <c r="Y33" i="58"/>
  <c r="U33" i="58"/>
  <c r="AF31" i="58"/>
  <c r="U11" i="59" s="1"/>
  <c r="AE31" i="58"/>
  <c r="T11" i="59" s="1"/>
  <c r="AD31" i="58"/>
  <c r="S11" i="59" s="1"/>
  <c r="AB31" i="58"/>
  <c r="Q11" i="59" s="1"/>
  <c r="AA31" i="58"/>
  <c r="P11" i="59" s="1"/>
  <c r="Z31" i="58"/>
  <c r="O11" i="59" s="1"/>
  <c r="X31" i="58"/>
  <c r="M11" i="59" s="1"/>
  <c r="W31" i="58"/>
  <c r="L11" i="59" s="1"/>
  <c r="V31" i="58"/>
  <c r="K11" i="59" s="1"/>
  <c r="T31" i="58"/>
  <c r="I11" i="59" s="1"/>
  <c r="S31" i="58"/>
  <c r="H11" i="59" s="1"/>
  <c r="R31" i="58"/>
  <c r="G11" i="59" s="1"/>
  <c r="O31" i="58"/>
  <c r="F11" i="59" s="1"/>
  <c r="N31" i="58"/>
  <c r="E11" i="59" s="1"/>
  <c r="M31" i="58"/>
  <c r="D11" i="59" s="1"/>
  <c r="K31" i="58"/>
  <c r="C11" i="59" s="1"/>
  <c r="AG21" i="58"/>
  <c r="AC21" i="58"/>
  <c r="Y21" i="58"/>
  <c r="U21" i="58"/>
  <c r="AF19" i="58"/>
  <c r="U10" i="59" s="1"/>
  <c r="AE19" i="58"/>
  <c r="T10" i="59" s="1"/>
  <c r="AD19" i="58"/>
  <c r="S10" i="59" s="1"/>
  <c r="AB19" i="58"/>
  <c r="Q10" i="59" s="1"/>
  <c r="AA19" i="58"/>
  <c r="P10" i="59" s="1"/>
  <c r="Z19" i="58"/>
  <c r="O10" i="59" s="1"/>
  <c r="X19" i="58"/>
  <c r="M10" i="59" s="1"/>
  <c r="W19" i="58"/>
  <c r="L10" i="59" s="1"/>
  <c r="V19" i="58"/>
  <c r="K10" i="59" s="1"/>
  <c r="T19" i="58"/>
  <c r="I10" i="59" s="1"/>
  <c r="S19" i="58"/>
  <c r="H10" i="59" s="1"/>
  <c r="R19" i="58"/>
  <c r="G10" i="59" s="1"/>
  <c r="O19" i="58"/>
  <c r="F10" i="59" s="1"/>
  <c r="N19" i="58"/>
  <c r="E10" i="59" s="1"/>
  <c r="M19" i="58"/>
  <c r="D10" i="59" s="1"/>
  <c r="K19" i="58"/>
  <c r="C10" i="59" s="1"/>
  <c r="AG18" i="58"/>
  <c r="AC18" i="58"/>
  <c r="Y18" i="58"/>
  <c r="U18" i="58"/>
  <c r="AG17" i="58"/>
  <c r="AC17" i="58"/>
  <c r="Y17" i="58"/>
  <c r="U17" i="58"/>
  <c r="AF15" i="58"/>
  <c r="U9" i="59" s="1"/>
  <c r="AE15" i="58"/>
  <c r="T9" i="59" s="1"/>
  <c r="AD15" i="58"/>
  <c r="S9" i="59" s="1"/>
  <c r="AB15" i="58"/>
  <c r="Q9" i="59" s="1"/>
  <c r="AA15" i="58"/>
  <c r="P9" i="59" s="1"/>
  <c r="Z15" i="58"/>
  <c r="O9" i="59" s="1"/>
  <c r="X15" i="58"/>
  <c r="M9" i="59" s="1"/>
  <c r="W15" i="58"/>
  <c r="L9" i="59" s="1"/>
  <c r="V15" i="58"/>
  <c r="K9" i="59" s="1"/>
  <c r="T15" i="58"/>
  <c r="I9" i="59" s="1"/>
  <c r="S15" i="58"/>
  <c r="H9" i="59" s="1"/>
  <c r="R15" i="58"/>
  <c r="G9" i="59" s="1"/>
  <c r="O15" i="58"/>
  <c r="F9" i="59" s="1"/>
  <c r="N15" i="58"/>
  <c r="E9" i="59" s="1"/>
  <c r="M15" i="58"/>
  <c r="D9" i="59" s="1"/>
  <c r="K15" i="58"/>
  <c r="C9" i="59" s="1"/>
  <c r="AG14" i="58"/>
  <c r="AC14" i="58"/>
  <c r="Y14" i="58"/>
  <c r="U14" i="58"/>
  <c r="AG13" i="58"/>
  <c r="AC13" i="58"/>
  <c r="Y13" i="58"/>
  <c r="U13" i="58"/>
  <c r="AF11" i="58"/>
  <c r="U8" i="59" s="1"/>
  <c r="AE11" i="58"/>
  <c r="AD11" i="58"/>
  <c r="S8" i="59" s="1"/>
  <c r="AB11" i="58"/>
  <c r="Q8" i="59" s="1"/>
  <c r="AA11" i="58"/>
  <c r="Z11" i="58"/>
  <c r="X11" i="58"/>
  <c r="M8" i="59" s="1"/>
  <c r="W11" i="58"/>
  <c r="V11" i="58"/>
  <c r="K8" i="59" s="1"/>
  <c r="T11" i="58"/>
  <c r="S11" i="58"/>
  <c r="R11" i="58"/>
  <c r="O11" i="58"/>
  <c r="N11" i="58"/>
  <c r="E8" i="59" s="1"/>
  <c r="M11" i="58"/>
  <c r="K11" i="58"/>
  <c r="C8" i="59" s="1"/>
  <c r="AG10" i="58"/>
  <c r="AC10" i="58"/>
  <c r="Y10" i="58"/>
  <c r="U10" i="58"/>
  <c r="AG9" i="58"/>
  <c r="AC9" i="58"/>
  <c r="Y9" i="58"/>
  <c r="U9" i="58"/>
  <c r="A25" i="57"/>
  <c r="Q78" i="56"/>
  <c r="P78" i="56"/>
  <c r="L78" i="56"/>
  <c r="A78" i="56"/>
  <c r="AF77" i="56"/>
  <c r="U24" i="57" s="1"/>
  <c r="AE77" i="56"/>
  <c r="T24" i="57" s="1"/>
  <c r="AD77" i="56"/>
  <c r="S24" i="57" s="1"/>
  <c r="Q24" i="57"/>
  <c r="P24" i="57"/>
  <c r="O24" i="57"/>
  <c r="X77" i="56"/>
  <c r="M24" i="57" s="1"/>
  <c r="W77" i="56"/>
  <c r="L24" i="57" s="1"/>
  <c r="V77" i="56"/>
  <c r="K24" i="57" s="1"/>
  <c r="H24" i="57"/>
  <c r="O77" i="56"/>
  <c r="F24" i="57" s="1"/>
  <c r="N77" i="56"/>
  <c r="E24" i="57" s="1"/>
  <c r="M77" i="56"/>
  <c r="D24" i="57" s="1"/>
  <c r="J77" i="56"/>
  <c r="B24" i="57" s="1"/>
  <c r="AG75" i="56"/>
  <c r="V24" i="57" s="1"/>
  <c r="R24" i="57"/>
  <c r="Y75" i="56"/>
  <c r="Y77" i="56" s="1"/>
  <c r="N24" i="57" s="1"/>
  <c r="U75" i="56"/>
  <c r="AF73" i="56"/>
  <c r="U23" i="57" s="1"/>
  <c r="AE73" i="56"/>
  <c r="T23" i="57" s="1"/>
  <c r="AD73" i="56"/>
  <c r="S23" i="57" s="1"/>
  <c r="AB73" i="56"/>
  <c r="Q23" i="57" s="1"/>
  <c r="AA73" i="56"/>
  <c r="P23" i="57" s="1"/>
  <c r="Z73" i="56"/>
  <c r="O23" i="57" s="1"/>
  <c r="X73" i="56"/>
  <c r="M23" i="57" s="1"/>
  <c r="W73" i="56"/>
  <c r="L23" i="57" s="1"/>
  <c r="V73" i="56"/>
  <c r="K23" i="57" s="1"/>
  <c r="T73" i="56"/>
  <c r="I23" i="57" s="1"/>
  <c r="S73" i="56"/>
  <c r="H23" i="57" s="1"/>
  <c r="R73" i="56"/>
  <c r="G23" i="57" s="1"/>
  <c r="O73" i="56"/>
  <c r="F23" i="57" s="1"/>
  <c r="N73" i="56"/>
  <c r="E23" i="57" s="1"/>
  <c r="M73" i="56"/>
  <c r="D23" i="57" s="1"/>
  <c r="K73" i="56"/>
  <c r="C23" i="57" s="1"/>
  <c r="AG72" i="56"/>
  <c r="AC72" i="56"/>
  <c r="Y72" i="56"/>
  <c r="U72" i="56"/>
  <c r="AG71" i="56"/>
  <c r="AC71" i="56"/>
  <c r="Y71" i="56"/>
  <c r="U71" i="56"/>
  <c r="AF69" i="56"/>
  <c r="AE69" i="56"/>
  <c r="AD69" i="56"/>
  <c r="AB69" i="56"/>
  <c r="AA69" i="56"/>
  <c r="Z69" i="56"/>
  <c r="X69" i="56"/>
  <c r="W69" i="56"/>
  <c r="V69" i="56"/>
  <c r="T69" i="56"/>
  <c r="S69" i="56"/>
  <c r="R69" i="56"/>
  <c r="O69" i="56"/>
  <c r="N69" i="56"/>
  <c r="M69" i="56"/>
  <c r="K69" i="56"/>
  <c r="C22" i="57" s="1"/>
  <c r="B22" i="57"/>
  <c r="AG68" i="56"/>
  <c r="AC68" i="56"/>
  <c r="Y68" i="56"/>
  <c r="U68" i="56"/>
  <c r="AG67" i="56"/>
  <c r="AC67" i="56"/>
  <c r="Y67" i="56"/>
  <c r="U67" i="56"/>
  <c r="AF65" i="56"/>
  <c r="U21" i="57" s="1"/>
  <c r="AE65" i="56"/>
  <c r="T21" i="57" s="1"/>
  <c r="AD65" i="56"/>
  <c r="S21" i="57" s="1"/>
  <c r="AB65" i="56"/>
  <c r="Q21" i="57" s="1"/>
  <c r="AA65" i="56"/>
  <c r="P21" i="57" s="1"/>
  <c r="Z65" i="56"/>
  <c r="O21" i="57" s="1"/>
  <c r="X65" i="56"/>
  <c r="M21" i="57" s="1"/>
  <c r="W65" i="56"/>
  <c r="L21" i="57" s="1"/>
  <c r="V65" i="56"/>
  <c r="K21" i="57" s="1"/>
  <c r="T65" i="56"/>
  <c r="I21" i="57" s="1"/>
  <c r="S65" i="56"/>
  <c r="H21" i="57" s="1"/>
  <c r="R65" i="56"/>
  <c r="G21" i="57" s="1"/>
  <c r="O65" i="56"/>
  <c r="F21" i="57" s="1"/>
  <c r="N65" i="56"/>
  <c r="E21" i="57" s="1"/>
  <c r="M65" i="56"/>
  <c r="D21" i="57" s="1"/>
  <c r="K65" i="56"/>
  <c r="C21" i="57" s="1"/>
  <c r="B21" i="57"/>
  <c r="AG64" i="56"/>
  <c r="AC64" i="56"/>
  <c r="Y64" i="56"/>
  <c r="U64" i="56"/>
  <c r="AG63" i="56"/>
  <c r="AC63" i="56"/>
  <c r="Y63" i="56"/>
  <c r="U63" i="56"/>
  <c r="AF61" i="56"/>
  <c r="U20" i="57" s="1"/>
  <c r="AE61" i="56"/>
  <c r="T20" i="57" s="1"/>
  <c r="AD61" i="56"/>
  <c r="S20" i="57" s="1"/>
  <c r="AB61" i="56"/>
  <c r="Q20" i="57" s="1"/>
  <c r="AA61" i="56"/>
  <c r="P20" i="57" s="1"/>
  <c r="Z61" i="56"/>
  <c r="O20" i="57" s="1"/>
  <c r="X61" i="56"/>
  <c r="M20" i="57" s="1"/>
  <c r="W61" i="56"/>
  <c r="L20" i="57" s="1"/>
  <c r="V61" i="56"/>
  <c r="K20" i="57" s="1"/>
  <c r="T61" i="56"/>
  <c r="I20" i="57" s="1"/>
  <c r="S61" i="56"/>
  <c r="H20" i="57" s="1"/>
  <c r="R61" i="56"/>
  <c r="G20" i="57" s="1"/>
  <c r="O61" i="56"/>
  <c r="F20" i="57" s="1"/>
  <c r="N61" i="56"/>
  <c r="E20" i="57" s="1"/>
  <c r="M61" i="56"/>
  <c r="D20" i="57" s="1"/>
  <c r="K61" i="56"/>
  <c r="C20" i="57" s="1"/>
  <c r="B20" i="57"/>
  <c r="AG60" i="56"/>
  <c r="AC60" i="56"/>
  <c r="Y60" i="56"/>
  <c r="U60" i="56"/>
  <c r="AG59" i="56"/>
  <c r="AC59" i="56"/>
  <c r="Y59" i="56"/>
  <c r="U59" i="56"/>
  <c r="AF57" i="56"/>
  <c r="U19" i="57" s="1"/>
  <c r="AE57" i="56"/>
  <c r="T19" i="57" s="1"/>
  <c r="AD57" i="56"/>
  <c r="S19" i="57" s="1"/>
  <c r="AB57" i="56"/>
  <c r="Q19" i="57" s="1"/>
  <c r="AA57" i="56"/>
  <c r="P19" i="57" s="1"/>
  <c r="Z57" i="56"/>
  <c r="O19" i="57" s="1"/>
  <c r="X57" i="56"/>
  <c r="M19" i="57" s="1"/>
  <c r="W57" i="56"/>
  <c r="L19" i="57" s="1"/>
  <c r="V57" i="56"/>
  <c r="K19" i="57" s="1"/>
  <c r="T57" i="56"/>
  <c r="I19" i="57" s="1"/>
  <c r="S57" i="56"/>
  <c r="H19" i="57" s="1"/>
  <c r="R57" i="56"/>
  <c r="G19" i="57" s="1"/>
  <c r="O57" i="56"/>
  <c r="F19" i="57" s="1"/>
  <c r="N57" i="56"/>
  <c r="M57" i="56"/>
  <c r="D19" i="57" s="1"/>
  <c r="K57" i="56"/>
  <c r="C19" i="57" s="1"/>
  <c r="B19" i="57"/>
  <c r="AG56" i="56"/>
  <c r="AC56" i="56"/>
  <c r="Y56" i="56"/>
  <c r="U56" i="56"/>
  <c r="AG55" i="56"/>
  <c r="AC55" i="56"/>
  <c r="Y55" i="56"/>
  <c r="U55" i="56"/>
  <c r="AF53" i="56"/>
  <c r="U18" i="57" s="1"/>
  <c r="AE53" i="56"/>
  <c r="T18" i="57" s="1"/>
  <c r="AD53" i="56"/>
  <c r="AB53" i="56"/>
  <c r="Q18" i="57" s="1"/>
  <c r="AA53" i="56"/>
  <c r="P18" i="57" s="1"/>
  <c r="Z53" i="56"/>
  <c r="O18" i="57" s="1"/>
  <c r="X53" i="56"/>
  <c r="M18" i="57" s="1"/>
  <c r="W53" i="56"/>
  <c r="L18" i="57" s="1"/>
  <c r="V53" i="56"/>
  <c r="T53" i="56"/>
  <c r="I18" i="57" s="1"/>
  <c r="S53" i="56"/>
  <c r="H18" i="57" s="1"/>
  <c r="R53" i="56"/>
  <c r="G18" i="57" s="1"/>
  <c r="O53" i="56"/>
  <c r="F18" i="57" s="1"/>
  <c r="N53" i="56"/>
  <c r="E18" i="57" s="1"/>
  <c r="M53" i="56"/>
  <c r="D18" i="57" s="1"/>
  <c r="B18" i="57"/>
  <c r="AG52" i="56"/>
  <c r="AC52" i="56"/>
  <c r="Y52" i="56"/>
  <c r="U52" i="56"/>
  <c r="AG51" i="56"/>
  <c r="AC51" i="56"/>
  <c r="Y51" i="56"/>
  <c r="U51" i="56"/>
  <c r="AF49" i="56"/>
  <c r="U17" i="57" s="1"/>
  <c r="AE49" i="56"/>
  <c r="T17" i="57" s="1"/>
  <c r="AD49" i="56"/>
  <c r="S17" i="57" s="1"/>
  <c r="AB49" i="56"/>
  <c r="Q17" i="57" s="1"/>
  <c r="AA49" i="56"/>
  <c r="P17" i="57" s="1"/>
  <c r="Z49" i="56"/>
  <c r="O17" i="57" s="1"/>
  <c r="X49" i="56"/>
  <c r="M17" i="57" s="1"/>
  <c r="W49" i="56"/>
  <c r="L17" i="57" s="1"/>
  <c r="V49" i="56"/>
  <c r="K17" i="57" s="1"/>
  <c r="T49" i="56"/>
  <c r="I17" i="57" s="1"/>
  <c r="S49" i="56"/>
  <c r="H17" i="57" s="1"/>
  <c r="R49" i="56"/>
  <c r="G17" i="57" s="1"/>
  <c r="O49" i="56"/>
  <c r="F17" i="57" s="1"/>
  <c r="N49" i="56"/>
  <c r="E17" i="57" s="1"/>
  <c r="M49" i="56"/>
  <c r="D17" i="57" s="1"/>
  <c r="K49" i="56"/>
  <c r="C17" i="57" s="1"/>
  <c r="B17" i="57"/>
  <c r="AG48" i="56"/>
  <c r="AC48" i="56"/>
  <c r="Y48" i="56"/>
  <c r="U48" i="56"/>
  <c r="AG47" i="56"/>
  <c r="AC47" i="56"/>
  <c r="Y47" i="56"/>
  <c r="U47" i="56"/>
  <c r="AF45" i="56"/>
  <c r="U16" i="57" s="1"/>
  <c r="AE45" i="56"/>
  <c r="T16" i="57" s="1"/>
  <c r="AD45" i="56"/>
  <c r="S16" i="57" s="1"/>
  <c r="AB45" i="56"/>
  <c r="Q16" i="57" s="1"/>
  <c r="AA45" i="56"/>
  <c r="P16" i="57" s="1"/>
  <c r="Z45" i="56"/>
  <c r="O16" i="57" s="1"/>
  <c r="X45" i="56"/>
  <c r="M16" i="57" s="1"/>
  <c r="W45" i="56"/>
  <c r="L16" i="57" s="1"/>
  <c r="V45" i="56"/>
  <c r="K16" i="57" s="1"/>
  <c r="T45" i="56"/>
  <c r="I16" i="57" s="1"/>
  <c r="S45" i="56"/>
  <c r="H16" i="57" s="1"/>
  <c r="R45" i="56"/>
  <c r="G16" i="57" s="1"/>
  <c r="O45" i="56"/>
  <c r="F16" i="57" s="1"/>
  <c r="N45" i="56"/>
  <c r="E16" i="57" s="1"/>
  <c r="M45" i="56"/>
  <c r="D16" i="57" s="1"/>
  <c r="K45" i="56"/>
  <c r="C16" i="57" s="1"/>
  <c r="B16" i="57"/>
  <c r="AG44" i="56"/>
  <c r="AC44" i="56"/>
  <c r="Y44" i="56"/>
  <c r="U44" i="56"/>
  <c r="AG43" i="56"/>
  <c r="AC43" i="56"/>
  <c r="Y43" i="56"/>
  <c r="U43" i="56"/>
  <c r="AF41" i="56"/>
  <c r="U15" i="57" s="1"/>
  <c r="AE41" i="56"/>
  <c r="T15" i="57" s="1"/>
  <c r="AD41" i="56"/>
  <c r="S15" i="57" s="1"/>
  <c r="AB41" i="56"/>
  <c r="Q15" i="57" s="1"/>
  <c r="AA41" i="56"/>
  <c r="P15" i="57" s="1"/>
  <c r="Z41" i="56"/>
  <c r="O15" i="57" s="1"/>
  <c r="X41" i="56"/>
  <c r="M15" i="57" s="1"/>
  <c r="W41" i="56"/>
  <c r="L15" i="57" s="1"/>
  <c r="V41" i="56"/>
  <c r="K15" i="57" s="1"/>
  <c r="T41" i="56"/>
  <c r="I15" i="57" s="1"/>
  <c r="S41" i="56"/>
  <c r="H15" i="57" s="1"/>
  <c r="R41" i="56"/>
  <c r="G15" i="57" s="1"/>
  <c r="O41" i="56"/>
  <c r="F15" i="57" s="1"/>
  <c r="N41" i="56"/>
  <c r="E15" i="57" s="1"/>
  <c r="M41" i="56"/>
  <c r="D15" i="57" s="1"/>
  <c r="K41" i="56"/>
  <c r="C15" i="57" s="1"/>
  <c r="AG40" i="56"/>
  <c r="AC40" i="56"/>
  <c r="Y40" i="56"/>
  <c r="U40" i="56"/>
  <c r="AG39" i="56"/>
  <c r="AC39" i="56"/>
  <c r="Y39" i="56"/>
  <c r="U39" i="56"/>
  <c r="AF37" i="56"/>
  <c r="U14" i="57" s="1"/>
  <c r="AE37" i="56"/>
  <c r="T14" i="57" s="1"/>
  <c r="AD37" i="56"/>
  <c r="S14" i="57" s="1"/>
  <c r="AB37" i="56"/>
  <c r="Q14" i="57" s="1"/>
  <c r="AA37" i="56"/>
  <c r="P14" i="57" s="1"/>
  <c r="Z37" i="56"/>
  <c r="O14" i="57" s="1"/>
  <c r="X37" i="56"/>
  <c r="M14" i="57" s="1"/>
  <c r="W37" i="56"/>
  <c r="L14" i="57" s="1"/>
  <c r="V37" i="56"/>
  <c r="K14" i="57" s="1"/>
  <c r="T37" i="56"/>
  <c r="I14" i="57" s="1"/>
  <c r="S37" i="56"/>
  <c r="H14" i="57" s="1"/>
  <c r="R37" i="56"/>
  <c r="G14" i="57" s="1"/>
  <c r="O37" i="56"/>
  <c r="F14" i="57" s="1"/>
  <c r="N37" i="56"/>
  <c r="E14" i="57" s="1"/>
  <c r="M37" i="56"/>
  <c r="D14" i="57" s="1"/>
  <c r="K37" i="56"/>
  <c r="C14" i="57" s="1"/>
  <c r="B14" i="57"/>
  <c r="AG36" i="56"/>
  <c r="AC36" i="56"/>
  <c r="Y36" i="56"/>
  <c r="U36" i="56"/>
  <c r="AG35" i="56"/>
  <c r="AC35" i="56"/>
  <c r="Y35" i="56"/>
  <c r="U35" i="56"/>
  <c r="AF33" i="56"/>
  <c r="U13" i="57" s="1"/>
  <c r="AE33" i="56"/>
  <c r="T13" i="57" s="1"/>
  <c r="AD33" i="56"/>
  <c r="S13" i="57" s="1"/>
  <c r="AB33" i="56"/>
  <c r="Q13" i="57" s="1"/>
  <c r="AA33" i="56"/>
  <c r="P13" i="57" s="1"/>
  <c r="Z33" i="56"/>
  <c r="O13" i="57" s="1"/>
  <c r="X33" i="56"/>
  <c r="M13" i="57" s="1"/>
  <c r="W33" i="56"/>
  <c r="L13" i="57" s="1"/>
  <c r="V33" i="56"/>
  <c r="K13" i="57" s="1"/>
  <c r="T33" i="56"/>
  <c r="I13" i="57" s="1"/>
  <c r="S33" i="56"/>
  <c r="H13" i="57" s="1"/>
  <c r="R33" i="56"/>
  <c r="G13" i="57" s="1"/>
  <c r="O33" i="56"/>
  <c r="F13" i="57" s="1"/>
  <c r="N33" i="56"/>
  <c r="E13" i="57" s="1"/>
  <c r="M33" i="56"/>
  <c r="D13" i="57" s="1"/>
  <c r="K33" i="56"/>
  <c r="C13" i="57" s="1"/>
  <c r="B13" i="57"/>
  <c r="AG32" i="56"/>
  <c r="AC32" i="56"/>
  <c r="Y32" i="56"/>
  <c r="U32" i="56"/>
  <c r="AG31" i="56"/>
  <c r="AC31" i="56"/>
  <c r="Y31" i="56"/>
  <c r="U31" i="56"/>
  <c r="AF29" i="56"/>
  <c r="U12" i="57" s="1"/>
  <c r="AE29" i="56"/>
  <c r="T12" i="57" s="1"/>
  <c r="AD29" i="56"/>
  <c r="S12" i="57" s="1"/>
  <c r="AB29" i="56"/>
  <c r="Q12" i="57" s="1"/>
  <c r="AA29" i="56"/>
  <c r="P12" i="57" s="1"/>
  <c r="Z29" i="56"/>
  <c r="O12" i="57" s="1"/>
  <c r="X29" i="56"/>
  <c r="M12" i="57" s="1"/>
  <c r="W29" i="56"/>
  <c r="L12" i="57" s="1"/>
  <c r="V29" i="56"/>
  <c r="K12" i="57" s="1"/>
  <c r="T29" i="56"/>
  <c r="I12" i="57" s="1"/>
  <c r="S29" i="56"/>
  <c r="H12" i="57" s="1"/>
  <c r="R29" i="56"/>
  <c r="G12" i="57" s="1"/>
  <c r="O29" i="56"/>
  <c r="F12" i="57" s="1"/>
  <c r="N29" i="56"/>
  <c r="E12" i="57" s="1"/>
  <c r="M29" i="56"/>
  <c r="D12" i="57" s="1"/>
  <c r="K29" i="56"/>
  <c r="C12" i="57" s="1"/>
  <c r="AG28" i="56"/>
  <c r="AC28" i="56"/>
  <c r="Y28" i="56"/>
  <c r="U28" i="56"/>
  <c r="AG27" i="56"/>
  <c r="AC27" i="56"/>
  <c r="Y27" i="56"/>
  <c r="U27" i="56"/>
  <c r="AF25" i="56"/>
  <c r="U11" i="57" s="1"/>
  <c r="AE25" i="56"/>
  <c r="T11" i="57" s="1"/>
  <c r="AD25" i="56"/>
  <c r="S11" i="57" s="1"/>
  <c r="AB25" i="56"/>
  <c r="Q11" i="57" s="1"/>
  <c r="AA25" i="56"/>
  <c r="P11" i="57" s="1"/>
  <c r="Z25" i="56"/>
  <c r="O11" i="57" s="1"/>
  <c r="X25" i="56"/>
  <c r="M11" i="57" s="1"/>
  <c r="W25" i="56"/>
  <c r="L11" i="57" s="1"/>
  <c r="V25" i="56"/>
  <c r="K11" i="57" s="1"/>
  <c r="T25" i="56"/>
  <c r="I11" i="57" s="1"/>
  <c r="S25" i="56"/>
  <c r="H11" i="57" s="1"/>
  <c r="R25" i="56"/>
  <c r="G11" i="57" s="1"/>
  <c r="O25" i="56"/>
  <c r="F11" i="57" s="1"/>
  <c r="N25" i="56"/>
  <c r="E11" i="57" s="1"/>
  <c r="M25" i="56"/>
  <c r="D11" i="57" s="1"/>
  <c r="K25" i="56"/>
  <c r="C11" i="57" s="1"/>
  <c r="B11" i="57"/>
  <c r="AG24" i="56"/>
  <c r="AC24" i="56"/>
  <c r="Y24" i="56"/>
  <c r="U24" i="56"/>
  <c r="AG23" i="56"/>
  <c r="AC23" i="56"/>
  <c r="Y23" i="56"/>
  <c r="U23" i="56"/>
  <c r="AF21" i="56"/>
  <c r="U10" i="57" s="1"/>
  <c r="AE21" i="56"/>
  <c r="T10" i="57" s="1"/>
  <c r="AD21" i="56"/>
  <c r="S10" i="57" s="1"/>
  <c r="Q10" i="57"/>
  <c r="O10" i="57"/>
  <c r="X21" i="56"/>
  <c r="M10" i="57" s="1"/>
  <c r="W21" i="56"/>
  <c r="L10" i="57" s="1"/>
  <c r="V21" i="56"/>
  <c r="K10" i="57" s="1"/>
  <c r="T21" i="56"/>
  <c r="I10" i="57" s="1"/>
  <c r="S21" i="56"/>
  <c r="H10" i="57" s="1"/>
  <c r="R21" i="56"/>
  <c r="G10" i="57" s="1"/>
  <c r="O21" i="56"/>
  <c r="F10" i="57" s="1"/>
  <c r="N21" i="56"/>
  <c r="E10" i="57" s="1"/>
  <c r="M21" i="56"/>
  <c r="D10" i="57" s="1"/>
  <c r="B10" i="57"/>
  <c r="AG20" i="56"/>
  <c r="AC20" i="56"/>
  <c r="Y20" i="56"/>
  <c r="U20" i="56"/>
  <c r="AG19" i="56"/>
  <c r="AG21" i="56" s="1"/>
  <c r="AC19" i="56"/>
  <c r="Y19" i="56"/>
  <c r="U19" i="56"/>
  <c r="AF16" i="56"/>
  <c r="U9" i="57" s="1"/>
  <c r="AE16" i="56"/>
  <c r="T9" i="57" s="1"/>
  <c r="AD16" i="56"/>
  <c r="S9" i="57" s="1"/>
  <c r="AB16" i="56"/>
  <c r="Q9" i="57" s="1"/>
  <c r="AA16" i="56"/>
  <c r="P9" i="57" s="1"/>
  <c r="Z16" i="56"/>
  <c r="O9" i="57" s="1"/>
  <c r="X16" i="56"/>
  <c r="M9" i="57" s="1"/>
  <c r="W16" i="56"/>
  <c r="L9" i="57" s="1"/>
  <c r="V16" i="56"/>
  <c r="K9" i="57" s="1"/>
  <c r="T16" i="56"/>
  <c r="I9" i="57" s="1"/>
  <c r="S16" i="56"/>
  <c r="H9" i="57" s="1"/>
  <c r="R16" i="56"/>
  <c r="G9" i="57" s="1"/>
  <c r="O16" i="56"/>
  <c r="F9" i="57" s="1"/>
  <c r="N16" i="56"/>
  <c r="E9" i="57" s="1"/>
  <c r="M16" i="56"/>
  <c r="D9" i="57" s="1"/>
  <c r="K16" i="56"/>
  <c r="C9" i="57" s="1"/>
  <c r="Y15" i="56"/>
  <c r="U15" i="56"/>
  <c r="AG13" i="56"/>
  <c r="AC13" i="56"/>
  <c r="AC16" i="56" s="1"/>
  <c r="Y13" i="56"/>
  <c r="U13" i="56"/>
  <c r="AF11" i="56"/>
  <c r="AE11" i="56"/>
  <c r="AD11" i="56"/>
  <c r="S8" i="57" s="1"/>
  <c r="AB11" i="56"/>
  <c r="AA11" i="56"/>
  <c r="P8" i="57" s="1"/>
  <c r="Z11" i="56"/>
  <c r="O8" i="57" s="1"/>
  <c r="X11" i="56"/>
  <c r="M8" i="57" s="1"/>
  <c r="W11" i="56"/>
  <c r="V11" i="56"/>
  <c r="K8" i="57" s="1"/>
  <c r="T11" i="56"/>
  <c r="I8" i="57" s="1"/>
  <c r="S11" i="56"/>
  <c r="R11" i="56"/>
  <c r="G8" i="57" s="1"/>
  <c r="O11" i="56"/>
  <c r="F8" i="57" s="1"/>
  <c r="N11" i="56"/>
  <c r="E8" i="57" s="1"/>
  <c r="M11" i="56"/>
  <c r="K11" i="56"/>
  <c r="AG10" i="56"/>
  <c r="AC10" i="56"/>
  <c r="Y10" i="56"/>
  <c r="U10" i="56"/>
  <c r="AG9" i="56"/>
  <c r="AC9" i="56"/>
  <c r="Y9" i="56"/>
  <c r="U9" i="56"/>
  <c r="A25" i="55"/>
  <c r="Q203" i="54"/>
  <c r="P203" i="54"/>
  <c r="L203" i="54"/>
  <c r="A203" i="54"/>
  <c r="AF202" i="54"/>
  <c r="U24" i="55" s="1"/>
  <c r="AE202" i="54"/>
  <c r="T24" i="55" s="1"/>
  <c r="AD202" i="54"/>
  <c r="S24" i="55" s="1"/>
  <c r="AB202" i="54"/>
  <c r="Q24" i="55" s="1"/>
  <c r="AA202" i="54"/>
  <c r="P24" i="55" s="1"/>
  <c r="Z202" i="54"/>
  <c r="O24" i="55" s="1"/>
  <c r="X202" i="54"/>
  <c r="M24" i="55" s="1"/>
  <c r="W202" i="54"/>
  <c r="L24" i="55" s="1"/>
  <c r="V202" i="54"/>
  <c r="K24" i="55" s="1"/>
  <c r="T202" i="54"/>
  <c r="I24" i="55" s="1"/>
  <c r="S202" i="54"/>
  <c r="H24" i="55" s="1"/>
  <c r="R202" i="54"/>
  <c r="G24" i="55" s="1"/>
  <c r="O202" i="54"/>
  <c r="F24" i="55" s="1"/>
  <c r="N202" i="54"/>
  <c r="E24" i="55" s="1"/>
  <c r="M202" i="54"/>
  <c r="D24" i="55" s="1"/>
  <c r="J202" i="54"/>
  <c r="B24" i="55" s="1"/>
  <c r="AG201" i="54"/>
  <c r="AC201" i="54"/>
  <c r="Y201" i="54"/>
  <c r="U201" i="54"/>
  <c r="AG200" i="54"/>
  <c r="AG202" i="54" s="1"/>
  <c r="V24" i="55" s="1"/>
  <c r="AC200" i="54"/>
  <c r="AC202" i="54" s="1"/>
  <c r="R24" i="55" s="1"/>
  <c r="Y200" i="54"/>
  <c r="Y202" i="54" s="1"/>
  <c r="N24" i="55" s="1"/>
  <c r="U200" i="54"/>
  <c r="U202" i="54" s="1"/>
  <c r="J24" i="55" s="1"/>
  <c r="AF198" i="54"/>
  <c r="U23" i="55" s="1"/>
  <c r="AE198" i="54"/>
  <c r="T23" i="55" s="1"/>
  <c r="AD198" i="54"/>
  <c r="S23" i="55" s="1"/>
  <c r="Q23" i="55"/>
  <c r="P23" i="55"/>
  <c r="O23" i="55"/>
  <c r="T198" i="54"/>
  <c r="I23" i="55" s="1"/>
  <c r="S198" i="54"/>
  <c r="H23" i="55" s="1"/>
  <c r="R198" i="54"/>
  <c r="G23" i="55" s="1"/>
  <c r="O198" i="54"/>
  <c r="F23" i="55" s="1"/>
  <c r="N198" i="54"/>
  <c r="E23" i="55" s="1"/>
  <c r="M198" i="54"/>
  <c r="D23" i="55" s="1"/>
  <c r="AG173" i="54"/>
  <c r="AC173" i="54"/>
  <c r="Y173" i="54"/>
  <c r="AF143" i="54"/>
  <c r="AE143" i="54"/>
  <c r="AD143" i="54"/>
  <c r="AB143" i="54"/>
  <c r="AA143" i="54"/>
  <c r="Z143" i="54"/>
  <c r="X143" i="54"/>
  <c r="W143" i="54"/>
  <c r="V143" i="54"/>
  <c r="T143" i="54"/>
  <c r="S143" i="54"/>
  <c r="R143" i="54"/>
  <c r="O143" i="54"/>
  <c r="N143" i="54"/>
  <c r="M143" i="54"/>
  <c r="K143" i="54"/>
  <c r="C22" i="55" s="1"/>
  <c r="B22" i="55"/>
  <c r="AG142" i="54"/>
  <c r="AC142" i="54"/>
  <c r="Y142" i="54"/>
  <c r="U142" i="54"/>
  <c r="AG141" i="54"/>
  <c r="AC141" i="54"/>
  <c r="Y141" i="54"/>
  <c r="U141" i="54"/>
  <c r="AF139" i="54"/>
  <c r="U21" i="55" s="1"/>
  <c r="AE139" i="54"/>
  <c r="T21" i="55" s="1"/>
  <c r="AD139" i="54"/>
  <c r="S21" i="55" s="1"/>
  <c r="AB139" i="54"/>
  <c r="Q21" i="55" s="1"/>
  <c r="AA139" i="54"/>
  <c r="P21" i="55" s="1"/>
  <c r="Z139" i="54"/>
  <c r="O21" i="55" s="1"/>
  <c r="X139" i="54"/>
  <c r="M21" i="55" s="1"/>
  <c r="W139" i="54"/>
  <c r="L21" i="55" s="1"/>
  <c r="V139" i="54"/>
  <c r="K21" i="55" s="1"/>
  <c r="T139" i="54"/>
  <c r="I21" i="55" s="1"/>
  <c r="S139" i="54"/>
  <c r="H21" i="55" s="1"/>
  <c r="R139" i="54"/>
  <c r="G21" i="55" s="1"/>
  <c r="O139" i="54"/>
  <c r="F21" i="55" s="1"/>
  <c r="N139" i="54"/>
  <c r="E21" i="55" s="1"/>
  <c r="M139" i="54"/>
  <c r="D21" i="55" s="1"/>
  <c r="K139" i="54"/>
  <c r="C21" i="55" s="1"/>
  <c r="B21" i="55"/>
  <c r="AG138" i="54"/>
  <c r="AC138" i="54"/>
  <c r="Y138" i="54"/>
  <c r="U138" i="54"/>
  <c r="AG137" i="54"/>
  <c r="AC137" i="54"/>
  <c r="Y137" i="54"/>
  <c r="U137" i="54"/>
  <c r="AF135" i="54"/>
  <c r="U20" i="55" s="1"/>
  <c r="AE135" i="54"/>
  <c r="T20" i="55" s="1"/>
  <c r="AD135" i="54"/>
  <c r="S20" i="55" s="1"/>
  <c r="AB135" i="54"/>
  <c r="Q20" i="55" s="1"/>
  <c r="AA135" i="54"/>
  <c r="P20" i="55" s="1"/>
  <c r="Z135" i="54"/>
  <c r="O20" i="55" s="1"/>
  <c r="X135" i="54"/>
  <c r="M20" i="55" s="1"/>
  <c r="W135" i="54"/>
  <c r="L20" i="55" s="1"/>
  <c r="V135" i="54"/>
  <c r="K20" i="55" s="1"/>
  <c r="T135" i="54"/>
  <c r="I20" i="55" s="1"/>
  <c r="S135" i="54"/>
  <c r="H20" i="55" s="1"/>
  <c r="R135" i="54"/>
  <c r="G20" i="55" s="1"/>
  <c r="O135" i="54"/>
  <c r="F20" i="55" s="1"/>
  <c r="N135" i="54"/>
  <c r="E20" i="55" s="1"/>
  <c r="M135" i="54"/>
  <c r="D20" i="55" s="1"/>
  <c r="AG116" i="54"/>
  <c r="AC116" i="54"/>
  <c r="Y116" i="54"/>
  <c r="U116" i="54"/>
  <c r="AF114" i="54"/>
  <c r="U19" i="55" s="1"/>
  <c r="AE114" i="54"/>
  <c r="T19" i="55" s="1"/>
  <c r="AD114" i="54"/>
  <c r="S19" i="55" s="1"/>
  <c r="AB114" i="54"/>
  <c r="Q19" i="55" s="1"/>
  <c r="AA114" i="54"/>
  <c r="P19" i="55" s="1"/>
  <c r="Z114" i="54"/>
  <c r="O19" i="55" s="1"/>
  <c r="X114" i="54"/>
  <c r="M19" i="55" s="1"/>
  <c r="W114" i="54"/>
  <c r="L19" i="55" s="1"/>
  <c r="V114" i="54"/>
  <c r="K19" i="55" s="1"/>
  <c r="T114" i="54"/>
  <c r="I19" i="55" s="1"/>
  <c r="S114" i="54"/>
  <c r="H19" i="55" s="1"/>
  <c r="R114" i="54"/>
  <c r="G19" i="55" s="1"/>
  <c r="O114" i="54"/>
  <c r="F19" i="55" s="1"/>
  <c r="N114" i="54"/>
  <c r="M114" i="54"/>
  <c r="D19" i="55" s="1"/>
  <c r="K114" i="54"/>
  <c r="C19" i="55" s="1"/>
  <c r="AG113" i="54"/>
  <c r="AC113" i="54"/>
  <c r="Y113" i="54"/>
  <c r="U113" i="54"/>
  <c r="AG112" i="54"/>
  <c r="AC112" i="54"/>
  <c r="Y112" i="54"/>
  <c r="U112" i="54"/>
  <c r="AF110" i="54"/>
  <c r="U18" i="55" s="1"/>
  <c r="AE110" i="54"/>
  <c r="T18" i="55" s="1"/>
  <c r="AD110" i="54"/>
  <c r="AB110" i="54"/>
  <c r="Q18" i="55" s="1"/>
  <c r="AA110" i="54"/>
  <c r="P18" i="55" s="1"/>
  <c r="Z110" i="54"/>
  <c r="O18" i="55" s="1"/>
  <c r="X110" i="54"/>
  <c r="M18" i="55" s="1"/>
  <c r="W110" i="54"/>
  <c r="L18" i="55" s="1"/>
  <c r="V110" i="54"/>
  <c r="K18" i="55" s="1"/>
  <c r="T110" i="54"/>
  <c r="I18" i="55" s="1"/>
  <c r="S110" i="54"/>
  <c r="H18" i="55" s="1"/>
  <c r="R110" i="54"/>
  <c r="G18" i="55" s="1"/>
  <c r="O110" i="54"/>
  <c r="F18" i="55" s="1"/>
  <c r="N110" i="54"/>
  <c r="E18" i="55" s="1"/>
  <c r="M110" i="54"/>
  <c r="D18" i="55" s="1"/>
  <c r="B18" i="55"/>
  <c r="AG104" i="54"/>
  <c r="AC104" i="54"/>
  <c r="Y104" i="54"/>
  <c r="U104" i="54"/>
  <c r="AF102" i="54"/>
  <c r="U17" i="55" s="1"/>
  <c r="AE102" i="54"/>
  <c r="T17" i="55" s="1"/>
  <c r="AD102" i="54"/>
  <c r="S17" i="55" s="1"/>
  <c r="AB102" i="54"/>
  <c r="Q17" i="55" s="1"/>
  <c r="AA102" i="54"/>
  <c r="P17" i="55" s="1"/>
  <c r="Z102" i="54"/>
  <c r="O17" i="55" s="1"/>
  <c r="X102" i="54"/>
  <c r="M17" i="55" s="1"/>
  <c r="W102" i="54"/>
  <c r="L17" i="55" s="1"/>
  <c r="V102" i="54"/>
  <c r="K17" i="55" s="1"/>
  <c r="T102" i="54"/>
  <c r="I17" i="55" s="1"/>
  <c r="S102" i="54"/>
  <c r="H17" i="55" s="1"/>
  <c r="R102" i="54"/>
  <c r="G17" i="55" s="1"/>
  <c r="O102" i="54"/>
  <c r="F17" i="55" s="1"/>
  <c r="N102" i="54"/>
  <c r="E17" i="55" s="1"/>
  <c r="M102" i="54"/>
  <c r="D17" i="55" s="1"/>
  <c r="K102" i="54"/>
  <c r="C17" i="55" s="1"/>
  <c r="AG101" i="54"/>
  <c r="AC101" i="54"/>
  <c r="Y101" i="54"/>
  <c r="U101" i="54"/>
  <c r="AG100" i="54"/>
  <c r="AC100" i="54"/>
  <c r="Y100" i="54"/>
  <c r="U100" i="54"/>
  <c r="AF98" i="54"/>
  <c r="U16" i="55" s="1"/>
  <c r="AE98" i="54"/>
  <c r="T16" i="55" s="1"/>
  <c r="AD98" i="54"/>
  <c r="S16" i="55" s="1"/>
  <c r="AB98" i="54"/>
  <c r="Q16" i="55" s="1"/>
  <c r="AA98" i="54"/>
  <c r="P16" i="55" s="1"/>
  <c r="Z98" i="54"/>
  <c r="O16" i="55" s="1"/>
  <c r="X98" i="54"/>
  <c r="M16" i="55" s="1"/>
  <c r="W98" i="54"/>
  <c r="L16" i="55" s="1"/>
  <c r="V98" i="54"/>
  <c r="K16" i="55" s="1"/>
  <c r="T98" i="54"/>
  <c r="I16" i="55" s="1"/>
  <c r="S98" i="54"/>
  <c r="H16" i="55" s="1"/>
  <c r="R98" i="54"/>
  <c r="G16" i="55" s="1"/>
  <c r="O98" i="54"/>
  <c r="F16" i="55" s="1"/>
  <c r="N98" i="54"/>
  <c r="E16" i="55" s="1"/>
  <c r="M98" i="54"/>
  <c r="D16" i="55" s="1"/>
  <c r="K98" i="54"/>
  <c r="C16" i="55" s="1"/>
  <c r="AG97" i="54"/>
  <c r="AC97" i="54"/>
  <c r="Y97" i="54"/>
  <c r="U97" i="54"/>
  <c r="AG96" i="54"/>
  <c r="AC96" i="54"/>
  <c r="Y96" i="54"/>
  <c r="U96" i="54"/>
  <c r="AF94" i="54"/>
  <c r="U15" i="55" s="1"/>
  <c r="AE94" i="54"/>
  <c r="T15" i="55" s="1"/>
  <c r="AD94" i="54"/>
  <c r="S15" i="55" s="1"/>
  <c r="T94" i="54"/>
  <c r="I15" i="55" s="1"/>
  <c r="S94" i="54"/>
  <c r="H15" i="55" s="1"/>
  <c r="R94" i="54"/>
  <c r="G15" i="55" s="1"/>
  <c r="O94" i="54"/>
  <c r="F15" i="55" s="1"/>
  <c r="N94" i="54"/>
  <c r="E15" i="55" s="1"/>
  <c r="M94" i="54"/>
  <c r="D15" i="55" s="1"/>
  <c r="AG91" i="54"/>
  <c r="AC91" i="54"/>
  <c r="Y91" i="54"/>
  <c r="AF80" i="54"/>
  <c r="U14" i="55" s="1"/>
  <c r="AE80" i="54"/>
  <c r="T14" i="55" s="1"/>
  <c r="AD80" i="54"/>
  <c r="S14" i="55" s="1"/>
  <c r="AB80" i="54"/>
  <c r="Q14" i="55" s="1"/>
  <c r="AA80" i="54"/>
  <c r="P14" i="55" s="1"/>
  <c r="Z80" i="54"/>
  <c r="O14" i="55" s="1"/>
  <c r="X80" i="54"/>
  <c r="M14" i="55" s="1"/>
  <c r="W80" i="54"/>
  <c r="L14" i="55" s="1"/>
  <c r="V80" i="54"/>
  <c r="K14" i="55" s="1"/>
  <c r="T80" i="54"/>
  <c r="I14" i="55" s="1"/>
  <c r="S80" i="54"/>
  <c r="H14" i="55" s="1"/>
  <c r="R80" i="54"/>
  <c r="G14" i="55" s="1"/>
  <c r="O80" i="54"/>
  <c r="F14" i="55" s="1"/>
  <c r="N80" i="54"/>
  <c r="E14" i="55" s="1"/>
  <c r="M80" i="54"/>
  <c r="D14" i="55" s="1"/>
  <c r="K80" i="54"/>
  <c r="C14" i="55" s="1"/>
  <c r="AG79" i="54"/>
  <c r="AC79" i="54"/>
  <c r="Y79" i="54"/>
  <c r="U79" i="54"/>
  <c r="AG78" i="54"/>
  <c r="AC78" i="54"/>
  <c r="Y78" i="54"/>
  <c r="U78" i="54"/>
  <c r="AF76" i="54"/>
  <c r="U13" i="55" s="1"/>
  <c r="AE76" i="54"/>
  <c r="T13" i="55" s="1"/>
  <c r="AD76" i="54"/>
  <c r="S13" i="55" s="1"/>
  <c r="AB76" i="54"/>
  <c r="Q13" i="55" s="1"/>
  <c r="AA76" i="54"/>
  <c r="P13" i="55" s="1"/>
  <c r="Z76" i="54"/>
  <c r="O13" i="55" s="1"/>
  <c r="X76" i="54"/>
  <c r="M13" i="55" s="1"/>
  <c r="W76" i="54"/>
  <c r="L13" i="55" s="1"/>
  <c r="V76" i="54"/>
  <c r="K13" i="55" s="1"/>
  <c r="T76" i="54"/>
  <c r="I13" i="55" s="1"/>
  <c r="S76" i="54"/>
  <c r="H13" i="55" s="1"/>
  <c r="R76" i="54"/>
  <c r="G13" i="55" s="1"/>
  <c r="O76" i="54"/>
  <c r="F13" i="55" s="1"/>
  <c r="N76" i="54"/>
  <c r="E13" i="55" s="1"/>
  <c r="M76" i="54"/>
  <c r="D13" i="55" s="1"/>
  <c r="K76" i="54"/>
  <c r="C13" i="55" s="1"/>
  <c r="AG75" i="54"/>
  <c r="AC75" i="54"/>
  <c r="Y75" i="54"/>
  <c r="U75" i="54"/>
  <c r="AG74" i="54"/>
  <c r="AC74" i="54"/>
  <c r="Y74" i="54"/>
  <c r="U74" i="54"/>
  <c r="AF72" i="54"/>
  <c r="U12" i="55" s="1"/>
  <c r="AE72" i="54"/>
  <c r="T12" i="55" s="1"/>
  <c r="AD72" i="54"/>
  <c r="S12" i="55" s="1"/>
  <c r="X72" i="54"/>
  <c r="M12" i="55" s="1"/>
  <c r="W72" i="54"/>
  <c r="L12" i="55" s="1"/>
  <c r="T72" i="54"/>
  <c r="I12" i="55" s="1"/>
  <c r="S72" i="54"/>
  <c r="H12" i="55" s="1"/>
  <c r="R72" i="54"/>
  <c r="G12" i="55" s="1"/>
  <c r="O72" i="54"/>
  <c r="F12" i="55" s="1"/>
  <c r="N72" i="54"/>
  <c r="E12" i="55" s="1"/>
  <c r="M72" i="54"/>
  <c r="D12" i="55" s="1"/>
  <c r="AG43" i="54"/>
  <c r="AC43" i="54"/>
  <c r="Y43" i="54"/>
  <c r="AF25" i="54"/>
  <c r="U11" i="55" s="1"/>
  <c r="AE25" i="54"/>
  <c r="T11" i="55" s="1"/>
  <c r="AD25" i="54"/>
  <c r="S11" i="55" s="1"/>
  <c r="AB25" i="54"/>
  <c r="Q11" i="55" s="1"/>
  <c r="AA25" i="54"/>
  <c r="P11" i="55" s="1"/>
  <c r="Z25" i="54"/>
  <c r="O11" i="55" s="1"/>
  <c r="X25" i="54"/>
  <c r="M11" i="55" s="1"/>
  <c r="W25" i="54"/>
  <c r="L11" i="55" s="1"/>
  <c r="V25" i="54"/>
  <c r="K11" i="55" s="1"/>
  <c r="T25" i="54"/>
  <c r="I11" i="55" s="1"/>
  <c r="S25" i="54"/>
  <c r="H11" i="55" s="1"/>
  <c r="R25" i="54"/>
  <c r="G11" i="55" s="1"/>
  <c r="O25" i="54"/>
  <c r="F11" i="55" s="1"/>
  <c r="N25" i="54"/>
  <c r="E11" i="55" s="1"/>
  <c r="M25" i="54"/>
  <c r="D11" i="55" s="1"/>
  <c r="K25" i="54"/>
  <c r="C11" i="55" s="1"/>
  <c r="AG24" i="54"/>
  <c r="AC24" i="54"/>
  <c r="Y24" i="54"/>
  <c r="U24" i="54"/>
  <c r="AG23" i="54"/>
  <c r="AC23" i="54"/>
  <c r="Y23" i="54"/>
  <c r="U23" i="54"/>
  <c r="AF21" i="54"/>
  <c r="U10" i="55" s="1"/>
  <c r="AE21" i="54"/>
  <c r="T10" i="55" s="1"/>
  <c r="AD21" i="54"/>
  <c r="S10" i="55" s="1"/>
  <c r="AB21" i="54"/>
  <c r="Q10" i="55" s="1"/>
  <c r="AA21" i="54"/>
  <c r="P10" i="55" s="1"/>
  <c r="Z21" i="54"/>
  <c r="O10" i="55" s="1"/>
  <c r="W21" i="54"/>
  <c r="L10" i="55" s="1"/>
  <c r="V21" i="54"/>
  <c r="K10" i="55" s="1"/>
  <c r="T21" i="54"/>
  <c r="I10" i="55" s="1"/>
  <c r="S21" i="54"/>
  <c r="H10" i="55" s="1"/>
  <c r="R21" i="54"/>
  <c r="G10" i="55" s="1"/>
  <c r="O21" i="54"/>
  <c r="F10" i="55" s="1"/>
  <c r="N21" i="54"/>
  <c r="E10" i="55" s="1"/>
  <c r="M21" i="54"/>
  <c r="D10" i="55" s="1"/>
  <c r="K21" i="54"/>
  <c r="C10" i="55" s="1"/>
  <c r="AG20" i="54"/>
  <c r="AC20" i="54"/>
  <c r="Y20" i="54"/>
  <c r="U20" i="54"/>
  <c r="AG19" i="54"/>
  <c r="AC19" i="54"/>
  <c r="Y19" i="54"/>
  <c r="U19" i="54"/>
  <c r="AF17" i="54"/>
  <c r="U9" i="55" s="1"/>
  <c r="AE17" i="54"/>
  <c r="T9" i="55" s="1"/>
  <c r="AD17" i="54"/>
  <c r="S9" i="55" s="1"/>
  <c r="AB17" i="54"/>
  <c r="Q9" i="55" s="1"/>
  <c r="AA17" i="54"/>
  <c r="P9" i="55" s="1"/>
  <c r="Z17" i="54"/>
  <c r="O9" i="55" s="1"/>
  <c r="X17" i="54"/>
  <c r="M9" i="55" s="1"/>
  <c r="W17" i="54"/>
  <c r="L9" i="55" s="1"/>
  <c r="V17" i="54"/>
  <c r="K9" i="55" s="1"/>
  <c r="T17" i="54"/>
  <c r="I9" i="55" s="1"/>
  <c r="S17" i="54"/>
  <c r="H9" i="55" s="1"/>
  <c r="R17" i="54"/>
  <c r="G9" i="55" s="1"/>
  <c r="O17" i="54"/>
  <c r="F9" i="55" s="1"/>
  <c r="N17" i="54"/>
  <c r="E9" i="55" s="1"/>
  <c r="M17" i="54"/>
  <c r="D9" i="55" s="1"/>
  <c r="K17" i="54"/>
  <c r="C9" i="55" s="1"/>
  <c r="AG16" i="54"/>
  <c r="AC16" i="54"/>
  <c r="Y16" i="54"/>
  <c r="U16" i="54"/>
  <c r="AG15" i="54"/>
  <c r="AC15" i="54"/>
  <c r="Y15" i="54"/>
  <c r="U15" i="54"/>
  <c r="AF13" i="54"/>
  <c r="AE13" i="54"/>
  <c r="AD13" i="54"/>
  <c r="S8" i="55" s="1"/>
  <c r="AB13" i="54"/>
  <c r="Q8" i="55" s="1"/>
  <c r="AA13" i="54"/>
  <c r="Z13" i="54"/>
  <c r="X13" i="54"/>
  <c r="M8" i="55" s="1"/>
  <c r="W13" i="54"/>
  <c r="V13" i="54"/>
  <c r="K8" i="55" s="1"/>
  <c r="T13" i="54"/>
  <c r="S13" i="54"/>
  <c r="R13" i="54"/>
  <c r="O13" i="54"/>
  <c r="N13" i="54"/>
  <c r="E8" i="55" s="1"/>
  <c r="M13" i="54"/>
  <c r="K13" i="54"/>
  <c r="AC12" i="54"/>
  <c r="AG9" i="54"/>
  <c r="AC9" i="54"/>
  <c r="Y9" i="54"/>
  <c r="U9" i="54"/>
  <c r="P25" i="53"/>
  <c r="D25" i="53"/>
  <c r="A25" i="53"/>
  <c r="V25" i="53"/>
  <c r="U25" i="53"/>
  <c r="S25" i="53"/>
  <c r="O25" i="53"/>
  <c r="M25" i="53"/>
  <c r="I25" i="53"/>
  <c r="G25" i="53"/>
  <c r="F25" i="53"/>
  <c r="E25" i="53"/>
  <c r="Q76" i="52"/>
  <c r="P76" i="52"/>
  <c r="L76" i="52"/>
  <c r="A76" i="52"/>
  <c r="AF75" i="52"/>
  <c r="AE75" i="52"/>
  <c r="AD75" i="52"/>
  <c r="AB75" i="52"/>
  <c r="Q24" i="53" s="1"/>
  <c r="Q25" i="53" s="1"/>
  <c r="AA75" i="52"/>
  <c r="Z75" i="52"/>
  <c r="X75" i="52"/>
  <c r="W75" i="52"/>
  <c r="V75" i="52"/>
  <c r="H24" i="53"/>
  <c r="H25" i="53" s="1"/>
  <c r="O75" i="52"/>
  <c r="N75" i="52"/>
  <c r="M75" i="52"/>
  <c r="C24" i="53"/>
  <c r="J75" i="52"/>
  <c r="B24" i="53" s="1"/>
  <c r="AG74" i="52"/>
  <c r="AC74" i="52"/>
  <c r="Y74" i="52"/>
  <c r="U74" i="52"/>
  <c r="AG73" i="52"/>
  <c r="AG75" i="52" s="1"/>
  <c r="AC73" i="52"/>
  <c r="AC75" i="52" s="1"/>
  <c r="R24" i="53" s="1"/>
  <c r="R25" i="53" s="1"/>
  <c r="Y73" i="52"/>
  <c r="Y75" i="52" s="1"/>
  <c r="U73" i="52"/>
  <c r="J24" i="53" s="1"/>
  <c r="J25" i="53" s="1"/>
  <c r="AF71" i="52"/>
  <c r="AE71" i="52"/>
  <c r="AD71" i="52"/>
  <c r="AB71" i="52"/>
  <c r="AA71" i="52"/>
  <c r="Z71" i="52"/>
  <c r="X71" i="52"/>
  <c r="W71" i="52"/>
  <c r="V71" i="52"/>
  <c r="T71" i="52"/>
  <c r="S71" i="52"/>
  <c r="R71" i="52"/>
  <c r="O71" i="52"/>
  <c r="N71" i="52"/>
  <c r="M71" i="52"/>
  <c r="K71" i="52"/>
  <c r="J71" i="52"/>
  <c r="AG70" i="52"/>
  <c r="AC70" i="52"/>
  <c r="Y70" i="52"/>
  <c r="U70" i="52"/>
  <c r="AH70" i="52" s="1"/>
  <c r="AG69" i="52"/>
  <c r="AH69" i="52" s="1"/>
  <c r="AC69" i="52"/>
  <c r="AC71" i="52" s="1"/>
  <c r="Y69" i="52"/>
  <c r="Y71" i="52" s="1"/>
  <c r="U69" i="52"/>
  <c r="U71" i="52" s="1"/>
  <c r="AF67" i="52"/>
  <c r="AE67" i="52"/>
  <c r="AD67" i="52"/>
  <c r="AB67" i="52"/>
  <c r="AA67" i="52"/>
  <c r="Z67" i="52"/>
  <c r="X67" i="52"/>
  <c r="W67" i="52"/>
  <c r="V67" i="52"/>
  <c r="T67" i="52"/>
  <c r="S67" i="52"/>
  <c r="R67" i="52"/>
  <c r="O67" i="52"/>
  <c r="N67" i="52"/>
  <c r="M67" i="52"/>
  <c r="K67" i="52"/>
  <c r="J67" i="52"/>
  <c r="AG66" i="52"/>
  <c r="AG67" i="52" s="1"/>
  <c r="AC66" i="52"/>
  <c r="Y66" i="52"/>
  <c r="U66" i="52"/>
  <c r="AH66" i="52" s="1"/>
  <c r="AG65" i="52"/>
  <c r="AC65" i="52"/>
  <c r="AC67" i="52" s="1"/>
  <c r="Y65" i="52"/>
  <c r="Y67" i="52" s="1"/>
  <c r="U65" i="52"/>
  <c r="U67" i="52" s="1"/>
  <c r="AF63" i="52"/>
  <c r="AE63" i="52"/>
  <c r="AD63" i="52"/>
  <c r="AB63" i="52"/>
  <c r="AA63" i="52"/>
  <c r="Z63" i="52"/>
  <c r="X63" i="52"/>
  <c r="W63" i="52"/>
  <c r="V63" i="52"/>
  <c r="K21" i="53" s="1"/>
  <c r="T63" i="52"/>
  <c r="S63" i="52"/>
  <c r="R63" i="52"/>
  <c r="O63" i="52"/>
  <c r="N63" i="52"/>
  <c r="M63" i="52"/>
  <c r="K63" i="52"/>
  <c r="C21" i="53" s="1"/>
  <c r="J63" i="52"/>
  <c r="B21" i="53" s="1"/>
  <c r="AH62" i="52"/>
  <c r="AI62" i="52" s="1"/>
  <c r="AG62" i="52"/>
  <c r="AC62" i="52"/>
  <c r="Y62" i="52"/>
  <c r="U62" i="52"/>
  <c r="AG61" i="52"/>
  <c r="AG63" i="52" s="1"/>
  <c r="AC61" i="52"/>
  <c r="AC63" i="52" s="1"/>
  <c r="Y61" i="52"/>
  <c r="Y63" i="52" s="1"/>
  <c r="N21" i="53" s="1"/>
  <c r="U61" i="52"/>
  <c r="AH61" i="52" s="1"/>
  <c r="AF59" i="52"/>
  <c r="AE59" i="52"/>
  <c r="AD59" i="52"/>
  <c r="AB59" i="52"/>
  <c r="AA59" i="52"/>
  <c r="Z59" i="52"/>
  <c r="X59" i="52"/>
  <c r="W59" i="52"/>
  <c r="V59" i="52"/>
  <c r="U59" i="52"/>
  <c r="T59" i="52"/>
  <c r="S59" i="52"/>
  <c r="R59" i="52"/>
  <c r="O59" i="52"/>
  <c r="N59" i="52"/>
  <c r="M59" i="52"/>
  <c r="K59" i="52"/>
  <c r="J59" i="52"/>
  <c r="AG58" i="52"/>
  <c r="AC58" i="52"/>
  <c r="AC59" i="52" s="1"/>
  <c r="Y58" i="52"/>
  <c r="U58" i="52"/>
  <c r="AH58" i="52" s="1"/>
  <c r="AG57" i="52"/>
  <c r="AG59" i="52" s="1"/>
  <c r="AC57" i="52"/>
  <c r="Y57" i="52"/>
  <c r="Y59" i="52" s="1"/>
  <c r="U57" i="52"/>
  <c r="AH57" i="52" s="1"/>
  <c r="AF55" i="52"/>
  <c r="AE55" i="52"/>
  <c r="AD55" i="52"/>
  <c r="AB55" i="52"/>
  <c r="AA55" i="52"/>
  <c r="Z55" i="52"/>
  <c r="X55" i="52"/>
  <c r="W55" i="52"/>
  <c r="V55" i="52"/>
  <c r="T55" i="52"/>
  <c r="S55" i="52"/>
  <c r="R55" i="52"/>
  <c r="O55" i="52"/>
  <c r="N55" i="52"/>
  <c r="M55" i="52"/>
  <c r="K55" i="52"/>
  <c r="C19" i="53" s="1"/>
  <c r="AG54" i="52"/>
  <c r="AC54" i="52"/>
  <c r="Y54" i="52"/>
  <c r="U54" i="52"/>
  <c r="AH54" i="52" s="1"/>
  <c r="AG53" i="52"/>
  <c r="AH53" i="52" s="1"/>
  <c r="AC53" i="52"/>
  <c r="AC55" i="52" s="1"/>
  <c r="Y53" i="52"/>
  <c r="Y55" i="52" s="1"/>
  <c r="U53" i="52"/>
  <c r="U55" i="52" s="1"/>
  <c r="AG51" i="52"/>
  <c r="AF51" i="52"/>
  <c r="AE51" i="52"/>
  <c r="AD51" i="52"/>
  <c r="AB51" i="52"/>
  <c r="AA51" i="52"/>
  <c r="Z51" i="52"/>
  <c r="X51" i="52"/>
  <c r="W51" i="52"/>
  <c r="V51" i="52"/>
  <c r="T51" i="52"/>
  <c r="S51" i="52"/>
  <c r="R51" i="52"/>
  <c r="O51" i="52"/>
  <c r="N51" i="52"/>
  <c r="M51" i="52"/>
  <c r="J51" i="52"/>
  <c r="AG50" i="52"/>
  <c r="AC50" i="52"/>
  <c r="Y50" i="52"/>
  <c r="U50" i="52"/>
  <c r="AH50" i="52" s="1"/>
  <c r="AH49" i="52"/>
  <c r="AI49" i="52" s="1"/>
  <c r="AG49" i="52"/>
  <c r="AC49" i="52"/>
  <c r="AC51" i="52" s="1"/>
  <c r="Y49" i="52"/>
  <c r="Y51" i="52" s="1"/>
  <c r="U49" i="52"/>
  <c r="U51" i="52" s="1"/>
  <c r="AF47" i="52"/>
  <c r="AE47" i="52"/>
  <c r="AD47" i="52"/>
  <c r="AB47" i="52"/>
  <c r="AA47" i="52"/>
  <c r="Z47" i="52"/>
  <c r="Y47" i="52"/>
  <c r="X47" i="52"/>
  <c r="W47" i="52"/>
  <c r="V47" i="52"/>
  <c r="U47" i="52"/>
  <c r="T47" i="52"/>
  <c r="S47" i="52"/>
  <c r="R47" i="52"/>
  <c r="O47" i="52"/>
  <c r="N47" i="52"/>
  <c r="M47" i="52"/>
  <c r="K47" i="52"/>
  <c r="J47" i="52"/>
  <c r="AG46" i="52"/>
  <c r="AG47" i="52" s="1"/>
  <c r="AC46" i="52"/>
  <c r="Y46" i="52"/>
  <c r="U46" i="52"/>
  <c r="AH46" i="52" s="1"/>
  <c r="AG45" i="52"/>
  <c r="AC45" i="52"/>
  <c r="AC47" i="52" s="1"/>
  <c r="Y45" i="52"/>
  <c r="U45" i="52"/>
  <c r="AH45" i="52" s="1"/>
  <c r="AF43" i="52"/>
  <c r="AE43" i="52"/>
  <c r="AD43" i="52"/>
  <c r="AB43" i="52"/>
  <c r="AA43" i="52"/>
  <c r="Z43" i="52"/>
  <c r="X43" i="52"/>
  <c r="W43" i="52"/>
  <c r="V43" i="52"/>
  <c r="T43" i="52"/>
  <c r="S43" i="52"/>
  <c r="R43" i="52"/>
  <c r="O43" i="52"/>
  <c r="N43" i="52"/>
  <c r="M43" i="52"/>
  <c r="K43" i="52"/>
  <c r="J43" i="52"/>
  <c r="AG42" i="52"/>
  <c r="AC42" i="52"/>
  <c r="Y42" i="52"/>
  <c r="U42" i="52"/>
  <c r="AH42" i="52" s="1"/>
  <c r="AG41" i="52"/>
  <c r="AG43" i="52" s="1"/>
  <c r="AC41" i="52"/>
  <c r="AC43" i="52" s="1"/>
  <c r="Y41" i="52"/>
  <c r="Y43" i="52" s="1"/>
  <c r="U41" i="52"/>
  <c r="U43" i="52" s="1"/>
  <c r="AF39" i="52"/>
  <c r="AE39" i="52"/>
  <c r="AD39" i="52"/>
  <c r="AB39" i="52"/>
  <c r="AA39" i="52"/>
  <c r="Z39" i="52"/>
  <c r="Y39" i="52"/>
  <c r="X39" i="52"/>
  <c r="W39" i="52"/>
  <c r="V39" i="52"/>
  <c r="U39" i="52"/>
  <c r="T39" i="52"/>
  <c r="S39" i="52"/>
  <c r="R39" i="52"/>
  <c r="O39" i="52"/>
  <c r="N39" i="52"/>
  <c r="M39" i="52"/>
  <c r="K39" i="52"/>
  <c r="J39" i="52"/>
  <c r="AG38" i="52"/>
  <c r="AH38" i="52" s="1"/>
  <c r="AC38" i="52"/>
  <c r="Y38" i="52"/>
  <c r="U38" i="52"/>
  <c r="AG37" i="52"/>
  <c r="AC37" i="52"/>
  <c r="AC39" i="52" s="1"/>
  <c r="Y37" i="52"/>
  <c r="U37" i="52"/>
  <c r="AH37" i="52" s="1"/>
  <c r="AF35" i="52"/>
  <c r="AE35" i="52"/>
  <c r="AD35" i="52"/>
  <c r="AB35" i="52"/>
  <c r="AA35" i="52"/>
  <c r="Z35" i="52"/>
  <c r="X35" i="52"/>
  <c r="W35" i="52"/>
  <c r="V35" i="52"/>
  <c r="T35" i="52"/>
  <c r="S35" i="52"/>
  <c r="R35" i="52"/>
  <c r="O35" i="52"/>
  <c r="N35" i="52"/>
  <c r="M35" i="52"/>
  <c r="K35" i="52"/>
  <c r="J35" i="52"/>
  <c r="AG34" i="52"/>
  <c r="AC34" i="52"/>
  <c r="Y34" i="52"/>
  <c r="U34" i="52"/>
  <c r="AH34" i="52" s="1"/>
  <c r="AH33" i="52"/>
  <c r="AI33" i="52" s="1"/>
  <c r="AG33" i="52"/>
  <c r="AG35" i="52" s="1"/>
  <c r="AC33" i="52"/>
  <c r="AC35" i="52" s="1"/>
  <c r="Y33" i="52"/>
  <c r="Y35" i="52" s="1"/>
  <c r="U33" i="52"/>
  <c r="U35" i="52" s="1"/>
  <c r="AF31" i="52"/>
  <c r="AE31" i="52"/>
  <c r="AD31" i="52"/>
  <c r="AB31" i="52"/>
  <c r="AA31" i="52"/>
  <c r="Z31" i="52"/>
  <c r="Y31" i="52"/>
  <c r="X31" i="52"/>
  <c r="W31" i="52"/>
  <c r="V31" i="52"/>
  <c r="U31" i="52"/>
  <c r="T31" i="52"/>
  <c r="S31" i="52"/>
  <c r="R31" i="52"/>
  <c r="O31" i="52"/>
  <c r="N31" i="52"/>
  <c r="M31" i="52"/>
  <c r="K31" i="52"/>
  <c r="J31" i="52"/>
  <c r="AG30" i="52"/>
  <c r="AG31" i="52" s="1"/>
  <c r="AC30" i="52"/>
  <c r="Y30" i="52"/>
  <c r="U30" i="52"/>
  <c r="AH30" i="52" s="1"/>
  <c r="AG29" i="52"/>
  <c r="AC29" i="52"/>
  <c r="AC31" i="52" s="1"/>
  <c r="Y29" i="52"/>
  <c r="U29" i="52"/>
  <c r="AH29" i="52" s="1"/>
  <c r="AF27" i="52"/>
  <c r="AE27" i="52"/>
  <c r="AD27" i="52"/>
  <c r="AB27" i="52"/>
  <c r="AA27" i="52"/>
  <c r="Z27" i="52"/>
  <c r="X27" i="52"/>
  <c r="W27" i="52"/>
  <c r="V27" i="52"/>
  <c r="T27" i="52"/>
  <c r="S27" i="52"/>
  <c r="R27" i="52"/>
  <c r="O27" i="52"/>
  <c r="N27" i="52"/>
  <c r="M27" i="52"/>
  <c r="K27" i="52"/>
  <c r="J27" i="52"/>
  <c r="AG26" i="52"/>
  <c r="AC26" i="52"/>
  <c r="Y26" i="52"/>
  <c r="U26" i="52"/>
  <c r="AH26" i="52" s="1"/>
  <c r="AG25" i="52"/>
  <c r="AG27" i="52" s="1"/>
  <c r="AC25" i="52"/>
  <c r="AC27" i="52" s="1"/>
  <c r="Y25" i="52"/>
  <c r="Y27" i="52" s="1"/>
  <c r="U25" i="52"/>
  <c r="U27" i="52" s="1"/>
  <c r="AF23" i="52"/>
  <c r="AE23" i="52"/>
  <c r="AD23" i="52"/>
  <c r="AB23" i="52"/>
  <c r="AA23" i="52"/>
  <c r="Z23" i="52"/>
  <c r="Y23" i="52"/>
  <c r="X23" i="52"/>
  <c r="W23" i="52"/>
  <c r="V23" i="52"/>
  <c r="U23" i="52"/>
  <c r="T23" i="52"/>
  <c r="S23" i="52"/>
  <c r="R23" i="52"/>
  <c r="O23" i="52"/>
  <c r="N23" i="52"/>
  <c r="M23" i="52"/>
  <c r="K23" i="52"/>
  <c r="J23" i="52"/>
  <c r="AG22" i="52"/>
  <c r="AH22" i="52" s="1"/>
  <c r="AC22" i="52"/>
  <c r="Y22" i="52"/>
  <c r="U22" i="52"/>
  <c r="AG21" i="52"/>
  <c r="AC21" i="52"/>
  <c r="AC23" i="52" s="1"/>
  <c r="Y21" i="52"/>
  <c r="U21" i="52"/>
  <c r="AH21" i="52" s="1"/>
  <c r="AF19" i="52"/>
  <c r="AE19" i="52"/>
  <c r="AD19" i="52"/>
  <c r="AB19" i="52"/>
  <c r="AA19" i="52"/>
  <c r="Z19" i="52"/>
  <c r="X19" i="52"/>
  <c r="W19" i="52"/>
  <c r="V19" i="52"/>
  <c r="T19" i="52"/>
  <c r="S19" i="52"/>
  <c r="R19" i="52"/>
  <c r="O19" i="52"/>
  <c r="N19" i="52"/>
  <c r="M19" i="52"/>
  <c r="K19" i="52"/>
  <c r="J19" i="52"/>
  <c r="AG18" i="52"/>
  <c r="AC18" i="52"/>
  <c r="Y18" i="52"/>
  <c r="AH18" i="52" s="1"/>
  <c r="U18" i="52"/>
  <c r="AH17" i="52"/>
  <c r="AI17" i="52" s="1"/>
  <c r="AG17" i="52"/>
  <c r="AG19" i="52" s="1"/>
  <c r="AC17" i="52"/>
  <c r="AC19" i="52" s="1"/>
  <c r="Y17" i="52"/>
  <c r="Y19" i="52" s="1"/>
  <c r="U17" i="52"/>
  <c r="U19" i="52" s="1"/>
  <c r="AF15" i="52"/>
  <c r="AE15" i="52"/>
  <c r="AD15" i="52"/>
  <c r="AB15" i="52"/>
  <c r="AA15" i="52"/>
  <c r="Z15" i="52"/>
  <c r="Y15" i="52"/>
  <c r="X15" i="52"/>
  <c r="W15" i="52"/>
  <c r="V15" i="52"/>
  <c r="U15" i="52"/>
  <c r="T15" i="52"/>
  <c r="S15" i="52"/>
  <c r="R15" i="52"/>
  <c r="O15" i="52"/>
  <c r="N15" i="52"/>
  <c r="M15" i="52"/>
  <c r="K15" i="52"/>
  <c r="C9" i="53" s="1"/>
  <c r="J15" i="52"/>
  <c r="B9" i="53" s="1"/>
  <c r="AG14" i="52"/>
  <c r="AH14" i="52" s="1"/>
  <c r="AC14" i="52"/>
  <c r="Y14" i="52"/>
  <c r="U14" i="52"/>
  <c r="AG13" i="52"/>
  <c r="AC13" i="52"/>
  <c r="AC15" i="52" s="1"/>
  <c r="Y13" i="52"/>
  <c r="U13" i="52"/>
  <c r="AF11" i="52"/>
  <c r="AF76" i="52" s="1"/>
  <c r="AE11" i="52"/>
  <c r="AE76" i="52" s="1"/>
  <c r="AD11" i="52"/>
  <c r="AD76" i="52" s="1"/>
  <c r="AB11" i="52"/>
  <c r="AB76" i="52" s="1"/>
  <c r="AA11" i="52"/>
  <c r="AA76" i="52" s="1"/>
  <c r="Z11" i="52"/>
  <c r="Z76" i="52" s="1"/>
  <c r="X11" i="52"/>
  <c r="X76" i="52" s="1"/>
  <c r="W11" i="52"/>
  <c r="W76" i="52" s="1"/>
  <c r="V11" i="52"/>
  <c r="V76" i="52" s="1"/>
  <c r="T11" i="52"/>
  <c r="T76" i="52" s="1"/>
  <c r="S11" i="52"/>
  <c r="S76" i="52" s="1"/>
  <c r="R11" i="52"/>
  <c r="R76" i="52" s="1"/>
  <c r="O11" i="52"/>
  <c r="O76" i="52" s="1"/>
  <c r="N11" i="52"/>
  <c r="N76" i="52" s="1"/>
  <c r="M11" i="52"/>
  <c r="M76" i="52" s="1"/>
  <c r="K11" i="52"/>
  <c r="J11" i="52"/>
  <c r="AG10" i="52"/>
  <c r="AC10" i="52"/>
  <c r="Y10" i="52"/>
  <c r="AH10" i="52" s="1"/>
  <c r="U10" i="52"/>
  <c r="AG9" i="52"/>
  <c r="AG11" i="52" s="1"/>
  <c r="AC9" i="52"/>
  <c r="AC11" i="52" s="1"/>
  <c r="Y9" i="52"/>
  <c r="Y11" i="52" s="1"/>
  <c r="N8" i="53" s="1"/>
  <c r="U9" i="52"/>
  <c r="U11" i="52" s="1"/>
  <c r="K76" i="50"/>
  <c r="L76" i="50"/>
  <c r="M76" i="50"/>
  <c r="N76" i="50"/>
  <c r="O76" i="50"/>
  <c r="P76" i="50"/>
  <c r="Q76" i="50"/>
  <c r="S76" i="50"/>
  <c r="T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F67" i="50"/>
  <c r="AE67" i="50"/>
  <c r="AD67" i="50"/>
  <c r="AC67" i="50"/>
  <c r="AB67" i="50"/>
  <c r="AA67" i="50"/>
  <c r="Z67" i="50"/>
  <c r="X67" i="50"/>
  <c r="W67" i="50"/>
  <c r="V67" i="50"/>
  <c r="U67" i="50"/>
  <c r="T67" i="50"/>
  <c r="S67" i="50"/>
  <c r="R67" i="50"/>
  <c r="O67" i="50"/>
  <c r="N67" i="50"/>
  <c r="M67" i="50"/>
  <c r="K67" i="50"/>
  <c r="J67" i="50"/>
  <c r="AG66" i="50"/>
  <c r="AC66" i="50"/>
  <c r="Y66" i="50"/>
  <c r="AH66" i="50" s="1"/>
  <c r="U66" i="50"/>
  <c r="AG65" i="50"/>
  <c r="AG67" i="50" s="1"/>
  <c r="AC65" i="50"/>
  <c r="Y65" i="50"/>
  <c r="Y67" i="50" s="1"/>
  <c r="U65" i="50"/>
  <c r="AH65" i="50" s="1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D76" i="48"/>
  <c r="AE76" i="48"/>
  <c r="AF76" i="48"/>
  <c r="AG76" i="48"/>
  <c r="AF67" i="48"/>
  <c r="AE67" i="48"/>
  <c r="AD67" i="48"/>
  <c r="AC67" i="48"/>
  <c r="AB67" i="48"/>
  <c r="AA67" i="48"/>
  <c r="Z67" i="48"/>
  <c r="X67" i="48"/>
  <c r="W67" i="48"/>
  <c r="V67" i="48"/>
  <c r="U67" i="48"/>
  <c r="T67" i="48"/>
  <c r="S67" i="48"/>
  <c r="R67" i="48"/>
  <c r="O67" i="48"/>
  <c r="N67" i="48"/>
  <c r="M67" i="48"/>
  <c r="K67" i="48"/>
  <c r="J67" i="48"/>
  <c r="AG66" i="48"/>
  <c r="AC66" i="48"/>
  <c r="Y66" i="48"/>
  <c r="AH66" i="48" s="1"/>
  <c r="U66" i="48"/>
  <c r="AH65" i="48"/>
  <c r="AI65" i="48" s="1"/>
  <c r="AG65" i="48"/>
  <c r="AG67" i="48" s="1"/>
  <c r="AC65" i="48"/>
  <c r="Y65" i="48"/>
  <c r="Y67" i="48" s="1"/>
  <c r="U65" i="48"/>
  <c r="L76" i="46"/>
  <c r="M76" i="46"/>
  <c r="N76" i="46"/>
  <c r="O76" i="46"/>
  <c r="P76" i="46"/>
  <c r="Q76" i="46"/>
  <c r="S76" i="46"/>
  <c r="T76" i="46"/>
  <c r="V76" i="46"/>
  <c r="W76" i="46"/>
  <c r="Z76" i="46"/>
  <c r="AA76" i="46"/>
  <c r="AB76" i="46"/>
  <c r="AD76" i="46"/>
  <c r="AE76" i="46"/>
  <c r="AF76" i="46"/>
  <c r="AG76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O67" i="46"/>
  <c r="N67" i="46"/>
  <c r="M67" i="46"/>
  <c r="K67" i="46"/>
  <c r="J67" i="46"/>
  <c r="AH66" i="46"/>
  <c r="AG66" i="46"/>
  <c r="AC66" i="46"/>
  <c r="Y66" i="46"/>
  <c r="U66" i="46"/>
  <c r="AG65" i="46"/>
  <c r="AH65" i="46" s="1"/>
  <c r="AC65" i="46"/>
  <c r="Y65" i="46"/>
  <c r="U65" i="46"/>
  <c r="L76" i="44"/>
  <c r="M76" i="44"/>
  <c r="N76" i="44"/>
  <c r="O76" i="44"/>
  <c r="P76" i="44"/>
  <c r="Q76" i="44"/>
  <c r="R76" i="44"/>
  <c r="S76" i="44"/>
  <c r="T76" i="44"/>
  <c r="U76" i="44"/>
  <c r="V76" i="44"/>
  <c r="X76" i="44"/>
  <c r="Z76" i="44"/>
  <c r="AA76" i="44"/>
  <c r="AD76" i="44"/>
  <c r="AE76" i="44"/>
  <c r="AF76" i="44"/>
  <c r="AG76" i="44"/>
  <c r="AF67" i="44"/>
  <c r="AE67" i="44"/>
  <c r="AD67" i="44"/>
  <c r="AB67" i="44"/>
  <c r="AA67" i="44"/>
  <c r="Z67" i="44"/>
  <c r="X67" i="44"/>
  <c r="W67" i="44"/>
  <c r="V67" i="44"/>
  <c r="T67" i="44"/>
  <c r="S67" i="44"/>
  <c r="R67" i="44"/>
  <c r="O67" i="44"/>
  <c r="N67" i="44"/>
  <c r="M67" i="44"/>
  <c r="K67" i="44"/>
  <c r="J67" i="44"/>
  <c r="AG66" i="44"/>
  <c r="AC66" i="44"/>
  <c r="AC67" i="44" s="1"/>
  <c r="Y66" i="44"/>
  <c r="AH66" i="44" s="1"/>
  <c r="U66" i="44"/>
  <c r="AG65" i="44"/>
  <c r="AG67" i="44" s="1"/>
  <c r="AC65" i="44"/>
  <c r="Y65" i="44"/>
  <c r="Y67" i="44" s="1"/>
  <c r="U65" i="44"/>
  <c r="AH65" i="44" s="1"/>
  <c r="K76" i="10"/>
  <c r="L76" i="10"/>
  <c r="M76" i="10"/>
  <c r="N76" i="10"/>
  <c r="O76" i="10"/>
  <c r="P76" i="10"/>
  <c r="Q76" i="10"/>
  <c r="R76" i="10"/>
  <c r="S76" i="10"/>
  <c r="T76" i="10"/>
  <c r="U76" i="10"/>
  <c r="W76" i="10"/>
  <c r="X76" i="10"/>
  <c r="AA76" i="10"/>
  <c r="AB76" i="10"/>
  <c r="AD76" i="10"/>
  <c r="AE76" i="10"/>
  <c r="AF76" i="10"/>
  <c r="AG76" i="10"/>
  <c r="J76" i="10"/>
  <c r="AF67" i="10"/>
  <c r="AE67" i="10"/>
  <c r="AD67" i="10"/>
  <c r="AC67" i="10"/>
  <c r="AB67" i="10"/>
  <c r="AA67" i="10"/>
  <c r="Z67" i="10"/>
  <c r="X67" i="10"/>
  <c r="W67" i="10"/>
  <c r="V67" i="10"/>
  <c r="U67" i="10"/>
  <c r="T67" i="10"/>
  <c r="S67" i="10"/>
  <c r="R67" i="10"/>
  <c r="O67" i="10"/>
  <c r="N67" i="10"/>
  <c r="M67" i="10"/>
  <c r="K67" i="10"/>
  <c r="J67" i="10"/>
  <c r="AG66" i="10"/>
  <c r="AC66" i="10"/>
  <c r="AH66" i="10" s="1"/>
  <c r="Y66" i="10"/>
  <c r="U66" i="10"/>
  <c r="AG65" i="10"/>
  <c r="AG67" i="10" s="1"/>
  <c r="AC65" i="10"/>
  <c r="Y65" i="10"/>
  <c r="AH65" i="10" s="1"/>
  <c r="U65" i="10"/>
  <c r="V25" i="51"/>
  <c r="A25" i="51"/>
  <c r="U25" i="51"/>
  <c r="S25" i="51"/>
  <c r="Q25" i="51"/>
  <c r="P25" i="51"/>
  <c r="O25" i="51"/>
  <c r="N25" i="51"/>
  <c r="M25" i="51"/>
  <c r="K25" i="51"/>
  <c r="I25" i="51"/>
  <c r="H25" i="51"/>
  <c r="F25" i="51"/>
  <c r="E25" i="51"/>
  <c r="A76" i="50"/>
  <c r="AF75" i="50"/>
  <c r="AE75" i="50"/>
  <c r="AD75" i="50"/>
  <c r="AB75" i="50"/>
  <c r="AA75" i="50"/>
  <c r="Z75" i="50"/>
  <c r="X75" i="50"/>
  <c r="W75" i="50"/>
  <c r="V75" i="50"/>
  <c r="T75" i="50"/>
  <c r="S75" i="50"/>
  <c r="R75" i="50"/>
  <c r="R76" i="50" s="1"/>
  <c r="O75" i="50"/>
  <c r="N75" i="50"/>
  <c r="M75" i="50"/>
  <c r="K75" i="50"/>
  <c r="C24" i="51" s="1"/>
  <c r="C25" i="51" s="1"/>
  <c r="J75" i="50"/>
  <c r="J76" i="50" s="1"/>
  <c r="AG74" i="50"/>
  <c r="AC74" i="50"/>
  <c r="Y74" i="50"/>
  <c r="U74" i="50"/>
  <c r="AH74" i="50" s="1"/>
  <c r="AG73" i="50"/>
  <c r="AG75" i="50" s="1"/>
  <c r="AC73" i="50"/>
  <c r="AC75" i="50" s="1"/>
  <c r="Y73" i="50"/>
  <c r="Y75" i="50" s="1"/>
  <c r="U73" i="50"/>
  <c r="U75" i="50" s="1"/>
  <c r="AF71" i="50"/>
  <c r="AE71" i="50"/>
  <c r="AD71" i="50"/>
  <c r="AB71" i="50"/>
  <c r="AA71" i="50"/>
  <c r="Z71" i="50"/>
  <c r="Y71" i="50"/>
  <c r="X71" i="50"/>
  <c r="W71" i="50"/>
  <c r="V71" i="50"/>
  <c r="T71" i="50"/>
  <c r="S71" i="50"/>
  <c r="R71" i="50"/>
  <c r="O71" i="50"/>
  <c r="N71" i="50"/>
  <c r="M71" i="50"/>
  <c r="K71" i="50"/>
  <c r="J71" i="50"/>
  <c r="AG70" i="50"/>
  <c r="AC70" i="50"/>
  <c r="Y70" i="50"/>
  <c r="U70" i="50"/>
  <c r="AH69" i="50"/>
  <c r="AI69" i="50" s="1"/>
  <c r="AG69" i="50"/>
  <c r="AC69" i="50"/>
  <c r="Y69" i="50"/>
  <c r="U69" i="50"/>
  <c r="AF63" i="50"/>
  <c r="AE63" i="50"/>
  <c r="AD63" i="50"/>
  <c r="AB63" i="50"/>
  <c r="AA63" i="50"/>
  <c r="Z63" i="50"/>
  <c r="X63" i="50"/>
  <c r="W63" i="50"/>
  <c r="V63" i="50"/>
  <c r="T63" i="50"/>
  <c r="S63" i="50"/>
  <c r="R63" i="50"/>
  <c r="O63" i="50"/>
  <c r="N63" i="50"/>
  <c r="M63" i="50"/>
  <c r="K63" i="50"/>
  <c r="J63" i="50"/>
  <c r="AG62" i="50"/>
  <c r="AG63" i="50" s="1"/>
  <c r="AC62" i="50"/>
  <c r="Y62" i="50"/>
  <c r="U62" i="50"/>
  <c r="AG61" i="50"/>
  <c r="AC61" i="50"/>
  <c r="Y61" i="50"/>
  <c r="Y63" i="50" s="1"/>
  <c r="U61" i="50"/>
  <c r="U63" i="50" s="1"/>
  <c r="AF59" i="50"/>
  <c r="AE59" i="50"/>
  <c r="AD59" i="50"/>
  <c r="AB59" i="50"/>
  <c r="AA59" i="50"/>
  <c r="Z59" i="50"/>
  <c r="X59" i="50"/>
  <c r="W59" i="50"/>
  <c r="V59" i="50"/>
  <c r="T59" i="50"/>
  <c r="S59" i="50"/>
  <c r="R59" i="50"/>
  <c r="O59" i="50"/>
  <c r="N59" i="50"/>
  <c r="M59" i="50"/>
  <c r="K59" i="50"/>
  <c r="J59" i="50"/>
  <c r="AG58" i="50"/>
  <c r="AC58" i="50"/>
  <c r="Y58" i="50"/>
  <c r="U58" i="50"/>
  <c r="AH58" i="50" s="1"/>
  <c r="AG57" i="50"/>
  <c r="AG59" i="50" s="1"/>
  <c r="AC57" i="50"/>
  <c r="AC59" i="50" s="1"/>
  <c r="Y57" i="50"/>
  <c r="Y59" i="50" s="1"/>
  <c r="U57" i="50"/>
  <c r="U59" i="50" s="1"/>
  <c r="AF55" i="50"/>
  <c r="AE55" i="50"/>
  <c r="AD55" i="50"/>
  <c r="AB55" i="50"/>
  <c r="AA55" i="50"/>
  <c r="Z55" i="50"/>
  <c r="X55" i="50"/>
  <c r="W55" i="50"/>
  <c r="V55" i="50"/>
  <c r="T55" i="50"/>
  <c r="S55" i="50"/>
  <c r="R55" i="50"/>
  <c r="O55" i="50"/>
  <c r="N55" i="50"/>
  <c r="M55" i="50"/>
  <c r="K55" i="50"/>
  <c r="J55" i="50"/>
  <c r="AG54" i="50"/>
  <c r="AC54" i="50"/>
  <c r="AC55" i="50" s="1"/>
  <c r="Y54" i="50"/>
  <c r="U54" i="50"/>
  <c r="AH54" i="50" s="1"/>
  <c r="AH53" i="50"/>
  <c r="AI53" i="50" s="1"/>
  <c r="AG53" i="50"/>
  <c r="AC53" i="50"/>
  <c r="Y53" i="50"/>
  <c r="Y55" i="50" s="1"/>
  <c r="U53" i="50"/>
  <c r="U55" i="50" s="1"/>
  <c r="AF51" i="50"/>
  <c r="AE51" i="50"/>
  <c r="AD51" i="50"/>
  <c r="AB51" i="50"/>
  <c r="AA51" i="50"/>
  <c r="Z51" i="50"/>
  <c r="X51" i="50"/>
  <c r="W51" i="50"/>
  <c r="V51" i="50"/>
  <c r="T51" i="50"/>
  <c r="S51" i="50"/>
  <c r="R51" i="50"/>
  <c r="O51" i="50"/>
  <c r="N51" i="50"/>
  <c r="M51" i="50"/>
  <c r="J51" i="50"/>
  <c r="AG50" i="50"/>
  <c r="AC50" i="50"/>
  <c r="AH50" i="50" s="1"/>
  <c r="AI50" i="50" s="1"/>
  <c r="Y50" i="50"/>
  <c r="U50" i="50"/>
  <c r="AG49" i="50"/>
  <c r="AG51" i="50" s="1"/>
  <c r="AC49" i="50"/>
  <c r="Y49" i="50"/>
  <c r="U49" i="50"/>
  <c r="AH49" i="50" s="1"/>
  <c r="AF47" i="50"/>
  <c r="AE47" i="50"/>
  <c r="AD47" i="50"/>
  <c r="AB47" i="50"/>
  <c r="AA47" i="50"/>
  <c r="Z47" i="50"/>
  <c r="X47" i="50"/>
  <c r="W47" i="50"/>
  <c r="V47" i="50"/>
  <c r="T47" i="50"/>
  <c r="S47" i="50"/>
  <c r="R47" i="50"/>
  <c r="O47" i="50"/>
  <c r="N47" i="50"/>
  <c r="M47" i="50"/>
  <c r="K47" i="50"/>
  <c r="J47" i="50"/>
  <c r="AG46" i="50"/>
  <c r="AC46" i="50"/>
  <c r="Y46" i="50"/>
  <c r="U46" i="50"/>
  <c r="AG45" i="50"/>
  <c r="AC45" i="50"/>
  <c r="Y45" i="50"/>
  <c r="Y47" i="50" s="1"/>
  <c r="U45" i="50"/>
  <c r="U47" i="50" s="1"/>
  <c r="AF43" i="50"/>
  <c r="AE43" i="50"/>
  <c r="AD43" i="50"/>
  <c r="AB43" i="50"/>
  <c r="AA43" i="50"/>
  <c r="Z43" i="50"/>
  <c r="X43" i="50"/>
  <c r="W43" i="50"/>
  <c r="V43" i="50"/>
  <c r="T43" i="50"/>
  <c r="S43" i="50"/>
  <c r="R43" i="50"/>
  <c r="O43" i="50"/>
  <c r="N43" i="50"/>
  <c r="M43" i="50"/>
  <c r="K43" i="50"/>
  <c r="J43" i="50"/>
  <c r="AG42" i="50"/>
  <c r="AC42" i="50"/>
  <c r="Y42" i="50"/>
  <c r="U42" i="50"/>
  <c r="AG41" i="50"/>
  <c r="AC41" i="50"/>
  <c r="AC43" i="50" s="1"/>
  <c r="Y41" i="50"/>
  <c r="Y43" i="50" s="1"/>
  <c r="U41" i="50"/>
  <c r="AF39" i="50"/>
  <c r="AE39" i="50"/>
  <c r="AD39" i="50"/>
  <c r="AB39" i="50"/>
  <c r="AA39" i="50"/>
  <c r="Z39" i="50"/>
  <c r="X39" i="50"/>
  <c r="W39" i="50"/>
  <c r="V39" i="50"/>
  <c r="T39" i="50"/>
  <c r="S39" i="50"/>
  <c r="R39" i="50"/>
  <c r="O39" i="50"/>
  <c r="N39" i="50"/>
  <c r="M39" i="50"/>
  <c r="K39" i="50"/>
  <c r="J39" i="50"/>
  <c r="AG38" i="50"/>
  <c r="AC38" i="50"/>
  <c r="Y38" i="50"/>
  <c r="U38" i="50"/>
  <c r="AH38" i="50" s="1"/>
  <c r="AI38" i="50" s="1"/>
  <c r="AG37" i="50"/>
  <c r="AH37" i="50" s="1"/>
  <c r="AC37" i="50"/>
  <c r="AC39" i="50" s="1"/>
  <c r="Y37" i="50"/>
  <c r="U37" i="50"/>
  <c r="U39" i="50" s="1"/>
  <c r="AF35" i="50"/>
  <c r="AE35" i="50"/>
  <c r="AD35" i="50"/>
  <c r="AB35" i="50"/>
  <c r="AA35" i="50"/>
  <c r="Z35" i="50"/>
  <c r="X35" i="50"/>
  <c r="W35" i="50"/>
  <c r="V35" i="50"/>
  <c r="T35" i="50"/>
  <c r="S35" i="50"/>
  <c r="R35" i="50"/>
  <c r="O35" i="50"/>
  <c r="N35" i="50"/>
  <c r="M35" i="50"/>
  <c r="K35" i="50"/>
  <c r="J35" i="50"/>
  <c r="AG34" i="50"/>
  <c r="AC34" i="50"/>
  <c r="AH34" i="50" s="1"/>
  <c r="AI34" i="50" s="1"/>
  <c r="Y34" i="50"/>
  <c r="U34" i="50"/>
  <c r="AG33" i="50"/>
  <c r="AG35" i="50" s="1"/>
  <c r="AC33" i="50"/>
  <c r="Y33" i="50"/>
  <c r="U33" i="50"/>
  <c r="AH33" i="50" s="1"/>
  <c r="AF31" i="50"/>
  <c r="AE31" i="50"/>
  <c r="AD31" i="50"/>
  <c r="AB31" i="50"/>
  <c r="AA31" i="50"/>
  <c r="Z31" i="50"/>
  <c r="X31" i="50"/>
  <c r="W31" i="50"/>
  <c r="V31" i="50"/>
  <c r="T31" i="50"/>
  <c r="S31" i="50"/>
  <c r="R31" i="50"/>
  <c r="O31" i="50"/>
  <c r="N31" i="50"/>
  <c r="M31" i="50"/>
  <c r="K31" i="50"/>
  <c r="J31" i="50"/>
  <c r="AG30" i="50"/>
  <c r="AC30" i="50"/>
  <c r="Y30" i="50"/>
  <c r="U30" i="50"/>
  <c r="AG29" i="50"/>
  <c r="AC29" i="50"/>
  <c r="Y29" i="50"/>
  <c r="Y31" i="50" s="1"/>
  <c r="U29" i="50"/>
  <c r="U31" i="50" s="1"/>
  <c r="AF27" i="50"/>
  <c r="AE27" i="50"/>
  <c r="AD27" i="50"/>
  <c r="AB27" i="50"/>
  <c r="AA27" i="50"/>
  <c r="Z27" i="50"/>
  <c r="X27" i="50"/>
  <c r="W27" i="50"/>
  <c r="V27" i="50"/>
  <c r="T27" i="50"/>
  <c r="S27" i="50"/>
  <c r="R27" i="50"/>
  <c r="O27" i="50"/>
  <c r="N27" i="50"/>
  <c r="M27" i="50"/>
  <c r="K27" i="50"/>
  <c r="J27" i="50"/>
  <c r="AG26" i="50"/>
  <c r="AC26" i="50"/>
  <c r="Y26" i="50"/>
  <c r="U26" i="50"/>
  <c r="AG25" i="50"/>
  <c r="AC25" i="50"/>
  <c r="AC27" i="50" s="1"/>
  <c r="Y25" i="50"/>
  <c r="Y27" i="50" s="1"/>
  <c r="U25" i="50"/>
  <c r="AF23" i="50"/>
  <c r="AE23" i="50"/>
  <c r="AD23" i="50"/>
  <c r="AB23" i="50"/>
  <c r="AA23" i="50"/>
  <c r="Z23" i="50"/>
  <c r="X23" i="50"/>
  <c r="W23" i="50"/>
  <c r="V23" i="50"/>
  <c r="T23" i="50"/>
  <c r="S23" i="50"/>
  <c r="R23" i="50"/>
  <c r="O23" i="50"/>
  <c r="N23" i="50"/>
  <c r="M23" i="50"/>
  <c r="K23" i="50"/>
  <c r="J23" i="50"/>
  <c r="AG22" i="50"/>
  <c r="AC22" i="50"/>
  <c r="Y22" i="50"/>
  <c r="U22" i="50"/>
  <c r="AH22" i="50" s="1"/>
  <c r="AI22" i="50" s="1"/>
  <c r="AG21" i="50"/>
  <c r="AH21" i="50" s="1"/>
  <c r="AC21" i="50"/>
  <c r="AC23" i="50" s="1"/>
  <c r="Y21" i="50"/>
  <c r="U21" i="50"/>
  <c r="U23" i="50" s="1"/>
  <c r="AF19" i="50"/>
  <c r="AE19" i="50"/>
  <c r="AD19" i="50"/>
  <c r="AB19" i="50"/>
  <c r="AA19" i="50"/>
  <c r="Z19" i="50"/>
  <c r="X19" i="50"/>
  <c r="W19" i="50"/>
  <c r="V19" i="50"/>
  <c r="T19" i="50"/>
  <c r="S19" i="50"/>
  <c r="R19" i="50"/>
  <c r="O19" i="50"/>
  <c r="N19" i="50"/>
  <c r="M19" i="50"/>
  <c r="K19" i="50"/>
  <c r="J19" i="50"/>
  <c r="AG18" i="50"/>
  <c r="AC18" i="50"/>
  <c r="AH18" i="50" s="1"/>
  <c r="AI18" i="50" s="1"/>
  <c r="Y18" i="50"/>
  <c r="U18" i="50"/>
  <c r="AG17" i="50"/>
  <c r="AG19" i="50" s="1"/>
  <c r="AC17" i="50"/>
  <c r="Y17" i="50"/>
  <c r="U17" i="50"/>
  <c r="U19" i="50" s="1"/>
  <c r="AF15" i="50"/>
  <c r="AE15" i="50"/>
  <c r="AD15" i="50"/>
  <c r="AB15" i="50"/>
  <c r="AA15" i="50"/>
  <c r="Z15" i="50"/>
  <c r="X15" i="50"/>
  <c r="W15" i="50"/>
  <c r="V15" i="50"/>
  <c r="T15" i="50"/>
  <c r="S15" i="50"/>
  <c r="R15" i="50"/>
  <c r="O15" i="50"/>
  <c r="N15" i="50"/>
  <c r="M15" i="50"/>
  <c r="K15" i="50"/>
  <c r="J15" i="50"/>
  <c r="AG14" i="50"/>
  <c r="AC14" i="50"/>
  <c r="Y14" i="50"/>
  <c r="U14" i="50"/>
  <c r="AG13" i="50"/>
  <c r="AC13" i="50"/>
  <c r="Y13" i="50"/>
  <c r="Y15" i="50" s="1"/>
  <c r="U13" i="50"/>
  <c r="U15" i="50" s="1"/>
  <c r="AF11" i="50"/>
  <c r="AE11" i="50"/>
  <c r="AD11" i="50"/>
  <c r="AB11" i="50"/>
  <c r="AA11" i="50"/>
  <c r="Z11" i="50"/>
  <c r="X11" i="50"/>
  <c r="W11" i="50"/>
  <c r="V11" i="50"/>
  <c r="T11" i="50"/>
  <c r="S11" i="50"/>
  <c r="R11" i="50"/>
  <c r="O11" i="50"/>
  <c r="N11" i="50"/>
  <c r="M11" i="50"/>
  <c r="K11" i="50"/>
  <c r="J11" i="50"/>
  <c r="AG10" i="50"/>
  <c r="AC10" i="50"/>
  <c r="Y10" i="50"/>
  <c r="U10" i="50"/>
  <c r="U11" i="50" s="1"/>
  <c r="AG9" i="50"/>
  <c r="AC9" i="50"/>
  <c r="AC11" i="50" s="1"/>
  <c r="Y9" i="50"/>
  <c r="Y11" i="50" s="1"/>
  <c r="U9" i="50"/>
  <c r="M25" i="49"/>
  <c r="A25" i="49"/>
  <c r="V25" i="49"/>
  <c r="U25" i="49"/>
  <c r="S25" i="49"/>
  <c r="O25" i="49"/>
  <c r="N25" i="49"/>
  <c r="K25" i="49"/>
  <c r="G25" i="49"/>
  <c r="F25" i="49"/>
  <c r="E25" i="49"/>
  <c r="A76" i="48"/>
  <c r="AF75" i="48"/>
  <c r="AE75" i="48"/>
  <c r="AD75" i="48"/>
  <c r="AB75" i="48"/>
  <c r="Q24" i="49" s="1"/>
  <c r="Q25" i="49" s="1"/>
  <c r="AA75" i="48"/>
  <c r="Z75" i="48"/>
  <c r="Y75" i="48"/>
  <c r="X75" i="48"/>
  <c r="W75" i="48"/>
  <c r="V75" i="48"/>
  <c r="T75" i="48"/>
  <c r="S75" i="48"/>
  <c r="R75" i="48"/>
  <c r="O75" i="48"/>
  <c r="N75" i="48"/>
  <c r="M75" i="48"/>
  <c r="K75" i="48"/>
  <c r="C24" i="49" s="1"/>
  <c r="C25" i="49" s="1"/>
  <c r="J75" i="48"/>
  <c r="B24" i="49" s="1"/>
  <c r="AG74" i="48"/>
  <c r="AC74" i="48"/>
  <c r="Y74" i="48"/>
  <c r="U74" i="48"/>
  <c r="AG73" i="48"/>
  <c r="AG75" i="48" s="1"/>
  <c r="AC73" i="48"/>
  <c r="AC75" i="48" s="1"/>
  <c r="R24" i="49" s="1"/>
  <c r="Y73" i="48"/>
  <c r="U73" i="48"/>
  <c r="U75" i="48" s="1"/>
  <c r="AF71" i="48"/>
  <c r="AE71" i="48"/>
  <c r="AD71" i="48"/>
  <c r="AC71" i="48"/>
  <c r="AB71" i="48"/>
  <c r="AA71" i="48"/>
  <c r="Z71" i="48"/>
  <c r="X71" i="48"/>
  <c r="W71" i="48"/>
  <c r="V71" i="48"/>
  <c r="T71" i="48"/>
  <c r="S71" i="48"/>
  <c r="R71" i="48"/>
  <c r="O71" i="48"/>
  <c r="N71" i="48"/>
  <c r="M71" i="48"/>
  <c r="K71" i="48"/>
  <c r="J71" i="48"/>
  <c r="AG70" i="48"/>
  <c r="AC70" i="48"/>
  <c r="Y70" i="48"/>
  <c r="U70" i="48"/>
  <c r="AG69" i="48"/>
  <c r="AC69" i="48"/>
  <c r="Y69" i="48"/>
  <c r="U69" i="48"/>
  <c r="AH69" i="48" s="1"/>
  <c r="AI69" i="48" s="1"/>
  <c r="AF63" i="48"/>
  <c r="AE63" i="48"/>
  <c r="AD63" i="48"/>
  <c r="AB63" i="48"/>
  <c r="AA63" i="48"/>
  <c r="Z63" i="48"/>
  <c r="X63" i="48"/>
  <c r="W63" i="48"/>
  <c r="V63" i="48"/>
  <c r="T63" i="48"/>
  <c r="S63" i="48"/>
  <c r="R63" i="48"/>
  <c r="O63" i="48"/>
  <c r="N63" i="48"/>
  <c r="M63" i="48"/>
  <c r="K63" i="48"/>
  <c r="J63" i="48"/>
  <c r="AG62" i="48"/>
  <c r="AC62" i="48"/>
  <c r="Y62" i="48"/>
  <c r="U62" i="48"/>
  <c r="AH62" i="48" s="1"/>
  <c r="AG61" i="48"/>
  <c r="AC61" i="48"/>
  <c r="AC63" i="48" s="1"/>
  <c r="Y61" i="48"/>
  <c r="Y63" i="48" s="1"/>
  <c r="U61" i="48"/>
  <c r="AF59" i="48"/>
  <c r="AE59" i="48"/>
  <c r="AD59" i="48"/>
  <c r="AB59" i="48"/>
  <c r="AA59" i="48"/>
  <c r="Z59" i="48"/>
  <c r="X59" i="48"/>
  <c r="W59" i="48"/>
  <c r="V59" i="48"/>
  <c r="T59" i="48"/>
  <c r="S59" i="48"/>
  <c r="R59" i="48"/>
  <c r="O59" i="48"/>
  <c r="N59" i="48"/>
  <c r="M59" i="48"/>
  <c r="K59" i="48"/>
  <c r="J59" i="48"/>
  <c r="AG58" i="48"/>
  <c r="AC58" i="48"/>
  <c r="Y58" i="48"/>
  <c r="AH58" i="48" s="1"/>
  <c r="U58" i="48"/>
  <c r="AG57" i="48"/>
  <c r="AC57" i="48"/>
  <c r="Y57" i="48"/>
  <c r="U57" i="48"/>
  <c r="AF55" i="48"/>
  <c r="AE55" i="48"/>
  <c r="AD55" i="48"/>
  <c r="AB55" i="48"/>
  <c r="AA55" i="48"/>
  <c r="Z55" i="48"/>
  <c r="X55" i="48"/>
  <c r="W55" i="48"/>
  <c r="V55" i="48"/>
  <c r="T55" i="48"/>
  <c r="S55" i="48"/>
  <c r="R55" i="48"/>
  <c r="O55" i="48"/>
  <c r="N55" i="48"/>
  <c r="M55" i="48"/>
  <c r="K55" i="48"/>
  <c r="J55" i="48"/>
  <c r="AG54" i="48"/>
  <c r="AC54" i="48"/>
  <c r="Y54" i="48"/>
  <c r="U54" i="48"/>
  <c r="AG53" i="48"/>
  <c r="AC53" i="48"/>
  <c r="AC55" i="48" s="1"/>
  <c r="Y53" i="48"/>
  <c r="U53" i="48"/>
  <c r="U55" i="48" s="1"/>
  <c r="AF51" i="48"/>
  <c r="AE51" i="48"/>
  <c r="AD51" i="48"/>
  <c r="AB51" i="48"/>
  <c r="AA51" i="48"/>
  <c r="Z51" i="48"/>
  <c r="X51" i="48"/>
  <c r="W51" i="48"/>
  <c r="V51" i="48"/>
  <c r="T51" i="48"/>
  <c r="S51" i="48"/>
  <c r="R51" i="48"/>
  <c r="O51" i="48"/>
  <c r="N51" i="48"/>
  <c r="M51" i="48"/>
  <c r="J51" i="48"/>
  <c r="AH50" i="48"/>
  <c r="AI50" i="48" s="1"/>
  <c r="AG50" i="48"/>
  <c r="AC50" i="48"/>
  <c r="Y50" i="48"/>
  <c r="U50" i="48"/>
  <c r="AG49" i="48"/>
  <c r="AG51" i="48" s="1"/>
  <c r="AC49" i="48"/>
  <c r="AC51" i="48" s="1"/>
  <c r="Y49" i="48"/>
  <c r="Y51" i="48" s="1"/>
  <c r="U49" i="48"/>
  <c r="AF47" i="48"/>
  <c r="AE47" i="48"/>
  <c r="AD47" i="48"/>
  <c r="AB47" i="48"/>
  <c r="AA47" i="48"/>
  <c r="Z47" i="48"/>
  <c r="X47" i="48"/>
  <c r="W47" i="48"/>
  <c r="V47" i="48"/>
  <c r="T47" i="48"/>
  <c r="S47" i="48"/>
  <c r="R47" i="48"/>
  <c r="O47" i="48"/>
  <c r="N47" i="48"/>
  <c r="M47" i="48"/>
  <c r="K47" i="48"/>
  <c r="J47" i="48"/>
  <c r="AG46" i="48"/>
  <c r="AC46" i="48"/>
  <c r="Y46" i="48"/>
  <c r="AH46" i="48" s="1"/>
  <c r="U46" i="48"/>
  <c r="AG45" i="48"/>
  <c r="AG47" i="48" s="1"/>
  <c r="AC45" i="48"/>
  <c r="Y45" i="48"/>
  <c r="U45" i="48"/>
  <c r="U47" i="48" s="1"/>
  <c r="AF43" i="48"/>
  <c r="AE43" i="48"/>
  <c r="AD43" i="48"/>
  <c r="AB43" i="48"/>
  <c r="AA43" i="48"/>
  <c r="Z43" i="48"/>
  <c r="X43" i="48"/>
  <c r="W43" i="48"/>
  <c r="V43" i="48"/>
  <c r="T43" i="48"/>
  <c r="S43" i="48"/>
  <c r="R43" i="48"/>
  <c r="O43" i="48"/>
  <c r="N43" i="48"/>
  <c r="M43" i="48"/>
  <c r="K43" i="48"/>
  <c r="J43" i="48"/>
  <c r="AG42" i="48"/>
  <c r="AC42" i="48"/>
  <c r="Y42" i="48"/>
  <c r="U42" i="48"/>
  <c r="AG41" i="48"/>
  <c r="AG43" i="48" s="1"/>
  <c r="AC41" i="48"/>
  <c r="Y41" i="48"/>
  <c r="U41" i="48"/>
  <c r="AF39" i="48"/>
  <c r="AE39" i="48"/>
  <c r="AD39" i="48"/>
  <c r="AB39" i="48"/>
  <c r="AA39" i="48"/>
  <c r="Z39" i="48"/>
  <c r="Y39" i="48"/>
  <c r="X39" i="48"/>
  <c r="W39" i="48"/>
  <c r="V39" i="48"/>
  <c r="T39" i="48"/>
  <c r="S39" i="48"/>
  <c r="R39" i="48"/>
  <c r="O39" i="48"/>
  <c r="N39" i="48"/>
  <c r="M39" i="48"/>
  <c r="K39" i="48"/>
  <c r="J39" i="48"/>
  <c r="AG38" i="48"/>
  <c r="AC38" i="48"/>
  <c r="Y38" i="48"/>
  <c r="U38" i="48"/>
  <c r="AG37" i="48"/>
  <c r="AC37" i="48"/>
  <c r="Y37" i="48"/>
  <c r="U37" i="48"/>
  <c r="AH37" i="48" s="1"/>
  <c r="AF35" i="48"/>
  <c r="AE35" i="48"/>
  <c r="AD35" i="48"/>
  <c r="AB35" i="48"/>
  <c r="AA35" i="48"/>
  <c r="Z35" i="48"/>
  <c r="X35" i="48"/>
  <c r="W35" i="48"/>
  <c r="V35" i="48"/>
  <c r="T35" i="48"/>
  <c r="S35" i="48"/>
  <c r="R35" i="48"/>
  <c r="O35" i="48"/>
  <c r="N35" i="48"/>
  <c r="M35" i="48"/>
  <c r="K35" i="48"/>
  <c r="J35" i="48"/>
  <c r="AH34" i="48"/>
  <c r="AI34" i="48" s="1"/>
  <c r="AG34" i="48"/>
  <c r="AC34" i="48"/>
  <c r="Y34" i="48"/>
  <c r="U34" i="48"/>
  <c r="AG33" i="48"/>
  <c r="AG35" i="48" s="1"/>
  <c r="AC33" i="48"/>
  <c r="AC35" i="48" s="1"/>
  <c r="Y33" i="48"/>
  <c r="U33" i="48"/>
  <c r="AF31" i="48"/>
  <c r="AE31" i="48"/>
  <c r="AD31" i="48"/>
  <c r="AB31" i="48"/>
  <c r="AA31" i="48"/>
  <c r="Z31" i="48"/>
  <c r="X31" i="48"/>
  <c r="W31" i="48"/>
  <c r="V31" i="48"/>
  <c r="T31" i="48"/>
  <c r="S31" i="48"/>
  <c r="R31" i="48"/>
  <c r="O31" i="48"/>
  <c r="N31" i="48"/>
  <c r="M31" i="48"/>
  <c r="K31" i="48"/>
  <c r="J31" i="48"/>
  <c r="AG30" i="48"/>
  <c r="AC30" i="48"/>
  <c r="Y30" i="48"/>
  <c r="AH30" i="48" s="1"/>
  <c r="U30" i="48"/>
  <c r="AG29" i="48"/>
  <c r="AG31" i="48" s="1"/>
  <c r="AC29" i="48"/>
  <c r="Y29" i="48"/>
  <c r="U29" i="48"/>
  <c r="U31" i="48" s="1"/>
  <c r="AF27" i="48"/>
  <c r="AE27" i="48"/>
  <c r="AD27" i="48"/>
  <c r="AB27" i="48"/>
  <c r="AA27" i="48"/>
  <c r="Z27" i="48"/>
  <c r="X27" i="48"/>
  <c r="W27" i="48"/>
  <c r="V27" i="48"/>
  <c r="T27" i="48"/>
  <c r="S27" i="48"/>
  <c r="R27" i="48"/>
  <c r="O27" i="48"/>
  <c r="N27" i="48"/>
  <c r="M27" i="48"/>
  <c r="K27" i="48"/>
  <c r="J27" i="48"/>
  <c r="AG26" i="48"/>
  <c r="AC26" i="48"/>
  <c r="Y26" i="48"/>
  <c r="U26" i="48"/>
  <c r="AG25" i="48"/>
  <c r="AG27" i="48" s="1"/>
  <c r="AC25" i="48"/>
  <c r="Y25" i="48"/>
  <c r="U25" i="48"/>
  <c r="AF23" i="48"/>
  <c r="AE23" i="48"/>
  <c r="AD23" i="48"/>
  <c r="AB23" i="48"/>
  <c r="AA23" i="48"/>
  <c r="Z23" i="48"/>
  <c r="Y23" i="48"/>
  <c r="X23" i="48"/>
  <c r="W23" i="48"/>
  <c r="V23" i="48"/>
  <c r="T23" i="48"/>
  <c r="S23" i="48"/>
  <c r="R23" i="48"/>
  <c r="O23" i="48"/>
  <c r="N23" i="48"/>
  <c r="M23" i="48"/>
  <c r="K23" i="48"/>
  <c r="J23" i="48"/>
  <c r="AG22" i="48"/>
  <c r="AC22" i="48"/>
  <c r="Y22" i="48"/>
  <c r="U22" i="48"/>
  <c r="AG21" i="48"/>
  <c r="AC21" i="48"/>
  <c r="Y21" i="48"/>
  <c r="U21" i="48"/>
  <c r="AH21" i="48" s="1"/>
  <c r="AF19" i="48"/>
  <c r="AE19" i="48"/>
  <c r="AD19" i="48"/>
  <c r="AB19" i="48"/>
  <c r="AA19" i="48"/>
  <c r="Z19" i="48"/>
  <c r="X19" i="48"/>
  <c r="W19" i="48"/>
  <c r="V19" i="48"/>
  <c r="T19" i="48"/>
  <c r="S19" i="48"/>
  <c r="R19" i="48"/>
  <c r="O19" i="48"/>
  <c r="N19" i="48"/>
  <c r="M19" i="48"/>
  <c r="K19" i="48"/>
  <c r="J19" i="48"/>
  <c r="AH18" i="48"/>
  <c r="AI18" i="48" s="1"/>
  <c r="AG18" i="48"/>
  <c r="AC18" i="48"/>
  <c r="Y18" i="48"/>
  <c r="U18" i="48"/>
  <c r="AG17" i="48"/>
  <c r="AG19" i="48" s="1"/>
  <c r="AC17" i="48"/>
  <c r="AC19" i="48" s="1"/>
  <c r="Y17" i="48"/>
  <c r="U17" i="48"/>
  <c r="AF15" i="48"/>
  <c r="AE15" i="48"/>
  <c r="AD15" i="48"/>
  <c r="AB15" i="48"/>
  <c r="AA15" i="48"/>
  <c r="Z15" i="48"/>
  <c r="X15" i="48"/>
  <c r="W15" i="48"/>
  <c r="V15" i="48"/>
  <c r="T15" i="48"/>
  <c r="S15" i="48"/>
  <c r="R15" i="48"/>
  <c r="O15" i="48"/>
  <c r="N15" i="48"/>
  <c r="M15" i="48"/>
  <c r="K15" i="48"/>
  <c r="J15" i="48"/>
  <c r="AG14" i="48"/>
  <c r="AC14" i="48"/>
  <c r="Y14" i="48"/>
  <c r="AH14" i="48" s="1"/>
  <c r="U14" i="48"/>
  <c r="AG13" i="48"/>
  <c r="AG15" i="48" s="1"/>
  <c r="AC13" i="48"/>
  <c r="Y13" i="48"/>
  <c r="U13" i="48"/>
  <c r="U15" i="48" s="1"/>
  <c r="AF11" i="48"/>
  <c r="AE11" i="48"/>
  <c r="AD11" i="48"/>
  <c r="AB11" i="48"/>
  <c r="AA11" i="48"/>
  <c r="Z11" i="48"/>
  <c r="X11" i="48"/>
  <c r="W11" i="48"/>
  <c r="V11" i="48"/>
  <c r="T11" i="48"/>
  <c r="S11" i="48"/>
  <c r="R11" i="48"/>
  <c r="O11" i="48"/>
  <c r="N11" i="48"/>
  <c r="M11" i="48"/>
  <c r="K11" i="48"/>
  <c r="J11" i="48"/>
  <c r="AG10" i="48"/>
  <c r="AC10" i="48"/>
  <c r="Y10" i="48"/>
  <c r="U10" i="48"/>
  <c r="AG9" i="48"/>
  <c r="AG11" i="48" s="1"/>
  <c r="AC9" i="48"/>
  <c r="Y9" i="48"/>
  <c r="U9" i="48"/>
  <c r="A25" i="47"/>
  <c r="V25" i="47"/>
  <c r="U25" i="47"/>
  <c r="S25" i="47"/>
  <c r="Q25" i="47"/>
  <c r="P25" i="47"/>
  <c r="O25" i="47"/>
  <c r="K25" i="47"/>
  <c r="I25" i="47"/>
  <c r="H25" i="47"/>
  <c r="F25" i="47"/>
  <c r="E25" i="47"/>
  <c r="A76" i="46"/>
  <c r="AF75" i="46"/>
  <c r="AE75" i="46"/>
  <c r="AD75" i="46"/>
  <c r="AB75" i="46"/>
  <c r="AA75" i="46"/>
  <c r="X75" i="46"/>
  <c r="X76" i="46" s="1"/>
  <c r="W75" i="46"/>
  <c r="V75" i="46"/>
  <c r="R76" i="46"/>
  <c r="O75" i="46"/>
  <c r="N75" i="46"/>
  <c r="M75" i="46"/>
  <c r="C24" i="47"/>
  <c r="C25" i="47" s="1"/>
  <c r="J75" i="46"/>
  <c r="B24" i="47" s="1"/>
  <c r="B25" i="47" s="1"/>
  <c r="AG74" i="46"/>
  <c r="AC74" i="46"/>
  <c r="Y74" i="46"/>
  <c r="U74" i="46"/>
  <c r="AG73" i="46"/>
  <c r="AG75" i="46" s="1"/>
  <c r="AC73" i="46"/>
  <c r="AC75" i="46" s="1"/>
  <c r="Y73" i="46"/>
  <c r="Y75" i="46" s="1"/>
  <c r="Y76" i="46" s="1"/>
  <c r="U73" i="46"/>
  <c r="J24" i="47" s="1"/>
  <c r="AF71" i="46"/>
  <c r="AE71" i="46"/>
  <c r="AD71" i="46"/>
  <c r="AB71" i="46"/>
  <c r="AA71" i="46"/>
  <c r="Z71" i="46"/>
  <c r="X71" i="46"/>
  <c r="W71" i="46"/>
  <c r="V71" i="46"/>
  <c r="T71" i="46"/>
  <c r="S71" i="46"/>
  <c r="R71" i="46"/>
  <c r="O71" i="46"/>
  <c r="N71" i="46"/>
  <c r="M71" i="46"/>
  <c r="K71" i="46"/>
  <c r="J71" i="46"/>
  <c r="AG70" i="46"/>
  <c r="AC70" i="46"/>
  <c r="Y70" i="46"/>
  <c r="U70" i="46"/>
  <c r="AH69" i="46"/>
  <c r="AI69" i="46" s="1"/>
  <c r="AG69" i="46"/>
  <c r="AC69" i="46"/>
  <c r="AC71" i="46" s="1"/>
  <c r="Y69" i="46"/>
  <c r="Y71" i="46" s="1"/>
  <c r="U69" i="46"/>
  <c r="U71" i="46" s="1"/>
  <c r="AF63" i="46"/>
  <c r="AE63" i="46"/>
  <c r="AD63" i="46"/>
  <c r="AB63" i="46"/>
  <c r="AA63" i="46"/>
  <c r="Z63" i="46"/>
  <c r="Y63" i="46"/>
  <c r="X63" i="46"/>
  <c r="W63" i="46"/>
  <c r="V63" i="46"/>
  <c r="T63" i="46"/>
  <c r="S63" i="46"/>
  <c r="R63" i="46"/>
  <c r="O63" i="46"/>
  <c r="N63" i="46"/>
  <c r="M63" i="46"/>
  <c r="K63" i="46"/>
  <c r="J63" i="46"/>
  <c r="AG62" i="46"/>
  <c r="AC62" i="46"/>
  <c r="Y62" i="46"/>
  <c r="U62" i="46"/>
  <c r="AH61" i="46"/>
  <c r="AG61" i="46"/>
  <c r="AG63" i="46" s="1"/>
  <c r="AC61" i="46"/>
  <c r="Y61" i="46"/>
  <c r="U61" i="46"/>
  <c r="AF59" i="46"/>
  <c r="AE59" i="46"/>
  <c r="AD59" i="46"/>
  <c r="AB59" i="46"/>
  <c r="AA59" i="46"/>
  <c r="Z59" i="46"/>
  <c r="X59" i="46"/>
  <c r="W59" i="46"/>
  <c r="V59" i="46"/>
  <c r="T59" i="46"/>
  <c r="S59" i="46"/>
  <c r="R59" i="46"/>
  <c r="O59" i="46"/>
  <c r="N59" i="46"/>
  <c r="M59" i="46"/>
  <c r="K59" i="46"/>
  <c r="J59" i="46"/>
  <c r="AG58" i="46"/>
  <c r="AG59" i="46" s="1"/>
  <c r="AC58" i="46"/>
  <c r="Y58" i="46"/>
  <c r="U58" i="46"/>
  <c r="AG57" i="46"/>
  <c r="AC57" i="46"/>
  <c r="Y57" i="46"/>
  <c r="AH57" i="46" s="1"/>
  <c r="U57" i="46"/>
  <c r="U59" i="46" s="1"/>
  <c r="AF55" i="46"/>
  <c r="AE55" i="46"/>
  <c r="AD55" i="46"/>
  <c r="AB55" i="46"/>
  <c r="AA55" i="46"/>
  <c r="Z55" i="46"/>
  <c r="X55" i="46"/>
  <c r="W55" i="46"/>
  <c r="V55" i="46"/>
  <c r="T55" i="46"/>
  <c r="S55" i="46"/>
  <c r="R55" i="46"/>
  <c r="O55" i="46"/>
  <c r="N55" i="46"/>
  <c r="M55" i="46"/>
  <c r="K55" i="46"/>
  <c r="J55" i="46"/>
  <c r="AG54" i="46"/>
  <c r="AC54" i="46"/>
  <c r="Y54" i="46"/>
  <c r="U54" i="46"/>
  <c r="AG53" i="46"/>
  <c r="AC53" i="46"/>
  <c r="AC55" i="46" s="1"/>
  <c r="Y53" i="46"/>
  <c r="Y55" i="46" s="1"/>
  <c r="U53" i="46"/>
  <c r="U55" i="46" s="1"/>
  <c r="AF51" i="46"/>
  <c r="AE51" i="46"/>
  <c r="AD51" i="46"/>
  <c r="AB51" i="46"/>
  <c r="AA51" i="46"/>
  <c r="Z51" i="46"/>
  <c r="X51" i="46"/>
  <c r="W51" i="46"/>
  <c r="V51" i="46"/>
  <c r="T51" i="46"/>
  <c r="S51" i="46"/>
  <c r="R51" i="46"/>
  <c r="O51" i="46"/>
  <c r="N51" i="46"/>
  <c r="M51" i="46"/>
  <c r="J51" i="46"/>
  <c r="AG50" i="46"/>
  <c r="AC50" i="46"/>
  <c r="Y50" i="46"/>
  <c r="U50" i="46"/>
  <c r="AH50" i="46" s="1"/>
  <c r="AG49" i="46"/>
  <c r="AG51" i="46" s="1"/>
  <c r="AC49" i="46"/>
  <c r="AC51" i="46" s="1"/>
  <c r="Y49" i="46"/>
  <c r="Y51" i="46" s="1"/>
  <c r="U49" i="46"/>
  <c r="U51" i="46" s="1"/>
  <c r="AF47" i="46"/>
  <c r="AE47" i="46"/>
  <c r="AD47" i="46"/>
  <c r="AB47" i="46"/>
  <c r="AA47" i="46"/>
  <c r="Z47" i="46"/>
  <c r="X47" i="46"/>
  <c r="W47" i="46"/>
  <c r="V47" i="46"/>
  <c r="T47" i="46"/>
  <c r="S47" i="46"/>
  <c r="R47" i="46"/>
  <c r="O47" i="46"/>
  <c r="N47" i="46"/>
  <c r="M47" i="46"/>
  <c r="K47" i="46"/>
  <c r="J47" i="46"/>
  <c r="AG46" i="46"/>
  <c r="AC46" i="46"/>
  <c r="Y46" i="46"/>
  <c r="U46" i="46"/>
  <c r="AH46" i="46" s="1"/>
  <c r="AG45" i="46"/>
  <c r="AG47" i="46" s="1"/>
  <c r="AC45" i="46"/>
  <c r="Y45" i="46"/>
  <c r="U45" i="46"/>
  <c r="AF43" i="46"/>
  <c r="AE43" i="46"/>
  <c r="AD43" i="46"/>
  <c r="AB43" i="46"/>
  <c r="AA43" i="46"/>
  <c r="Z43" i="46"/>
  <c r="X43" i="46"/>
  <c r="W43" i="46"/>
  <c r="V43" i="46"/>
  <c r="T43" i="46"/>
  <c r="S43" i="46"/>
  <c r="R43" i="46"/>
  <c r="O43" i="46"/>
  <c r="N43" i="46"/>
  <c r="M43" i="46"/>
  <c r="K43" i="46"/>
  <c r="J43" i="46"/>
  <c r="AG42" i="46"/>
  <c r="AC42" i="46"/>
  <c r="Y42" i="46"/>
  <c r="U42" i="46"/>
  <c r="AG41" i="46"/>
  <c r="AC41" i="46"/>
  <c r="Y41" i="46"/>
  <c r="U41" i="46"/>
  <c r="AF39" i="46"/>
  <c r="AE39" i="46"/>
  <c r="AD39" i="46"/>
  <c r="AB39" i="46"/>
  <c r="AA39" i="46"/>
  <c r="Z39" i="46"/>
  <c r="X39" i="46"/>
  <c r="W39" i="46"/>
  <c r="V39" i="46"/>
  <c r="T39" i="46"/>
  <c r="S39" i="46"/>
  <c r="R39" i="46"/>
  <c r="O39" i="46"/>
  <c r="N39" i="46"/>
  <c r="M39" i="46"/>
  <c r="K39" i="46"/>
  <c r="J39" i="46"/>
  <c r="AG38" i="46"/>
  <c r="AC38" i="46"/>
  <c r="Y38" i="46"/>
  <c r="U38" i="46"/>
  <c r="AH38" i="46" s="1"/>
  <c r="AG37" i="46"/>
  <c r="AC37" i="46"/>
  <c r="Y37" i="46"/>
  <c r="U37" i="46"/>
  <c r="U39" i="46" s="1"/>
  <c r="AF35" i="46"/>
  <c r="AE35" i="46"/>
  <c r="AD35" i="46"/>
  <c r="AB35" i="46"/>
  <c r="AA35" i="46"/>
  <c r="Z35" i="46"/>
  <c r="X35" i="46"/>
  <c r="W35" i="46"/>
  <c r="V35" i="46"/>
  <c r="T35" i="46"/>
  <c r="S35" i="46"/>
  <c r="R35" i="46"/>
  <c r="O35" i="46"/>
  <c r="N35" i="46"/>
  <c r="M35" i="46"/>
  <c r="K35" i="46"/>
  <c r="J35" i="46"/>
  <c r="AG34" i="46"/>
  <c r="AC34" i="46"/>
  <c r="AH34" i="46" s="1"/>
  <c r="AI34" i="46" s="1"/>
  <c r="Y34" i="46"/>
  <c r="U34" i="46"/>
  <c r="AG33" i="46"/>
  <c r="AC33" i="46"/>
  <c r="AC35" i="46" s="1"/>
  <c r="Y33" i="46"/>
  <c r="Y35" i="46" s="1"/>
  <c r="U33" i="46"/>
  <c r="AF31" i="46"/>
  <c r="AE31" i="46"/>
  <c r="AD31" i="46"/>
  <c r="AB31" i="46"/>
  <c r="AA31" i="46"/>
  <c r="Z31" i="46"/>
  <c r="X31" i="46"/>
  <c r="W31" i="46"/>
  <c r="V31" i="46"/>
  <c r="T31" i="46"/>
  <c r="S31" i="46"/>
  <c r="R31" i="46"/>
  <c r="O31" i="46"/>
  <c r="N31" i="46"/>
  <c r="M31" i="46"/>
  <c r="K31" i="46"/>
  <c r="J31" i="46"/>
  <c r="AG30" i="46"/>
  <c r="AC30" i="46"/>
  <c r="Y30" i="46"/>
  <c r="U30" i="46"/>
  <c r="AH30" i="46" s="1"/>
  <c r="AG29" i="46"/>
  <c r="AG31" i="46" s="1"/>
  <c r="AC29" i="46"/>
  <c r="AC31" i="46" s="1"/>
  <c r="Y29" i="46"/>
  <c r="Y31" i="46" s="1"/>
  <c r="U29" i="46"/>
  <c r="AF27" i="46"/>
  <c r="AE27" i="46"/>
  <c r="AD27" i="46"/>
  <c r="AB27" i="46"/>
  <c r="AA27" i="46"/>
  <c r="Z27" i="46"/>
  <c r="X27" i="46"/>
  <c r="W27" i="46"/>
  <c r="V27" i="46"/>
  <c r="T27" i="46"/>
  <c r="S27" i="46"/>
  <c r="R27" i="46"/>
  <c r="O27" i="46"/>
  <c r="N27" i="46"/>
  <c r="M27" i="46"/>
  <c r="K27" i="46"/>
  <c r="J27" i="46"/>
  <c r="AG26" i="46"/>
  <c r="AC26" i="46"/>
  <c r="Y26" i="46"/>
  <c r="U26" i="46"/>
  <c r="AG25" i="46"/>
  <c r="AG27" i="46" s="1"/>
  <c r="AC25" i="46"/>
  <c r="AC27" i="46" s="1"/>
  <c r="Y25" i="46"/>
  <c r="U25" i="46"/>
  <c r="AF23" i="46"/>
  <c r="AE23" i="46"/>
  <c r="AD23" i="46"/>
  <c r="AB23" i="46"/>
  <c r="AA23" i="46"/>
  <c r="Z23" i="46"/>
  <c r="X23" i="46"/>
  <c r="W23" i="46"/>
  <c r="V23" i="46"/>
  <c r="T23" i="46"/>
  <c r="S23" i="46"/>
  <c r="R23" i="46"/>
  <c r="O23" i="46"/>
  <c r="N23" i="46"/>
  <c r="M23" i="46"/>
  <c r="K23" i="46"/>
  <c r="J23" i="46"/>
  <c r="AG22" i="46"/>
  <c r="AC22" i="46"/>
  <c r="Y22" i="46"/>
  <c r="U22" i="46"/>
  <c r="AG21" i="46"/>
  <c r="AG23" i="46" s="1"/>
  <c r="AC21" i="46"/>
  <c r="Y21" i="46"/>
  <c r="U21" i="46"/>
  <c r="AF19" i="46"/>
  <c r="AE19" i="46"/>
  <c r="AD19" i="46"/>
  <c r="AB19" i="46"/>
  <c r="AA19" i="46"/>
  <c r="Z19" i="46"/>
  <c r="X19" i="46"/>
  <c r="W19" i="46"/>
  <c r="V19" i="46"/>
  <c r="T19" i="46"/>
  <c r="S19" i="46"/>
  <c r="R19" i="46"/>
  <c r="O19" i="46"/>
  <c r="N19" i="46"/>
  <c r="M19" i="46"/>
  <c r="K19" i="46"/>
  <c r="J19" i="46"/>
  <c r="AG18" i="46"/>
  <c r="AC18" i="46"/>
  <c r="Y18" i="46"/>
  <c r="U18" i="46"/>
  <c r="AG17" i="46"/>
  <c r="AC17" i="46"/>
  <c r="Y17" i="46"/>
  <c r="U17" i="46"/>
  <c r="AF15" i="46"/>
  <c r="AE15" i="46"/>
  <c r="AD15" i="46"/>
  <c r="AB15" i="46"/>
  <c r="AA15" i="46"/>
  <c r="Z15" i="46"/>
  <c r="X15" i="46"/>
  <c r="W15" i="46"/>
  <c r="V15" i="46"/>
  <c r="T15" i="46"/>
  <c r="S15" i="46"/>
  <c r="R15" i="46"/>
  <c r="O15" i="46"/>
  <c r="N15" i="46"/>
  <c r="M15" i="46"/>
  <c r="K15" i="46"/>
  <c r="J15" i="46"/>
  <c r="AG14" i="46"/>
  <c r="AC14" i="46"/>
  <c r="Y14" i="46"/>
  <c r="AH14" i="46" s="1"/>
  <c r="U14" i="46"/>
  <c r="AG13" i="46"/>
  <c r="AC13" i="46"/>
  <c r="Y13" i="46"/>
  <c r="Y15" i="46" s="1"/>
  <c r="U13" i="46"/>
  <c r="U15" i="46" s="1"/>
  <c r="AF11" i="46"/>
  <c r="AE11" i="46"/>
  <c r="AD11" i="46"/>
  <c r="AB11" i="46"/>
  <c r="AA11" i="46"/>
  <c r="Z11" i="46"/>
  <c r="X11" i="46"/>
  <c r="W11" i="46"/>
  <c r="V11" i="46"/>
  <c r="T11" i="46"/>
  <c r="S11" i="46"/>
  <c r="R11" i="46"/>
  <c r="O11" i="46"/>
  <c r="N11" i="46"/>
  <c r="M11" i="46"/>
  <c r="K11" i="46"/>
  <c r="J11" i="46"/>
  <c r="AG10" i="46"/>
  <c r="AC10" i="46"/>
  <c r="Y10" i="46"/>
  <c r="U10" i="46"/>
  <c r="AG9" i="46"/>
  <c r="AC9" i="46"/>
  <c r="AC11" i="46" s="1"/>
  <c r="Y9" i="46"/>
  <c r="Y11" i="46" s="1"/>
  <c r="U9" i="46"/>
  <c r="U11" i="46" s="1"/>
  <c r="S25" i="45"/>
  <c r="A25" i="45"/>
  <c r="V25" i="45"/>
  <c r="U25" i="45"/>
  <c r="T25" i="45"/>
  <c r="P25" i="45"/>
  <c r="O25" i="45"/>
  <c r="M25" i="45"/>
  <c r="K25" i="45"/>
  <c r="J25" i="45"/>
  <c r="H25" i="45"/>
  <c r="G25" i="45"/>
  <c r="F25" i="45"/>
  <c r="E25" i="45"/>
  <c r="A76" i="44"/>
  <c r="AF75" i="44"/>
  <c r="AE75" i="44"/>
  <c r="AD75" i="44"/>
  <c r="AB75" i="44"/>
  <c r="AB76" i="44" s="1"/>
  <c r="AA75" i="44"/>
  <c r="Z75" i="44"/>
  <c r="X75" i="44"/>
  <c r="W75" i="44"/>
  <c r="L24" i="45" s="1"/>
  <c r="V75" i="44"/>
  <c r="T75" i="44"/>
  <c r="S75" i="44"/>
  <c r="R75" i="44"/>
  <c r="O75" i="44"/>
  <c r="N75" i="44"/>
  <c r="M75" i="44"/>
  <c r="K75" i="44"/>
  <c r="C24" i="45" s="1"/>
  <c r="C25" i="45" s="1"/>
  <c r="J75" i="44"/>
  <c r="J76" i="44" s="1"/>
  <c r="AG74" i="44"/>
  <c r="AC74" i="44"/>
  <c r="Y74" i="44"/>
  <c r="U74" i="44"/>
  <c r="AH74" i="44" s="1"/>
  <c r="AG73" i="44"/>
  <c r="AG75" i="44" s="1"/>
  <c r="AC73" i="44"/>
  <c r="AC75" i="44" s="1"/>
  <c r="R24" i="45" s="1"/>
  <c r="Y73" i="44"/>
  <c r="U73" i="44"/>
  <c r="U75" i="44" s="1"/>
  <c r="AF71" i="44"/>
  <c r="AE71" i="44"/>
  <c r="AD71" i="44"/>
  <c r="AB71" i="44"/>
  <c r="AA71" i="44"/>
  <c r="Z71" i="44"/>
  <c r="X71" i="44"/>
  <c r="W71" i="44"/>
  <c r="V71" i="44"/>
  <c r="T71" i="44"/>
  <c r="S71" i="44"/>
  <c r="R71" i="44"/>
  <c r="O71" i="44"/>
  <c r="N71" i="44"/>
  <c r="M71" i="44"/>
  <c r="K71" i="44"/>
  <c r="J71" i="44"/>
  <c r="AG70" i="44"/>
  <c r="AC70" i="44"/>
  <c r="Y70" i="44"/>
  <c r="AH70" i="44" s="1"/>
  <c r="AI70" i="44" s="1"/>
  <c r="U70" i="44"/>
  <c r="AG69" i="44"/>
  <c r="AC69" i="44"/>
  <c r="AC71" i="44" s="1"/>
  <c r="Y69" i="44"/>
  <c r="U69" i="44"/>
  <c r="U71" i="44" s="1"/>
  <c r="AF63" i="44"/>
  <c r="AE63" i="44"/>
  <c r="AD63" i="44"/>
  <c r="AB63" i="44"/>
  <c r="AA63" i="44"/>
  <c r="Z63" i="44"/>
  <c r="X63" i="44"/>
  <c r="W63" i="44"/>
  <c r="V63" i="44"/>
  <c r="T63" i="44"/>
  <c r="S63" i="44"/>
  <c r="R63" i="44"/>
  <c r="O63" i="44"/>
  <c r="N63" i="44"/>
  <c r="M63" i="44"/>
  <c r="K63" i="44"/>
  <c r="J63" i="44"/>
  <c r="AG62" i="44"/>
  <c r="AC62" i="44"/>
  <c r="AH62" i="44" s="1"/>
  <c r="Y62" i="44"/>
  <c r="U62" i="44"/>
  <c r="AG61" i="44"/>
  <c r="AC61" i="44"/>
  <c r="Y61" i="44"/>
  <c r="Y63" i="44" s="1"/>
  <c r="U61" i="44"/>
  <c r="AF59" i="44"/>
  <c r="AE59" i="44"/>
  <c r="AD59" i="44"/>
  <c r="AB59" i="44"/>
  <c r="AA59" i="44"/>
  <c r="Z59" i="44"/>
  <c r="X59" i="44"/>
  <c r="W59" i="44"/>
  <c r="V59" i="44"/>
  <c r="T59" i="44"/>
  <c r="S59" i="44"/>
  <c r="R59" i="44"/>
  <c r="O59" i="44"/>
  <c r="N59" i="44"/>
  <c r="M59" i="44"/>
  <c r="K59" i="44"/>
  <c r="J59" i="44"/>
  <c r="AG58" i="44"/>
  <c r="AC58" i="44"/>
  <c r="Y58" i="44"/>
  <c r="U58" i="44"/>
  <c r="AH58" i="44" s="1"/>
  <c r="AG57" i="44"/>
  <c r="AC57" i="44"/>
  <c r="AC59" i="44" s="1"/>
  <c r="Y57" i="44"/>
  <c r="U57" i="44"/>
  <c r="AF55" i="44"/>
  <c r="AE55" i="44"/>
  <c r="AD55" i="44"/>
  <c r="AC55" i="44"/>
  <c r="AB55" i="44"/>
  <c r="AA55" i="44"/>
  <c r="Z55" i="44"/>
  <c r="X55" i="44"/>
  <c r="W55" i="44"/>
  <c r="V55" i="44"/>
  <c r="T55" i="44"/>
  <c r="S55" i="44"/>
  <c r="R55" i="44"/>
  <c r="O55" i="44"/>
  <c r="N55" i="44"/>
  <c r="M55" i="44"/>
  <c r="K55" i="44"/>
  <c r="J55" i="44"/>
  <c r="AG54" i="44"/>
  <c r="AC54" i="44"/>
  <c r="Y54" i="44"/>
  <c r="U54" i="44"/>
  <c r="AG53" i="44"/>
  <c r="AC53" i="44"/>
  <c r="Y53" i="44"/>
  <c r="U53" i="44"/>
  <c r="U55" i="44" s="1"/>
  <c r="AF51" i="44"/>
  <c r="AE51" i="44"/>
  <c r="AD51" i="44"/>
  <c r="AB51" i="44"/>
  <c r="AA51" i="44"/>
  <c r="Z51" i="44"/>
  <c r="X51" i="44"/>
  <c r="W51" i="44"/>
  <c r="V51" i="44"/>
  <c r="T51" i="44"/>
  <c r="S51" i="44"/>
  <c r="R51" i="44"/>
  <c r="O51" i="44"/>
  <c r="N51" i="44"/>
  <c r="M51" i="44"/>
  <c r="J51" i="44"/>
  <c r="AG50" i="44"/>
  <c r="AH50" i="44" s="1"/>
  <c r="AC50" i="44"/>
  <c r="Y50" i="44"/>
  <c r="U50" i="44"/>
  <c r="AG49" i="44"/>
  <c r="AC49" i="44"/>
  <c r="AH49" i="44" s="1"/>
  <c r="Y49" i="44"/>
  <c r="U49" i="44"/>
  <c r="U51" i="44" s="1"/>
  <c r="AF47" i="44"/>
  <c r="AE47" i="44"/>
  <c r="AD47" i="44"/>
  <c r="AB47" i="44"/>
  <c r="AA47" i="44"/>
  <c r="Z47" i="44"/>
  <c r="X47" i="44"/>
  <c r="W47" i="44"/>
  <c r="V47" i="44"/>
  <c r="T47" i="44"/>
  <c r="S47" i="44"/>
  <c r="R47" i="44"/>
  <c r="O47" i="44"/>
  <c r="N47" i="44"/>
  <c r="M47" i="44"/>
  <c r="K47" i="44"/>
  <c r="J47" i="44"/>
  <c r="AG46" i="44"/>
  <c r="AC46" i="44"/>
  <c r="Y46" i="44"/>
  <c r="U46" i="44"/>
  <c r="AH46" i="44" s="1"/>
  <c r="AG45" i="44"/>
  <c r="AC45" i="44"/>
  <c r="AC47" i="44" s="1"/>
  <c r="Y45" i="44"/>
  <c r="Y47" i="44" s="1"/>
  <c r="U45" i="44"/>
  <c r="U47" i="44" s="1"/>
  <c r="AF43" i="44"/>
  <c r="AE43" i="44"/>
  <c r="AD43" i="44"/>
  <c r="AB43" i="44"/>
  <c r="AA43" i="44"/>
  <c r="Z43" i="44"/>
  <c r="X43" i="44"/>
  <c r="W43" i="44"/>
  <c r="V43" i="44"/>
  <c r="T43" i="44"/>
  <c r="S43" i="44"/>
  <c r="R43" i="44"/>
  <c r="O43" i="44"/>
  <c r="N43" i="44"/>
  <c r="M43" i="44"/>
  <c r="K43" i="44"/>
  <c r="J43" i="44"/>
  <c r="AG42" i="44"/>
  <c r="AC42" i="44"/>
  <c r="AC43" i="44" s="1"/>
  <c r="Y42" i="44"/>
  <c r="U42" i="44"/>
  <c r="AG41" i="44"/>
  <c r="AC41" i="44"/>
  <c r="Y41" i="44"/>
  <c r="U41" i="44"/>
  <c r="AF39" i="44"/>
  <c r="AE39" i="44"/>
  <c r="AD39" i="44"/>
  <c r="AB39" i="44"/>
  <c r="AA39" i="44"/>
  <c r="Z39" i="44"/>
  <c r="X39" i="44"/>
  <c r="W39" i="44"/>
  <c r="V39" i="44"/>
  <c r="T39" i="44"/>
  <c r="S39" i="44"/>
  <c r="R39" i="44"/>
  <c r="O39" i="44"/>
  <c r="N39" i="44"/>
  <c r="M39" i="44"/>
  <c r="K39" i="44"/>
  <c r="J39" i="44"/>
  <c r="AG38" i="44"/>
  <c r="AC38" i="44"/>
  <c r="Y38" i="44"/>
  <c r="U38" i="44"/>
  <c r="AG37" i="44"/>
  <c r="AG39" i="44" s="1"/>
  <c r="AC37" i="44"/>
  <c r="AC39" i="44" s="1"/>
  <c r="Y37" i="44"/>
  <c r="Y39" i="44" s="1"/>
  <c r="U37" i="44"/>
  <c r="AH37" i="44" s="1"/>
  <c r="AI37" i="44" s="1"/>
  <c r="AF35" i="44"/>
  <c r="AE35" i="44"/>
  <c r="AD35" i="44"/>
  <c r="AB35" i="44"/>
  <c r="AA35" i="44"/>
  <c r="Z35" i="44"/>
  <c r="X35" i="44"/>
  <c r="W35" i="44"/>
  <c r="V35" i="44"/>
  <c r="T35" i="44"/>
  <c r="S35" i="44"/>
  <c r="R35" i="44"/>
  <c r="O35" i="44"/>
  <c r="N35" i="44"/>
  <c r="M35" i="44"/>
  <c r="K35" i="44"/>
  <c r="J35" i="44"/>
  <c r="AG34" i="44"/>
  <c r="AC34" i="44"/>
  <c r="Y34" i="44"/>
  <c r="U34" i="44"/>
  <c r="AG33" i="44"/>
  <c r="AC33" i="44"/>
  <c r="AC35" i="44" s="1"/>
  <c r="Y33" i="44"/>
  <c r="Y35" i="44" s="1"/>
  <c r="U33" i="44"/>
  <c r="U35" i="44" s="1"/>
  <c r="AF31" i="44"/>
  <c r="AE31" i="44"/>
  <c r="AD31" i="44"/>
  <c r="AB31" i="44"/>
  <c r="AA31" i="44"/>
  <c r="Z31" i="44"/>
  <c r="X31" i="44"/>
  <c r="W31" i="44"/>
  <c r="V31" i="44"/>
  <c r="T31" i="44"/>
  <c r="S31" i="44"/>
  <c r="R31" i="44"/>
  <c r="O31" i="44"/>
  <c r="N31" i="44"/>
  <c r="M31" i="44"/>
  <c r="K31" i="44"/>
  <c r="J31" i="44"/>
  <c r="AG30" i="44"/>
  <c r="AC30" i="44"/>
  <c r="Y30" i="44"/>
  <c r="U30" i="44"/>
  <c r="AG29" i="44"/>
  <c r="AC29" i="44"/>
  <c r="Y29" i="44"/>
  <c r="Y31" i="44" s="1"/>
  <c r="U29" i="44"/>
  <c r="U31" i="44" s="1"/>
  <c r="AF27" i="44"/>
  <c r="AE27" i="44"/>
  <c r="AD27" i="44"/>
  <c r="AB27" i="44"/>
  <c r="AA27" i="44"/>
  <c r="Z27" i="44"/>
  <c r="X27" i="44"/>
  <c r="W27" i="44"/>
  <c r="V27" i="44"/>
  <c r="T27" i="44"/>
  <c r="S27" i="44"/>
  <c r="R27" i="44"/>
  <c r="O27" i="44"/>
  <c r="N27" i="44"/>
  <c r="M27" i="44"/>
  <c r="K27" i="44"/>
  <c r="J27" i="44"/>
  <c r="AG26" i="44"/>
  <c r="AG27" i="44" s="1"/>
  <c r="AC26" i="44"/>
  <c r="Y26" i="44"/>
  <c r="U26" i="44"/>
  <c r="AG25" i="44"/>
  <c r="AC25" i="44"/>
  <c r="AC27" i="44" s="1"/>
  <c r="Y25" i="44"/>
  <c r="U25" i="44"/>
  <c r="AF23" i="44"/>
  <c r="AE23" i="44"/>
  <c r="AD23" i="44"/>
  <c r="AB23" i="44"/>
  <c r="AA23" i="44"/>
  <c r="Z23" i="44"/>
  <c r="X23" i="44"/>
  <c r="W23" i="44"/>
  <c r="V23" i="44"/>
  <c r="T23" i="44"/>
  <c r="S23" i="44"/>
  <c r="R23" i="44"/>
  <c r="O23" i="44"/>
  <c r="N23" i="44"/>
  <c r="M23" i="44"/>
  <c r="K23" i="44"/>
  <c r="J23" i="44"/>
  <c r="AG22" i="44"/>
  <c r="AC22" i="44"/>
  <c r="Y22" i="44"/>
  <c r="U22" i="44"/>
  <c r="AG21" i="44"/>
  <c r="AC21" i="44"/>
  <c r="AC23" i="44" s="1"/>
  <c r="Y21" i="44"/>
  <c r="U21" i="44"/>
  <c r="U23" i="44" s="1"/>
  <c r="AF19" i="44"/>
  <c r="AE19" i="44"/>
  <c r="AD19" i="44"/>
  <c r="AB19" i="44"/>
  <c r="AA19" i="44"/>
  <c r="Z19" i="44"/>
  <c r="X19" i="44"/>
  <c r="W19" i="44"/>
  <c r="V19" i="44"/>
  <c r="T19" i="44"/>
  <c r="S19" i="44"/>
  <c r="R19" i="44"/>
  <c r="O19" i="44"/>
  <c r="N19" i="44"/>
  <c r="M19" i="44"/>
  <c r="K19" i="44"/>
  <c r="J19" i="44"/>
  <c r="AG18" i="44"/>
  <c r="AG19" i="44" s="1"/>
  <c r="AC18" i="44"/>
  <c r="Y18" i="44"/>
  <c r="U18" i="44"/>
  <c r="AG17" i="44"/>
  <c r="AC17" i="44"/>
  <c r="Y17" i="44"/>
  <c r="Y19" i="44" s="1"/>
  <c r="U17" i="44"/>
  <c r="U19" i="44" s="1"/>
  <c r="AF15" i="44"/>
  <c r="AE15" i="44"/>
  <c r="AD15" i="44"/>
  <c r="AB15" i="44"/>
  <c r="AA15" i="44"/>
  <c r="Z15" i="44"/>
  <c r="X15" i="44"/>
  <c r="W15" i="44"/>
  <c r="V15" i="44"/>
  <c r="T15" i="44"/>
  <c r="S15" i="44"/>
  <c r="R15" i="44"/>
  <c r="O15" i="44"/>
  <c r="N15" i="44"/>
  <c r="M15" i="44"/>
  <c r="K15" i="44"/>
  <c r="J15" i="44"/>
  <c r="AG14" i="44"/>
  <c r="AC14" i="44"/>
  <c r="Y14" i="44"/>
  <c r="U14" i="44"/>
  <c r="AG13" i="44"/>
  <c r="AC13" i="44"/>
  <c r="Y13" i="44"/>
  <c r="Y15" i="44" s="1"/>
  <c r="U13" i="44"/>
  <c r="U15" i="44" s="1"/>
  <c r="AF11" i="44"/>
  <c r="AE11" i="44"/>
  <c r="AD11" i="44"/>
  <c r="AB11" i="44"/>
  <c r="AA11" i="44"/>
  <c r="Z11" i="44"/>
  <c r="X11" i="44"/>
  <c r="W11" i="44"/>
  <c r="V11" i="44"/>
  <c r="T11" i="44"/>
  <c r="S11" i="44"/>
  <c r="R11" i="44"/>
  <c r="O11" i="44"/>
  <c r="N11" i="44"/>
  <c r="M11" i="44"/>
  <c r="K11" i="44"/>
  <c r="J11" i="44"/>
  <c r="AG10" i="44"/>
  <c r="AC10" i="44"/>
  <c r="Y10" i="44"/>
  <c r="U10" i="44"/>
  <c r="AH10" i="44" s="1"/>
  <c r="AG9" i="44"/>
  <c r="AC9" i="44"/>
  <c r="AC11" i="44" s="1"/>
  <c r="Y9" i="44"/>
  <c r="U9" i="44"/>
  <c r="A25" i="9"/>
  <c r="D25" i="9"/>
  <c r="E25" i="9"/>
  <c r="H25" i="9"/>
  <c r="P25" i="9"/>
  <c r="U25" i="9"/>
  <c r="Q76" i="8"/>
  <c r="P76" i="8"/>
  <c r="L76" i="8"/>
  <c r="A76" i="8"/>
  <c r="AG75" i="8"/>
  <c r="AF75" i="8"/>
  <c r="AE75" i="8"/>
  <c r="AD75" i="8"/>
  <c r="AB75" i="8"/>
  <c r="AA75" i="8"/>
  <c r="Z75" i="8"/>
  <c r="O24" i="9" s="1"/>
  <c r="O25" i="9" s="1"/>
  <c r="X75" i="8"/>
  <c r="M24" i="9" s="1"/>
  <c r="M25" i="9" s="1"/>
  <c r="W75" i="8"/>
  <c r="V75" i="8"/>
  <c r="K24" i="9" s="1"/>
  <c r="T75" i="8"/>
  <c r="S75" i="8"/>
  <c r="R75" i="8"/>
  <c r="O75" i="8"/>
  <c r="N75" i="8"/>
  <c r="M75" i="8"/>
  <c r="K75" i="8"/>
  <c r="C24" i="9" s="1"/>
  <c r="C25" i="9" s="1"/>
  <c r="J75" i="8"/>
  <c r="B24" i="9" s="1"/>
  <c r="AG74" i="8"/>
  <c r="AC74" i="8"/>
  <c r="Y74" i="8"/>
  <c r="U74" i="8"/>
  <c r="AH74" i="8" s="1"/>
  <c r="AG73" i="8"/>
  <c r="AC73" i="8"/>
  <c r="AC75" i="8" s="1"/>
  <c r="R24" i="9" s="1"/>
  <c r="Y73" i="8"/>
  <c r="Y75" i="8" s="1"/>
  <c r="N24" i="9" s="1"/>
  <c r="U73" i="8"/>
  <c r="U75" i="8" s="1"/>
  <c r="AF71" i="8"/>
  <c r="AE71" i="8"/>
  <c r="AD71" i="8"/>
  <c r="AC71" i="8"/>
  <c r="AB71" i="8"/>
  <c r="AA71" i="8"/>
  <c r="Z71" i="8"/>
  <c r="X71" i="8"/>
  <c r="W71" i="8"/>
  <c r="V71" i="8"/>
  <c r="T71" i="8"/>
  <c r="S71" i="8"/>
  <c r="R71" i="8"/>
  <c r="O71" i="8"/>
  <c r="N71" i="8"/>
  <c r="M71" i="8"/>
  <c r="K71" i="8"/>
  <c r="J71" i="8"/>
  <c r="AG70" i="8"/>
  <c r="AC70" i="8"/>
  <c r="Y70" i="8"/>
  <c r="AH70" i="8" s="1"/>
  <c r="U70" i="8"/>
  <c r="AG69" i="8"/>
  <c r="AG71" i="8" s="1"/>
  <c r="AC69" i="8"/>
  <c r="Y69" i="8"/>
  <c r="U69" i="8"/>
  <c r="U71" i="8" s="1"/>
  <c r="AF67" i="8"/>
  <c r="AE67" i="8"/>
  <c r="AD67" i="8"/>
  <c r="AC67" i="8"/>
  <c r="AB67" i="8"/>
  <c r="AA67" i="8"/>
  <c r="Z67" i="8"/>
  <c r="X67" i="8"/>
  <c r="W67" i="8"/>
  <c r="V67" i="8"/>
  <c r="U67" i="8"/>
  <c r="T67" i="8"/>
  <c r="S67" i="8"/>
  <c r="R67" i="8"/>
  <c r="O67" i="8"/>
  <c r="N67" i="8"/>
  <c r="M67" i="8"/>
  <c r="K67" i="8"/>
  <c r="J67" i="8"/>
  <c r="AG66" i="8"/>
  <c r="AC66" i="8"/>
  <c r="AH66" i="8" s="1"/>
  <c r="Y66" i="8"/>
  <c r="U66" i="8"/>
  <c r="AG65" i="8"/>
  <c r="AG67" i="8" s="1"/>
  <c r="AC65" i="8"/>
  <c r="Y65" i="8"/>
  <c r="AH65" i="8" s="1"/>
  <c r="U65" i="8"/>
  <c r="AF63" i="8"/>
  <c r="AE63" i="8"/>
  <c r="AD63" i="8"/>
  <c r="AB63" i="8"/>
  <c r="AA63" i="8"/>
  <c r="Z63" i="8"/>
  <c r="X63" i="8"/>
  <c r="W63" i="8"/>
  <c r="V63" i="8"/>
  <c r="T63" i="8"/>
  <c r="S63" i="8"/>
  <c r="R63" i="8"/>
  <c r="O63" i="8"/>
  <c r="N63" i="8"/>
  <c r="M63" i="8"/>
  <c r="K63" i="8"/>
  <c r="J63" i="8"/>
  <c r="AG62" i="8"/>
  <c r="AC62" i="8"/>
  <c r="Y62" i="8"/>
  <c r="U62" i="8"/>
  <c r="AH62" i="8" s="1"/>
  <c r="AH61" i="8"/>
  <c r="AH63" i="8" s="1"/>
  <c r="AG61" i="8"/>
  <c r="AG63" i="8" s="1"/>
  <c r="AC61" i="8"/>
  <c r="AC63" i="8" s="1"/>
  <c r="Y61" i="8"/>
  <c r="Y63" i="8" s="1"/>
  <c r="U61" i="8"/>
  <c r="U63" i="8" s="1"/>
  <c r="AF59" i="8"/>
  <c r="AE59" i="8"/>
  <c r="AD59" i="8"/>
  <c r="AB59" i="8"/>
  <c r="AA59" i="8"/>
  <c r="Z59" i="8"/>
  <c r="Y59" i="8"/>
  <c r="X59" i="8"/>
  <c r="W59" i="8"/>
  <c r="V59" i="8"/>
  <c r="T59" i="8"/>
  <c r="S59" i="8"/>
  <c r="R59" i="8"/>
  <c r="O59" i="8"/>
  <c r="N59" i="8"/>
  <c r="M59" i="8"/>
  <c r="K59" i="8"/>
  <c r="J59" i="8"/>
  <c r="AG58" i="8"/>
  <c r="AG59" i="8" s="1"/>
  <c r="AC58" i="8"/>
  <c r="Y58" i="8"/>
  <c r="U58" i="8"/>
  <c r="AH58" i="8" s="1"/>
  <c r="AG57" i="8"/>
  <c r="AC57" i="8"/>
  <c r="AC59" i="8" s="1"/>
  <c r="Y57" i="8"/>
  <c r="U57" i="8"/>
  <c r="U59" i="8" s="1"/>
  <c r="AF55" i="8"/>
  <c r="AE55" i="8"/>
  <c r="AD55" i="8"/>
  <c r="AC55" i="8"/>
  <c r="AB55" i="8"/>
  <c r="AA55" i="8"/>
  <c r="Z55" i="8"/>
  <c r="X55" i="8"/>
  <c r="W55" i="8"/>
  <c r="V55" i="8"/>
  <c r="T55" i="8"/>
  <c r="S55" i="8"/>
  <c r="R55" i="8"/>
  <c r="O55" i="8"/>
  <c r="N55" i="8"/>
  <c r="M55" i="8"/>
  <c r="M76" i="8" s="1"/>
  <c r="K55" i="8"/>
  <c r="J55" i="8"/>
  <c r="AG54" i="8"/>
  <c r="AC54" i="8"/>
  <c r="Y54" i="8"/>
  <c r="AH54" i="8" s="1"/>
  <c r="U54" i="8"/>
  <c r="AG53" i="8"/>
  <c r="AG55" i="8" s="1"/>
  <c r="AC53" i="8"/>
  <c r="Y53" i="8"/>
  <c r="Y55" i="8" s="1"/>
  <c r="U53" i="8"/>
  <c r="U55" i="8" s="1"/>
  <c r="AF51" i="8"/>
  <c r="AE51" i="8"/>
  <c r="AD51" i="8"/>
  <c r="AC51" i="8"/>
  <c r="AB51" i="8"/>
  <c r="AA51" i="8"/>
  <c r="Z51" i="8"/>
  <c r="X51" i="8"/>
  <c r="W51" i="8"/>
  <c r="V51" i="8"/>
  <c r="U51" i="8"/>
  <c r="T51" i="8"/>
  <c r="S51" i="8"/>
  <c r="R51" i="8"/>
  <c r="O51" i="8"/>
  <c r="N51" i="8"/>
  <c r="M51" i="8"/>
  <c r="J51" i="8"/>
  <c r="AG50" i="8"/>
  <c r="AC50" i="8"/>
  <c r="Y50" i="8"/>
  <c r="AH50" i="8" s="1"/>
  <c r="U50" i="8"/>
  <c r="AI49" i="8"/>
  <c r="AH49" i="8"/>
  <c r="AH51" i="8" s="1"/>
  <c r="AG49" i="8"/>
  <c r="AG51" i="8" s="1"/>
  <c r="AC49" i="8"/>
  <c r="Y49" i="8"/>
  <c r="Y51" i="8" s="1"/>
  <c r="U49" i="8"/>
  <c r="AF47" i="8"/>
  <c r="AE47" i="8"/>
  <c r="AD47" i="8"/>
  <c r="AB47" i="8"/>
  <c r="AA47" i="8"/>
  <c r="Z47" i="8"/>
  <c r="Y47" i="8"/>
  <c r="X47" i="8"/>
  <c r="W47" i="8"/>
  <c r="V47" i="8"/>
  <c r="U47" i="8"/>
  <c r="T47" i="8"/>
  <c r="S47" i="8"/>
  <c r="R47" i="8"/>
  <c r="O47" i="8"/>
  <c r="N47" i="8"/>
  <c r="M47" i="8"/>
  <c r="K47" i="8"/>
  <c r="J47" i="8"/>
  <c r="AH46" i="8"/>
  <c r="AG46" i="8"/>
  <c r="AC46" i="8"/>
  <c r="Y46" i="8"/>
  <c r="U46" i="8"/>
  <c r="AG45" i="8"/>
  <c r="AG47" i="8" s="1"/>
  <c r="AC45" i="8"/>
  <c r="AC47" i="8" s="1"/>
  <c r="Y45" i="8"/>
  <c r="U45" i="8"/>
  <c r="AH45" i="8" s="1"/>
  <c r="AF43" i="8"/>
  <c r="AE43" i="8"/>
  <c r="AD43" i="8"/>
  <c r="AB43" i="8"/>
  <c r="AA43" i="8"/>
  <c r="Z43" i="8"/>
  <c r="X43" i="8"/>
  <c r="W43" i="8"/>
  <c r="V43" i="8"/>
  <c r="T43" i="8"/>
  <c r="S43" i="8"/>
  <c r="R43" i="8"/>
  <c r="O43" i="8"/>
  <c r="N43" i="8"/>
  <c r="M43" i="8"/>
  <c r="K43" i="8"/>
  <c r="J43" i="8"/>
  <c r="AG42" i="8"/>
  <c r="AC42" i="8"/>
  <c r="AC43" i="8" s="1"/>
  <c r="Y42" i="8"/>
  <c r="U42" i="8"/>
  <c r="AH42" i="8" s="1"/>
  <c r="AG41" i="8"/>
  <c r="AG43" i="8" s="1"/>
  <c r="AC41" i="8"/>
  <c r="Y41" i="8"/>
  <c r="Y43" i="8" s="1"/>
  <c r="U41" i="8"/>
  <c r="U43" i="8" s="1"/>
  <c r="AF39" i="8"/>
  <c r="AE39" i="8"/>
  <c r="AD39" i="8"/>
  <c r="AB39" i="8"/>
  <c r="AA39" i="8"/>
  <c r="Z39" i="8"/>
  <c r="Y39" i="8"/>
  <c r="X39" i="8"/>
  <c r="W39" i="8"/>
  <c r="V39" i="8"/>
  <c r="T39" i="8"/>
  <c r="S39" i="8"/>
  <c r="R39" i="8"/>
  <c r="O39" i="8"/>
  <c r="N39" i="8"/>
  <c r="M39" i="8"/>
  <c r="K39" i="8"/>
  <c r="J39" i="8"/>
  <c r="AG38" i="8"/>
  <c r="AG39" i="8" s="1"/>
  <c r="AC38" i="8"/>
  <c r="Y38" i="8"/>
  <c r="U38" i="8"/>
  <c r="U39" i="8" s="1"/>
  <c r="AG37" i="8"/>
  <c r="AC37" i="8"/>
  <c r="AC39" i="8" s="1"/>
  <c r="Y37" i="8"/>
  <c r="U37" i="8"/>
  <c r="AF35" i="8"/>
  <c r="AE35" i="8"/>
  <c r="AD35" i="8"/>
  <c r="AB35" i="8"/>
  <c r="AA35" i="8"/>
  <c r="Z35" i="8"/>
  <c r="X35" i="8"/>
  <c r="W35" i="8"/>
  <c r="V35" i="8"/>
  <c r="T35" i="8"/>
  <c r="S35" i="8"/>
  <c r="R35" i="8"/>
  <c r="O35" i="8"/>
  <c r="N35" i="8"/>
  <c r="M35" i="8"/>
  <c r="K35" i="8"/>
  <c r="J35" i="8"/>
  <c r="AG34" i="8"/>
  <c r="AC34" i="8"/>
  <c r="Y34" i="8"/>
  <c r="AH34" i="8" s="1"/>
  <c r="U34" i="8"/>
  <c r="AI33" i="8"/>
  <c r="AH33" i="8"/>
  <c r="AH35" i="8" s="1"/>
  <c r="AG33" i="8"/>
  <c r="AG35" i="8" s="1"/>
  <c r="AC33" i="8"/>
  <c r="AC35" i="8" s="1"/>
  <c r="Y33" i="8"/>
  <c r="U33" i="8"/>
  <c r="U35" i="8" s="1"/>
  <c r="AF31" i="8"/>
  <c r="AE31" i="8"/>
  <c r="AD31" i="8"/>
  <c r="AB31" i="8"/>
  <c r="AA31" i="8"/>
  <c r="Z31" i="8"/>
  <c r="Y31" i="8"/>
  <c r="X31" i="8"/>
  <c r="W31" i="8"/>
  <c r="V31" i="8"/>
  <c r="U31" i="8"/>
  <c r="T31" i="8"/>
  <c r="S31" i="8"/>
  <c r="R31" i="8"/>
  <c r="O31" i="8"/>
  <c r="N31" i="8"/>
  <c r="M31" i="8"/>
  <c r="K31" i="8"/>
  <c r="J31" i="8"/>
  <c r="AH30" i="8"/>
  <c r="AG30" i="8"/>
  <c r="AC30" i="8"/>
  <c r="Y30" i="8"/>
  <c r="U30" i="8"/>
  <c r="AG29" i="8"/>
  <c r="AG31" i="8" s="1"/>
  <c r="AC29" i="8"/>
  <c r="AC31" i="8" s="1"/>
  <c r="Y29" i="8"/>
  <c r="U29" i="8"/>
  <c r="AH29" i="8" s="1"/>
  <c r="AF27" i="8"/>
  <c r="AE27" i="8"/>
  <c r="AD27" i="8"/>
  <c r="AB27" i="8"/>
  <c r="AA27" i="8"/>
  <c r="Z27" i="8"/>
  <c r="X27" i="8"/>
  <c r="W27" i="8"/>
  <c r="V27" i="8"/>
  <c r="T27" i="8"/>
  <c r="S27" i="8"/>
  <c r="R27" i="8"/>
  <c r="O27" i="8"/>
  <c r="N27" i="8"/>
  <c r="M27" i="8"/>
  <c r="K27" i="8"/>
  <c r="J27" i="8"/>
  <c r="AG26" i="8"/>
  <c r="AC26" i="8"/>
  <c r="AC27" i="8" s="1"/>
  <c r="Y26" i="8"/>
  <c r="U26" i="8"/>
  <c r="AH26" i="8" s="1"/>
  <c r="AG25" i="8"/>
  <c r="AG27" i="8" s="1"/>
  <c r="AC25" i="8"/>
  <c r="Y25" i="8"/>
  <c r="Y27" i="8" s="1"/>
  <c r="U25" i="8"/>
  <c r="U27" i="8" s="1"/>
  <c r="AF23" i="8"/>
  <c r="AE23" i="8"/>
  <c r="AD23" i="8"/>
  <c r="AB23" i="8"/>
  <c r="AA23" i="8"/>
  <c r="Z23" i="8"/>
  <c r="Y23" i="8"/>
  <c r="X23" i="8"/>
  <c r="W23" i="8"/>
  <c r="V23" i="8"/>
  <c r="T23" i="8"/>
  <c r="S23" i="8"/>
  <c r="R23" i="8"/>
  <c r="O23" i="8"/>
  <c r="N23" i="8"/>
  <c r="M23" i="8"/>
  <c r="K23" i="8"/>
  <c r="J23" i="8"/>
  <c r="AG22" i="8"/>
  <c r="AG23" i="8" s="1"/>
  <c r="AC22" i="8"/>
  <c r="Y22" i="8"/>
  <c r="U22" i="8"/>
  <c r="U23" i="8" s="1"/>
  <c r="AG21" i="8"/>
  <c r="AC21" i="8"/>
  <c r="AC23" i="8" s="1"/>
  <c r="Y21" i="8"/>
  <c r="U21" i="8"/>
  <c r="AF19" i="8"/>
  <c r="AE19" i="8"/>
  <c r="AD19" i="8"/>
  <c r="AB19" i="8"/>
  <c r="AB76" i="8" s="1"/>
  <c r="AA19" i="8"/>
  <c r="Z19" i="8"/>
  <c r="X19" i="8"/>
  <c r="W19" i="8"/>
  <c r="V19" i="8"/>
  <c r="T19" i="8"/>
  <c r="T76" i="8" s="1"/>
  <c r="S19" i="8"/>
  <c r="R19" i="8"/>
  <c r="O19" i="8"/>
  <c r="N19" i="8"/>
  <c r="M19" i="8"/>
  <c r="K19" i="8"/>
  <c r="J19" i="8"/>
  <c r="AG18" i="8"/>
  <c r="AC18" i="8"/>
  <c r="Y18" i="8"/>
  <c r="AH18" i="8" s="1"/>
  <c r="U18" i="8"/>
  <c r="AG17" i="8"/>
  <c r="AG19" i="8" s="1"/>
  <c r="AC17" i="8"/>
  <c r="AC19" i="8" s="1"/>
  <c r="Y17" i="8"/>
  <c r="U17" i="8"/>
  <c r="AH17" i="8" s="1"/>
  <c r="AF15" i="8"/>
  <c r="AE15" i="8"/>
  <c r="AD15" i="8"/>
  <c r="AB15" i="8"/>
  <c r="AA15" i="8"/>
  <c r="Z15" i="8"/>
  <c r="Y15" i="8"/>
  <c r="X15" i="8"/>
  <c r="W15" i="8"/>
  <c r="V15" i="8"/>
  <c r="U15" i="8"/>
  <c r="T15" i="8"/>
  <c r="S15" i="8"/>
  <c r="R15" i="8"/>
  <c r="O15" i="8"/>
  <c r="N15" i="8"/>
  <c r="M15" i="8"/>
  <c r="K15" i="8"/>
  <c r="J15" i="8"/>
  <c r="AH14" i="8"/>
  <c r="AG14" i="8"/>
  <c r="AC14" i="8"/>
  <c r="Y14" i="8"/>
  <c r="U14" i="8"/>
  <c r="AG13" i="8"/>
  <c r="AG15" i="8" s="1"/>
  <c r="AC13" i="8"/>
  <c r="AC15" i="8" s="1"/>
  <c r="Y13" i="8"/>
  <c r="U13" i="8"/>
  <c r="AH13" i="8" s="1"/>
  <c r="AF11" i="8"/>
  <c r="AF76" i="8" s="1"/>
  <c r="AE11" i="8"/>
  <c r="AE76" i="8" s="1"/>
  <c r="AD11" i="8"/>
  <c r="AD76" i="8" s="1"/>
  <c r="AB11" i="8"/>
  <c r="AA11" i="8"/>
  <c r="AA76" i="8" s="1"/>
  <c r="Z11" i="8"/>
  <c r="Z76" i="8" s="1"/>
  <c r="X11" i="8"/>
  <c r="X76" i="8" s="1"/>
  <c r="W11" i="8"/>
  <c r="W76" i="8" s="1"/>
  <c r="V11" i="8"/>
  <c r="V76" i="8" s="1"/>
  <c r="T11" i="8"/>
  <c r="S11" i="8"/>
  <c r="S76" i="8" s="1"/>
  <c r="R11" i="8"/>
  <c r="R76" i="8" s="1"/>
  <c r="O11" i="8"/>
  <c r="O76" i="8" s="1"/>
  <c r="N11" i="8"/>
  <c r="N76" i="8" s="1"/>
  <c r="M11" i="8"/>
  <c r="K11" i="8"/>
  <c r="K76" i="8" s="1"/>
  <c r="J11" i="8"/>
  <c r="J76" i="8" s="1"/>
  <c r="AG10" i="8"/>
  <c r="AC10" i="8"/>
  <c r="AC11" i="8" s="1"/>
  <c r="Y10" i="8"/>
  <c r="U10" i="8"/>
  <c r="AH10" i="8" s="1"/>
  <c r="AG9" i="8"/>
  <c r="AG11" i="8" s="1"/>
  <c r="AC9" i="8"/>
  <c r="Y9" i="8"/>
  <c r="AH9" i="8" s="1"/>
  <c r="U9" i="8"/>
  <c r="U11" i="8" s="1"/>
  <c r="D22" i="4"/>
  <c r="E22" i="4"/>
  <c r="F22" i="4"/>
  <c r="G22" i="4"/>
  <c r="H22" i="4"/>
  <c r="I22" i="4"/>
  <c r="K22" i="4"/>
  <c r="L22" i="4"/>
  <c r="M22" i="4"/>
  <c r="O22" i="4"/>
  <c r="P22" i="4"/>
  <c r="Q22" i="4"/>
  <c r="S22" i="4"/>
  <c r="T22" i="4"/>
  <c r="U22" i="4"/>
  <c r="K67" i="3"/>
  <c r="C22" i="4" s="1"/>
  <c r="L77" i="3"/>
  <c r="P77" i="3"/>
  <c r="Q77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J67" i="3"/>
  <c r="B22" i="4" s="1"/>
  <c r="AG66" i="3"/>
  <c r="AC66" i="3"/>
  <c r="Y66" i="3"/>
  <c r="U66" i="3"/>
  <c r="AH66" i="3" s="1"/>
  <c r="AG65" i="3"/>
  <c r="AG67" i="3" s="1"/>
  <c r="V22" i="4" s="1"/>
  <c r="AC65" i="3"/>
  <c r="Y65" i="3"/>
  <c r="Y67" i="3" s="1"/>
  <c r="N22" i="4" s="1"/>
  <c r="U65" i="3"/>
  <c r="U67" i="3" s="1"/>
  <c r="J22" i="4" s="1"/>
  <c r="A25" i="11"/>
  <c r="A76" i="10"/>
  <c r="AF75" i="10"/>
  <c r="AE75" i="10"/>
  <c r="AD75" i="10"/>
  <c r="AC75" i="10"/>
  <c r="R24" i="11" s="1"/>
  <c r="AB75" i="10"/>
  <c r="AA75" i="10"/>
  <c r="Z75" i="10"/>
  <c r="Z76" i="10" s="1"/>
  <c r="X75" i="10"/>
  <c r="W75" i="10"/>
  <c r="V75" i="10"/>
  <c r="V76" i="10" s="1"/>
  <c r="U75" i="10"/>
  <c r="T75" i="10"/>
  <c r="S75" i="10"/>
  <c r="R75" i="10"/>
  <c r="O75" i="10"/>
  <c r="N75" i="10"/>
  <c r="M75" i="10"/>
  <c r="K75" i="10"/>
  <c r="C24" i="11" s="1"/>
  <c r="J75" i="10"/>
  <c r="B24" i="11" s="1"/>
  <c r="AG74" i="10"/>
  <c r="AC74" i="10"/>
  <c r="Y74" i="10"/>
  <c r="U74" i="10"/>
  <c r="AG73" i="10"/>
  <c r="AG75" i="10" s="1"/>
  <c r="AC73" i="10"/>
  <c r="Y73" i="10"/>
  <c r="Y75" i="10" s="1"/>
  <c r="N24" i="11" s="1"/>
  <c r="U73" i="10"/>
  <c r="AF71" i="10"/>
  <c r="AE71" i="10"/>
  <c r="AD71" i="10"/>
  <c r="AB71" i="10"/>
  <c r="AA71" i="10"/>
  <c r="Z71" i="10"/>
  <c r="Y71" i="10"/>
  <c r="X71" i="10"/>
  <c r="W71" i="10"/>
  <c r="V71" i="10"/>
  <c r="T71" i="10"/>
  <c r="S71" i="10"/>
  <c r="R71" i="10"/>
  <c r="O71" i="10"/>
  <c r="N71" i="10"/>
  <c r="M71" i="10"/>
  <c r="K71" i="10"/>
  <c r="J71" i="10"/>
  <c r="AG70" i="10"/>
  <c r="AC70" i="10"/>
  <c r="Y70" i="10"/>
  <c r="U70" i="10"/>
  <c r="AG69" i="10"/>
  <c r="AG71" i="10" s="1"/>
  <c r="AC69" i="10"/>
  <c r="Y69" i="10"/>
  <c r="U69" i="10"/>
  <c r="U71" i="10" s="1"/>
  <c r="AF63" i="10"/>
  <c r="AE63" i="10"/>
  <c r="AD63" i="10"/>
  <c r="AB63" i="10"/>
  <c r="AA63" i="10"/>
  <c r="Z63" i="10"/>
  <c r="X63" i="10"/>
  <c r="W63" i="10"/>
  <c r="V63" i="10"/>
  <c r="T63" i="10"/>
  <c r="S63" i="10"/>
  <c r="R63" i="10"/>
  <c r="O63" i="10"/>
  <c r="N63" i="10"/>
  <c r="M63" i="10"/>
  <c r="K63" i="10"/>
  <c r="J63" i="10"/>
  <c r="AG62" i="10"/>
  <c r="AG63" i="10" s="1"/>
  <c r="AC62" i="10"/>
  <c r="Y62" i="10"/>
  <c r="U62" i="10"/>
  <c r="AG61" i="10"/>
  <c r="AC61" i="10"/>
  <c r="AC63" i="10" s="1"/>
  <c r="Y61" i="10"/>
  <c r="Y63" i="10" s="1"/>
  <c r="U61" i="10"/>
  <c r="AF59" i="10"/>
  <c r="AE59" i="10"/>
  <c r="AD59" i="10"/>
  <c r="AB59" i="10"/>
  <c r="AA59" i="10"/>
  <c r="Z59" i="10"/>
  <c r="X59" i="10"/>
  <c r="W59" i="10"/>
  <c r="V59" i="10"/>
  <c r="T59" i="10"/>
  <c r="S59" i="10"/>
  <c r="R59" i="10"/>
  <c r="O59" i="10"/>
  <c r="N59" i="10"/>
  <c r="M59" i="10"/>
  <c r="K59" i="10"/>
  <c r="J59" i="10"/>
  <c r="AG58" i="10"/>
  <c r="AC58" i="10"/>
  <c r="AC59" i="10" s="1"/>
  <c r="Y58" i="10"/>
  <c r="U58" i="10"/>
  <c r="U59" i="10" s="1"/>
  <c r="AG57" i="10"/>
  <c r="AG59" i="10" s="1"/>
  <c r="AC57" i="10"/>
  <c r="Y57" i="10"/>
  <c r="Y59" i="10" s="1"/>
  <c r="U57" i="10"/>
  <c r="AF55" i="10"/>
  <c r="AE55" i="10"/>
  <c r="AD55" i="10"/>
  <c r="AB55" i="10"/>
  <c r="AA55" i="10"/>
  <c r="Z55" i="10"/>
  <c r="X55" i="10"/>
  <c r="W55" i="10"/>
  <c r="V55" i="10"/>
  <c r="T55" i="10"/>
  <c r="S55" i="10"/>
  <c r="R55" i="10"/>
  <c r="O55" i="10"/>
  <c r="N55" i="10"/>
  <c r="M55" i="10"/>
  <c r="K55" i="10"/>
  <c r="J55" i="10"/>
  <c r="AG54" i="10"/>
  <c r="AC54" i="10"/>
  <c r="Y54" i="10"/>
  <c r="U54" i="10"/>
  <c r="AH54" i="10" s="1"/>
  <c r="AG53" i="10"/>
  <c r="AC53" i="10"/>
  <c r="AC55" i="10" s="1"/>
  <c r="Y53" i="10"/>
  <c r="Y55" i="10" s="1"/>
  <c r="U53" i="10"/>
  <c r="AH53" i="10" s="1"/>
  <c r="AF51" i="10"/>
  <c r="AE51" i="10"/>
  <c r="AD51" i="10"/>
  <c r="AB51" i="10"/>
  <c r="AA51" i="10"/>
  <c r="Z51" i="10"/>
  <c r="X51" i="10"/>
  <c r="W51" i="10"/>
  <c r="V51" i="10"/>
  <c r="T51" i="10"/>
  <c r="S51" i="10"/>
  <c r="R51" i="10"/>
  <c r="O51" i="10"/>
  <c r="N51" i="10"/>
  <c r="M51" i="10"/>
  <c r="J51" i="10"/>
  <c r="AG50" i="10"/>
  <c r="AG51" i="10" s="1"/>
  <c r="AC50" i="10"/>
  <c r="Y50" i="10"/>
  <c r="U50" i="10"/>
  <c r="AG49" i="10"/>
  <c r="AC49" i="10"/>
  <c r="AC51" i="10" s="1"/>
  <c r="Y49" i="10"/>
  <c r="Y51" i="10" s="1"/>
  <c r="U49" i="10"/>
  <c r="U51" i="10" s="1"/>
  <c r="AF47" i="10"/>
  <c r="AE47" i="10"/>
  <c r="AD47" i="10"/>
  <c r="AB47" i="10"/>
  <c r="AA47" i="10"/>
  <c r="Z47" i="10"/>
  <c r="X47" i="10"/>
  <c r="W47" i="10"/>
  <c r="V47" i="10"/>
  <c r="T47" i="10"/>
  <c r="S47" i="10"/>
  <c r="R47" i="10"/>
  <c r="O47" i="10"/>
  <c r="N47" i="10"/>
  <c r="M47" i="10"/>
  <c r="K47" i="10"/>
  <c r="J47" i="10"/>
  <c r="AG46" i="10"/>
  <c r="AC46" i="10"/>
  <c r="Y46" i="10"/>
  <c r="U46" i="10"/>
  <c r="AG45" i="10"/>
  <c r="AG47" i="10" s="1"/>
  <c r="AC45" i="10"/>
  <c r="AC47" i="10" s="1"/>
  <c r="Y45" i="10"/>
  <c r="Y47" i="10" s="1"/>
  <c r="U45" i="10"/>
  <c r="U47" i="10" s="1"/>
  <c r="AF43" i="10"/>
  <c r="AE43" i="10"/>
  <c r="AD43" i="10"/>
  <c r="AB43" i="10"/>
  <c r="AA43" i="10"/>
  <c r="Z43" i="10"/>
  <c r="X43" i="10"/>
  <c r="W43" i="10"/>
  <c r="V43" i="10"/>
  <c r="T43" i="10"/>
  <c r="S43" i="10"/>
  <c r="R43" i="10"/>
  <c r="O43" i="10"/>
  <c r="N43" i="10"/>
  <c r="M43" i="10"/>
  <c r="K43" i="10"/>
  <c r="J43" i="10"/>
  <c r="AG42" i="10"/>
  <c r="AC42" i="10"/>
  <c r="Y42" i="10"/>
  <c r="U42" i="10"/>
  <c r="AG41" i="10"/>
  <c r="AG43" i="10" s="1"/>
  <c r="AC41" i="10"/>
  <c r="AC43" i="10" s="1"/>
  <c r="Y41" i="10"/>
  <c r="U41" i="10"/>
  <c r="AF39" i="10"/>
  <c r="AE39" i="10"/>
  <c r="AD39" i="10"/>
  <c r="AB39" i="10"/>
  <c r="AA39" i="10"/>
  <c r="Z39" i="10"/>
  <c r="X39" i="10"/>
  <c r="W39" i="10"/>
  <c r="V39" i="10"/>
  <c r="T39" i="10"/>
  <c r="S39" i="10"/>
  <c r="R39" i="10"/>
  <c r="O39" i="10"/>
  <c r="N39" i="10"/>
  <c r="M39" i="10"/>
  <c r="K39" i="10"/>
  <c r="J39" i="10"/>
  <c r="AH38" i="10"/>
  <c r="AG38" i="10"/>
  <c r="AC38" i="10"/>
  <c r="Y38" i="10"/>
  <c r="U38" i="10"/>
  <c r="AG37" i="10"/>
  <c r="AC37" i="10"/>
  <c r="Y37" i="10"/>
  <c r="U37" i="10"/>
  <c r="U39" i="10" s="1"/>
  <c r="AF35" i="10"/>
  <c r="AE35" i="10"/>
  <c r="AD35" i="10"/>
  <c r="AB35" i="10"/>
  <c r="AA35" i="10"/>
  <c r="Z35" i="10"/>
  <c r="X35" i="10"/>
  <c r="W35" i="10"/>
  <c r="V35" i="10"/>
  <c r="T35" i="10"/>
  <c r="S35" i="10"/>
  <c r="R35" i="10"/>
  <c r="O35" i="10"/>
  <c r="N35" i="10"/>
  <c r="M35" i="10"/>
  <c r="K35" i="10"/>
  <c r="J35" i="10"/>
  <c r="AG34" i="10"/>
  <c r="AG35" i="10" s="1"/>
  <c r="AC34" i="10"/>
  <c r="Y34" i="10"/>
  <c r="U34" i="10"/>
  <c r="AH34" i="10" s="1"/>
  <c r="AG33" i="10"/>
  <c r="AC33" i="10"/>
  <c r="Y33" i="10"/>
  <c r="Y35" i="10" s="1"/>
  <c r="U33" i="10"/>
  <c r="U35" i="10" s="1"/>
  <c r="AF31" i="10"/>
  <c r="AE31" i="10"/>
  <c r="AD31" i="10"/>
  <c r="AB31" i="10"/>
  <c r="AA31" i="10"/>
  <c r="Z31" i="10"/>
  <c r="X31" i="10"/>
  <c r="W31" i="10"/>
  <c r="V31" i="10"/>
  <c r="T31" i="10"/>
  <c r="S31" i="10"/>
  <c r="R31" i="10"/>
  <c r="O31" i="10"/>
  <c r="N31" i="10"/>
  <c r="M31" i="10"/>
  <c r="K31" i="10"/>
  <c r="J31" i="10"/>
  <c r="AG30" i="10"/>
  <c r="AC30" i="10"/>
  <c r="Y30" i="10"/>
  <c r="U30" i="10"/>
  <c r="AG29" i="10"/>
  <c r="AC29" i="10"/>
  <c r="AC31" i="10" s="1"/>
  <c r="Y29" i="10"/>
  <c r="Y31" i="10" s="1"/>
  <c r="U29" i="10"/>
  <c r="U31" i="10" s="1"/>
  <c r="AF27" i="10"/>
  <c r="AE27" i="10"/>
  <c r="AD27" i="10"/>
  <c r="AB27" i="10"/>
  <c r="AA27" i="10"/>
  <c r="Z27" i="10"/>
  <c r="X27" i="10"/>
  <c r="W27" i="10"/>
  <c r="V27" i="10"/>
  <c r="T27" i="10"/>
  <c r="S27" i="10"/>
  <c r="R27" i="10"/>
  <c r="O27" i="10"/>
  <c r="N27" i="10"/>
  <c r="M27" i="10"/>
  <c r="K27" i="10"/>
  <c r="J27" i="10"/>
  <c r="AG26" i="10"/>
  <c r="AC26" i="10"/>
  <c r="Y26" i="10"/>
  <c r="U26" i="10"/>
  <c r="AG25" i="10"/>
  <c r="AG27" i="10" s="1"/>
  <c r="AC25" i="10"/>
  <c r="AC27" i="10" s="1"/>
  <c r="Y25" i="10"/>
  <c r="U25" i="10"/>
  <c r="AH25" i="10" s="1"/>
  <c r="AF23" i="10"/>
  <c r="AE23" i="10"/>
  <c r="AD23" i="10"/>
  <c r="AB23" i="10"/>
  <c r="AA23" i="10"/>
  <c r="Z23" i="10"/>
  <c r="X23" i="10"/>
  <c r="W23" i="10"/>
  <c r="V23" i="10"/>
  <c r="T23" i="10"/>
  <c r="S23" i="10"/>
  <c r="R23" i="10"/>
  <c r="O23" i="10"/>
  <c r="N23" i="10"/>
  <c r="M23" i="10"/>
  <c r="K23" i="10"/>
  <c r="J23" i="10"/>
  <c r="AG22" i="10"/>
  <c r="AC22" i="10"/>
  <c r="Y22" i="10"/>
  <c r="U22" i="10"/>
  <c r="AH22" i="10" s="1"/>
  <c r="AG21" i="10"/>
  <c r="AC21" i="10"/>
  <c r="Y21" i="10"/>
  <c r="U21" i="10"/>
  <c r="AF19" i="10"/>
  <c r="AE19" i="10"/>
  <c r="AD19" i="10"/>
  <c r="AB19" i="10"/>
  <c r="AA19" i="10"/>
  <c r="Z19" i="10"/>
  <c r="X19" i="10"/>
  <c r="W19" i="10"/>
  <c r="V19" i="10"/>
  <c r="T19" i="10"/>
  <c r="S19" i="10"/>
  <c r="R19" i="10"/>
  <c r="O19" i="10"/>
  <c r="N19" i="10"/>
  <c r="M19" i="10"/>
  <c r="K19" i="10"/>
  <c r="J19" i="10"/>
  <c r="AG18" i="10"/>
  <c r="AG19" i="10" s="1"/>
  <c r="AC18" i="10"/>
  <c r="Y18" i="10"/>
  <c r="U18" i="10"/>
  <c r="AG17" i="10"/>
  <c r="AC17" i="10"/>
  <c r="Y17" i="10"/>
  <c r="U17" i="10"/>
  <c r="U19" i="10" s="1"/>
  <c r="AF15" i="10"/>
  <c r="AE15" i="10"/>
  <c r="AD15" i="10"/>
  <c r="AB15" i="10"/>
  <c r="AA15" i="10"/>
  <c r="Z15" i="10"/>
  <c r="X15" i="10"/>
  <c r="W15" i="10"/>
  <c r="V15" i="10"/>
  <c r="T15" i="10"/>
  <c r="S15" i="10"/>
  <c r="R15" i="10"/>
  <c r="O15" i="10"/>
  <c r="N15" i="10"/>
  <c r="M15" i="10"/>
  <c r="K15" i="10"/>
  <c r="J15" i="10"/>
  <c r="AG14" i="10"/>
  <c r="AC14" i="10"/>
  <c r="Y14" i="10"/>
  <c r="U14" i="10"/>
  <c r="AH14" i="10" s="1"/>
  <c r="AG13" i="10"/>
  <c r="AC13" i="10"/>
  <c r="Y13" i="10"/>
  <c r="Y15" i="10" s="1"/>
  <c r="U13" i="10"/>
  <c r="U15" i="10" s="1"/>
  <c r="AF11" i="10"/>
  <c r="AE11" i="10"/>
  <c r="AD11" i="10"/>
  <c r="AC11" i="10"/>
  <c r="AB11" i="10"/>
  <c r="AA11" i="10"/>
  <c r="Z11" i="10"/>
  <c r="X11" i="10"/>
  <c r="W11" i="10"/>
  <c r="V11" i="10"/>
  <c r="T11" i="10"/>
  <c r="S11" i="10"/>
  <c r="R11" i="10"/>
  <c r="O11" i="10"/>
  <c r="N11" i="10"/>
  <c r="M11" i="10"/>
  <c r="K11" i="10"/>
  <c r="J11" i="10"/>
  <c r="AG10" i="10"/>
  <c r="AC10" i="10"/>
  <c r="Y10" i="10"/>
  <c r="U10" i="10"/>
  <c r="AH10" i="10" s="1"/>
  <c r="AI10" i="10" s="1"/>
  <c r="AG9" i="10"/>
  <c r="AG11" i="10" s="1"/>
  <c r="AC9" i="10"/>
  <c r="Y9" i="10"/>
  <c r="U9" i="10"/>
  <c r="AH9" i="10" s="1"/>
  <c r="AC76" i="10" l="1"/>
  <c r="O24" i="11"/>
  <c r="AH73" i="64"/>
  <c r="R23" i="61"/>
  <c r="AH141" i="60"/>
  <c r="AI141" i="60" s="1"/>
  <c r="U145" i="60"/>
  <c r="AH143" i="60"/>
  <c r="AI143" i="60" s="1"/>
  <c r="AH139" i="60"/>
  <c r="AI139" i="60" s="1"/>
  <c r="AH144" i="60"/>
  <c r="AI144" i="60" s="1"/>
  <c r="AH140" i="60"/>
  <c r="AI140" i="60" s="1"/>
  <c r="AH138" i="60"/>
  <c r="AI138" i="60" s="1"/>
  <c r="AH137" i="60"/>
  <c r="AI137" i="60" s="1"/>
  <c r="AH142" i="60"/>
  <c r="AI142" i="60" s="1"/>
  <c r="AH136" i="60"/>
  <c r="AI136" i="60" s="1"/>
  <c r="AH135" i="60"/>
  <c r="AI135" i="60" s="1"/>
  <c r="AH110" i="60"/>
  <c r="AI110" i="60" s="1"/>
  <c r="AH102" i="60"/>
  <c r="AI102" i="60" s="1"/>
  <c r="AH107" i="60"/>
  <c r="AI107" i="60" s="1"/>
  <c r="AH98" i="60"/>
  <c r="AI98" i="60" s="1"/>
  <c r="AH106" i="60"/>
  <c r="AI106" i="60" s="1"/>
  <c r="AH105" i="60"/>
  <c r="AI105" i="60" s="1"/>
  <c r="AH108" i="60"/>
  <c r="AI108" i="60" s="1"/>
  <c r="AH111" i="60"/>
  <c r="AI111" i="60" s="1"/>
  <c r="AH103" i="60"/>
  <c r="AI103" i="60" s="1"/>
  <c r="U113" i="60"/>
  <c r="J15" i="61" s="1"/>
  <c r="Y113" i="60"/>
  <c r="AH100" i="60"/>
  <c r="AI100" i="60" s="1"/>
  <c r="AH104" i="60"/>
  <c r="AI104" i="60" s="1"/>
  <c r="AC113" i="60"/>
  <c r="R15" i="61" s="1"/>
  <c r="AH99" i="60"/>
  <c r="AI99" i="60" s="1"/>
  <c r="AH112" i="60"/>
  <c r="AI112" i="60" s="1"/>
  <c r="AC67" i="60"/>
  <c r="AC89" i="60" s="1"/>
  <c r="R14" i="61" s="1"/>
  <c r="AH69" i="60"/>
  <c r="AI70" i="60" s="1"/>
  <c r="AH78" i="60"/>
  <c r="AI79" i="60" s="1"/>
  <c r="AH74" i="60"/>
  <c r="AI75" i="60" s="1"/>
  <c r="AH85" i="60"/>
  <c r="AI86" i="60" s="1"/>
  <c r="AH88" i="60"/>
  <c r="AH80" i="60"/>
  <c r="AI81" i="60" s="1"/>
  <c r="AH72" i="60"/>
  <c r="AI73" i="60" s="1"/>
  <c r="AH71" i="60"/>
  <c r="AI72" i="60" s="1"/>
  <c r="Z89" i="60"/>
  <c r="O14" i="61" s="1"/>
  <c r="O25" i="61" s="1"/>
  <c r="AH81" i="60"/>
  <c r="AI82" i="60" s="1"/>
  <c r="AH77" i="60"/>
  <c r="AI78" i="60" s="1"/>
  <c r="AH73" i="60"/>
  <c r="AI74" i="60" s="1"/>
  <c r="AH70" i="60"/>
  <c r="AI71" i="60" s="1"/>
  <c r="AH84" i="60"/>
  <c r="AI85" i="60" s="1"/>
  <c r="AH87" i="60"/>
  <c r="AI88" i="60" s="1"/>
  <c r="AH76" i="60"/>
  <c r="AI77" i="60" s="1"/>
  <c r="AH83" i="60"/>
  <c r="AI84" i="60" s="1"/>
  <c r="AH79" i="60"/>
  <c r="AI80" i="60" s="1"/>
  <c r="AH75" i="60"/>
  <c r="AI76" i="60" s="1"/>
  <c r="AH86" i="60"/>
  <c r="AI87" i="60" s="1"/>
  <c r="AH82" i="60"/>
  <c r="AI83" i="60" s="1"/>
  <c r="Y131" i="60"/>
  <c r="Y132" i="60" s="1"/>
  <c r="N19" i="61" s="1"/>
  <c r="AH26" i="60"/>
  <c r="AI26" i="60" s="1"/>
  <c r="AH27" i="60"/>
  <c r="AI27" i="60" s="1"/>
  <c r="AH25" i="60"/>
  <c r="AI25" i="60" s="1"/>
  <c r="AH24" i="60"/>
  <c r="AI24" i="60" s="1"/>
  <c r="AH28" i="60"/>
  <c r="AI28" i="60" s="1"/>
  <c r="AH29" i="60"/>
  <c r="AI29" i="60" s="1"/>
  <c r="W188" i="60"/>
  <c r="L24" i="61" s="1"/>
  <c r="Y186" i="60"/>
  <c r="AH186" i="60" s="1"/>
  <c r="X188" i="60"/>
  <c r="M24" i="61" s="1"/>
  <c r="Y187" i="60"/>
  <c r="AH187" i="60" s="1"/>
  <c r="AI187" i="60" s="1"/>
  <c r="AH163" i="60"/>
  <c r="AI163" i="60" s="1"/>
  <c r="V23" i="61"/>
  <c r="AI131" i="58"/>
  <c r="AI127" i="58"/>
  <c r="AI124" i="58"/>
  <c r="AI126" i="58"/>
  <c r="AI129" i="58"/>
  <c r="AI132" i="58"/>
  <c r="AH115" i="58"/>
  <c r="AI115" i="58" s="1"/>
  <c r="AH114" i="58"/>
  <c r="AI114" i="58" s="1"/>
  <c r="AH107" i="58"/>
  <c r="AI107" i="58" s="1"/>
  <c r="AH106" i="58"/>
  <c r="AI106" i="58" s="1"/>
  <c r="AH110" i="58"/>
  <c r="AI110" i="58" s="1"/>
  <c r="AH109" i="58"/>
  <c r="AI109" i="58" s="1"/>
  <c r="AH108" i="58"/>
  <c r="AI108" i="58" s="1"/>
  <c r="AH105" i="58"/>
  <c r="AI105" i="58" s="1"/>
  <c r="AH101" i="58"/>
  <c r="AI101" i="58" s="1"/>
  <c r="AH94" i="58"/>
  <c r="AI94" i="58" s="1"/>
  <c r="AH86" i="58"/>
  <c r="AI86" i="58" s="1"/>
  <c r="AH93" i="58"/>
  <c r="AI93" i="58" s="1"/>
  <c r="AH85" i="58"/>
  <c r="AI85" i="58" s="1"/>
  <c r="AH84" i="58"/>
  <c r="AI84" i="58" s="1"/>
  <c r="AH92" i="58"/>
  <c r="AI92" i="58" s="1"/>
  <c r="AH96" i="58"/>
  <c r="AI96" i="58" s="1"/>
  <c r="AH55" i="58"/>
  <c r="AI55" i="58" s="1"/>
  <c r="AH97" i="58"/>
  <c r="AI97" i="58" s="1"/>
  <c r="AH89" i="58"/>
  <c r="AI89" i="58" s="1"/>
  <c r="AH88" i="58"/>
  <c r="AI88" i="58" s="1"/>
  <c r="AH95" i="58"/>
  <c r="AI95" i="58" s="1"/>
  <c r="AH91" i="58"/>
  <c r="AI91" i="58" s="1"/>
  <c r="AH87" i="58"/>
  <c r="AI87" i="58" s="1"/>
  <c r="AH90" i="58"/>
  <c r="AI90" i="58" s="1"/>
  <c r="AH54" i="58"/>
  <c r="AI54" i="58" s="1"/>
  <c r="AH75" i="58"/>
  <c r="AI75" i="58" s="1"/>
  <c r="AH74" i="58"/>
  <c r="AI74" i="58" s="1"/>
  <c r="AH58" i="58"/>
  <c r="AH71" i="58"/>
  <c r="AI71" i="58" s="1"/>
  <c r="AH63" i="58"/>
  <c r="AI63" i="58" s="1"/>
  <c r="AH78" i="58"/>
  <c r="AI78" i="58" s="1"/>
  <c r="AH62" i="58"/>
  <c r="AI62" i="58" s="1"/>
  <c r="AH73" i="58"/>
  <c r="AI73" i="58" s="1"/>
  <c r="AH65" i="58"/>
  <c r="AI65" i="58" s="1"/>
  <c r="AH57" i="58"/>
  <c r="AI57" i="58" s="1"/>
  <c r="AH72" i="58"/>
  <c r="AI72" i="58" s="1"/>
  <c r="AH59" i="58"/>
  <c r="AI59" i="58" s="1"/>
  <c r="AH79" i="58"/>
  <c r="AI79" i="58" s="1"/>
  <c r="AH70" i="58"/>
  <c r="AI70" i="58" s="1"/>
  <c r="AH56" i="58"/>
  <c r="AI56" i="58" s="1"/>
  <c r="AH68" i="58"/>
  <c r="AI68" i="58" s="1"/>
  <c r="AH80" i="58"/>
  <c r="AI80" i="58" s="1"/>
  <c r="AH77" i="58"/>
  <c r="AI77" i="58" s="1"/>
  <c r="AH67" i="58"/>
  <c r="AI67" i="58" s="1"/>
  <c r="AH64" i="58"/>
  <c r="AI64" i="58" s="1"/>
  <c r="AH61" i="58"/>
  <c r="AI61" i="58" s="1"/>
  <c r="AH66" i="58"/>
  <c r="AI66" i="58" s="1"/>
  <c r="AH76" i="58"/>
  <c r="AI76" i="58" s="1"/>
  <c r="AH60" i="58"/>
  <c r="AI60" i="58" s="1"/>
  <c r="AH69" i="58"/>
  <c r="AI69" i="58" s="1"/>
  <c r="AH53" i="58"/>
  <c r="AI53" i="58" s="1"/>
  <c r="AI58" i="58"/>
  <c r="AH43" i="58"/>
  <c r="AI43" i="58" s="1"/>
  <c r="AH35" i="58"/>
  <c r="AI35" i="58" s="1"/>
  <c r="AH40" i="58"/>
  <c r="AI40" i="58" s="1"/>
  <c r="AH45" i="58"/>
  <c r="AI45" i="58" s="1"/>
  <c r="AH41" i="58"/>
  <c r="AI41" i="58" s="1"/>
  <c r="AH36" i="58"/>
  <c r="AI36" i="58" s="1"/>
  <c r="AH39" i="58"/>
  <c r="AI39" i="58" s="1"/>
  <c r="AH42" i="58"/>
  <c r="AI42" i="58" s="1"/>
  <c r="AH38" i="58"/>
  <c r="AI38" i="58" s="1"/>
  <c r="AH34" i="58"/>
  <c r="AI34" i="58" s="1"/>
  <c r="AH44" i="58"/>
  <c r="AI44" i="58" s="1"/>
  <c r="AH37" i="58"/>
  <c r="AI37" i="58" s="1"/>
  <c r="AC102" i="58"/>
  <c r="R16" i="59" s="1"/>
  <c r="U120" i="58"/>
  <c r="J19" i="59" s="1"/>
  <c r="AH29" i="58"/>
  <c r="AI29" i="58" s="1"/>
  <c r="AH27" i="58"/>
  <c r="AI27" i="58" s="1"/>
  <c r="AH28" i="58"/>
  <c r="AI28" i="58" s="1"/>
  <c r="AH22" i="58"/>
  <c r="AI22" i="58" s="1"/>
  <c r="AH24" i="58"/>
  <c r="AI24" i="58" s="1"/>
  <c r="AH25" i="58"/>
  <c r="AI25" i="58" s="1"/>
  <c r="AH26" i="58"/>
  <c r="AI26" i="58" s="1"/>
  <c r="AH23" i="58"/>
  <c r="AI23" i="58" s="1"/>
  <c r="AH30" i="58"/>
  <c r="AI30" i="58" s="1"/>
  <c r="AG145" i="58"/>
  <c r="V23" i="59" s="1"/>
  <c r="AG116" i="58"/>
  <c r="V18" i="59" s="1"/>
  <c r="AH136" i="58"/>
  <c r="AI136" i="58" s="1"/>
  <c r="Y11" i="58"/>
  <c r="N8" i="59" s="1"/>
  <c r="AC111" i="58"/>
  <c r="R17" i="59" s="1"/>
  <c r="Y116" i="58"/>
  <c r="N18" i="59" s="1"/>
  <c r="AC19" i="58"/>
  <c r="R10" i="59" s="1"/>
  <c r="U46" i="58"/>
  <c r="J12" i="59" s="1"/>
  <c r="AG120" i="58"/>
  <c r="V19" i="59" s="1"/>
  <c r="AC133" i="58"/>
  <c r="R20" i="59" s="1"/>
  <c r="AC81" i="58"/>
  <c r="R14" i="59" s="1"/>
  <c r="U102" i="58"/>
  <c r="J16" i="59" s="1"/>
  <c r="U11" i="58"/>
  <c r="J8" i="59" s="1"/>
  <c r="AC145" i="58"/>
  <c r="R23" i="59" s="1"/>
  <c r="AH9" i="58"/>
  <c r="AI9" i="58" s="1"/>
  <c r="Y15" i="58"/>
  <c r="N9" i="59" s="1"/>
  <c r="AC50" i="58"/>
  <c r="R13" i="59" s="1"/>
  <c r="AH122" i="58"/>
  <c r="AH13" i="58"/>
  <c r="AI13" i="58" s="1"/>
  <c r="AG81" i="58"/>
  <c r="V14" i="59" s="1"/>
  <c r="AC98" i="58"/>
  <c r="R15" i="59" s="1"/>
  <c r="Y102" i="58"/>
  <c r="N16" i="59" s="1"/>
  <c r="U111" i="58"/>
  <c r="J17" i="59" s="1"/>
  <c r="AG137" i="58"/>
  <c r="V21" i="59" s="1"/>
  <c r="AC141" i="58"/>
  <c r="R22" i="59" s="1"/>
  <c r="AH118" i="58"/>
  <c r="AI118" i="58" s="1"/>
  <c r="AG15" i="58"/>
  <c r="V9" i="59" s="1"/>
  <c r="AG19" i="58"/>
  <c r="V10" i="59" s="1"/>
  <c r="AC31" i="58"/>
  <c r="R11" i="59" s="1"/>
  <c r="Y46" i="58"/>
  <c r="N12" i="59" s="1"/>
  <c r="U50" i="58"/>
  <c r="J13" i="59" s="1"/>
  <c r="AC116" i="58"/>
  <c r="R18" i="59" s="1"/>
  <c r="AC120" i="58"/>
  <c r="R19" i="59" s="1"/>
  <c r="Y133" i="58"/>
  <c r="N20" i="59" s="1"/>
  <c r="AH14" i="58"/>
  <c r="AI14" i="58" s="1"/>
  <c r="AH33" i="58"/>
  <c r="AI33" i="58" s="1"/>
  <c r="AH148" i="58"/>
  <c r="AI148" i="58" s="1"/>
  <c r="AH52" i="58"/>
  <c r="AI52" i="58" s="1"/>
  <c r="AH135" i="58"/>
  <c r="AH144" i="58"/>
  <c r="AI144" i="58" s="1"/>
  <c r="AC15" i="58"/>
  <c r="R9" i="59" s="1"/>
  <c r="U98" i="58"/>
  <c r="J15" i="59" s="1"/>
  <c r="AG102" i="58"/>
  <c r="V16" i="59" s="1"/>
  <c r="E25" i="59"/>
  <c r="Q25" i="59"/>
  <c r="S25" i="59"/>
  <c r="T150" i="58"/>
  <c r="AG31" i="58"/>
  <c r="V11" i="59" s="1"/>
  <c r="AH48" i="58"/>
  <c r="U81" i="58"/>
  <c r="J14" i="59" s="1"/>
  <c r="Y98" i="58"/>
  <c r="N15" i="59" s="1"/>
  <c r="AG141" i="58"/>
  <c r="V22" i="59" s="1"/>
  <c r="I8" i="59"/>
  <c r="I25" i="59" s="1"/>
  <c r="AG11" i="58"/>
  <c r="V8" i="59" s="1"/>
  <c r="AE150" i="58"/>
  <c r="U31" i="58"/>
  <c r="J11" i="59" s="1"/>
  <c r="AG46" i="58"/>
  <c r="V12" i="59" s="1"/>
  <c r="AH49" i="58"/>
  <c r="AI49" i="58" s="1"/>
  <c r="Y81" i="58"/>
  <c r="N14" i="59" s="1"/>
  <c r="AG111" i="58"/>
  <c r="V17" i="59" s="1"/>
  <c r="V150" i="58"/>
  <c r="AF150" i="58"/>
  <c r="AH119" i="58"/>
  <c r="Y137" i="58"/>
  <c r="N21" i="59" s="1"/>
  <c r="U141" i="58"/>
  <c r="J22" i="59" s="1"/>
  <c r="W150" i="58"/>
  <c r="AH18" i="58"/>
  <c r="AI18" i="58" s="1"/>
  <c r="AG98" i="58"/>
  <c r="V15" i="59" s="1"/>
  <c r="AH104" i="58"/>
  <c r="AI104" i="58" s="1"/>
  <c r="U116" i="58"/>
  <c r="J18" i="59" s="1"/>
  <c r="AC137" i="58"/>
  <c r="R21" i="59" s="1"/>
  <c r="AH139" i="58"/>
  <c r="AI139" i="58" s="1"/>
  <c r="U145" i="58"/>
  <c r="J23" i="59" s="1"/>
  <c r="M150" i="58"/>
  <c r="U15" i="58"/>
  <c r="J9" i="59" s="1"/>
  <c r="X150" i="58"/>
  <c r="AH143" i="58"/>
  <c r="AI143" i="58" s="1"/>
  <c r="D8" i="59"/>
  <c r="D25" i="59" s="1"/>
  <c r="L8" i="59"/>
  <c r="L25" i="59" s="1"/>
  <c r="T8" i="59"/>
  <c r="T25" i="59" s="1"/>
  <c r="O150" i="58"/>
  <c r="Z150" i="58"/>
  <c r="Y50" i="58"/>
  <c r="N13" i="59" s="1"/>
  <c r="U133" i="58"/>
  <c r="J20" i="59" s="1"/>
  <c r="AH140" i="58"/>
  <c r="AI140" i="58" s="1"/>
  <c r="C25" i="59"/>
  <c r="F8" i="59"/>
  <c r="F25" i="59" s="1"/>
  <c r="K18" i="59"/>
  <c r="K25" i="59" s="1"/>
  <c r="R150" i="58"/>
  <c r="AA150" i="58"/>
  <c r="AH17" i="58"/>
  <c r="AI17" i="58" s="1"/>
  <c r="U19" i="58"/>
  <c r="J10" i="59" s="1"/>
  <c r="Y31" i="58"/>
  <c r="N11" i="59" s="1"/>
  <c r="N150" i="58"/>
  <c r="G8" i="59"/>
  <c r="G25" i="59" s="1"/>
  <c r="O8" i="59"/>
  <c r="O25" i="59" s="1"/>
  <c r="AH10" i="58"/>
  <c r="AI10" i="58" s="1"/>
  <c r="S150" i="58"/>
  <c r="AB150" i="58"/>
  <c r="Y19" i="58"/>
  <c r="N10" i="59" s="1"/>
  <c r="AG50" i="58"/>
  <c r="V13" i="59" s="1"/>
  <c r="Y111" i="58"/>
  <c r="N17" i="59" s="1"/>
  <c r="AD150" i="58"/>
  <c r="AG133" i="58"/>
  <c r="V20" i="59" s="1"/>
  <c r="H8" i="59"/>
  <c r="H25" i="59" s="1"/>
  <c r="P8" i="59"/>
  <c r="P25" i="59" s="1"/>
  <c r="M18" i="59"/>
  <c r="M25" i="59" s="1"/>
  <c r="U18" i="59"/>
  <c r="U25" i="59" s="1"/>
  <c r="K78" i="56"/>
  <c r="AG16" i="56"/>
  <c r="V9" i="57" s="1"/>
  <c r="U41" i="56"/>
  <c r="J15" i="57" s="1"/>
  <c r="AH14" i="56"/>
  <c r="AI14" i="56" s="1"/>
  <c r="R10" i="57"/>
  <c r="Y16" i="56"/>
  <c r="N9" i="57" s="1"/>
  <c r="AG25" i="56"/>
  <c r="V11" i="57" s="1"/>
  <c r="AC29" i="56"/>
  <c r="R12" i="57" s="1"/>
  <c r="U57" i="56"/>
  <c r="J19" i="57" s="1"/>
  <c r="AG61" i="56"/>
  <c r="V20" i="57" s="1"/>
  <c r="U21" i="56"/>
  <c r="J10" i="57" s="1"/>
  <c r="AH36" i="56"/>
  <c r="AI36" i="56" s="1"/>
  <c r="AH15" i="56"/>
  <c r="AI15" i="56" s="1"/>
  <c r="AC37" i="56"/>
  <c r="R14" i="57" s="1"/>
  <c r="Y41" i="56"/>
  <c r="N15" i="57" s="1"/>
  <c r="AH52" i="56"/>
  <c r="AI52" i="56" s="1"/>
  <c r="AH20" i="56"/>
  <c r="AI20" i="56" s="1"/>
  <c r="AG37" i="56"/>
  <c r="V14" i="57" s="1"/>
  <c r="Y45" i="56"/>
  <c r="N16" i="57" s="1"/>
  <c r="AC61" i="56"/>
  <c r="R20" i="57" s="1"/>
  <c r="AH68" i="56"/>
  <c r="AH35" i="56"/>
  <c r="AI35" i="56" s="1"/>
  <c r="Y11" i="56"/>
  <c r="N8" i="57" s="1"/>
  <c r="AG45" i="56"/>
  <c r="V16" i="57" s="1"/>
  <c r="U11" i="56"/>
  <c r="J8" i="57" s="1"/>
  <c r="AC45" i="56"/>
  <c r="R16" i="57" s="1"/>
  <c r="Y49" i="56"/>
  <c r="N17" i="57" s="1"/>
  <c r="U53" i="56"/>
  <c r="J18" i="57" s="1"/>
  <c r="U73" i="56"/>
  <c r="J23" i="57" s="1"/>
  <c r="AG29" i="56"/>
  <c r="V12" i="57" s="1"/>
  <c r="AH47" i="56"/>
  <c r="AI47" i="56" s="1"/>
  <c r="AH60" i="56"/>
  <c r="AI60" i="56" s="1"/>
  <c r="U77" i="56"/>
  <c r="J24" i="57" s="1"/>
  <c r="Y25" i="56"/>
  <c r="N11" i="57" s="1"/>
  <c r="U29" i="56"/>
  <c r="J12" i="57" s="1"/>
  <c r="AG33" i="56"/>
  <c r="V13" i="57" s="1"/>
  <c r="AC49" i="56"/>
  <c r="R17" i="57" s="1"/>
  <c r="Y53" i="56"/>
  <c r="N18" i="57" s="1"/>
  <c r="AB78" i="56"/>
  <c r="AC25" i="56"/>
  <c r="R11" i="57" s="1"/>
  <c r="Y29" i="56"/>
  <c r="N12" i="57" s="1"/>
  <c r="U33" i="56"/>
  <c r="J13" i="57" s="1"/>
  <c r="AC53" i="56"/>
  <c r="R18" i="57" s="1"/>
  <c r="U61" i="56"/>
  <c r="J20" i="57" s="1"/>
  <c r="AH64" i="56"/>
  <c r="AI64" i="56" s="1"/>
  <c r="U37" i="56"/>
  <c r="J14" i="57" s="1"/>
  <c r="AC41" i="56"/>
  <c r="R15" i="57" s="1"/>
  <c r="AH48" i="56"/>
  <c r="AI48" i="56" s="1"/>
  <c r="AH51" i="56"/>
  <c r="Y61" i="56"/>
  <c r="N20" i="57" s="1"/>
  <c r="AG69" i="56"/>
  <c r="V22" i="57" s="1"/>
  <c r="U16" i="56"/>
  <c r="J9" i="57" s="1"/>
  <c r="Y65" i="56"/>
  <c r="N21" i="57" s="1"/>
  <c r="Y69" i="56"/>
  <c r="N22" i="57" s="1"/>
  <c r="AI196" i="54"/>
  <c r="AI195" i="54"/>
  <c r="AI197" i="54"/>
  <c r="AI194" i="54"/>
  <c r="AI191" i="54"/>
  <c r="AI186" i="54"/>
  <c r="AI179" i="54"/>
  <c r="AI189" i="54"/>
  <c r="AI185" i="54"/>
  <c r="AI182" i="54"/>
  <c r="AI178" i="54"/>
  <c r="AI181" i="54"/>
  <c r="AI188" i="54"/>
  <c r="AI177" i="54"/>
  <c r="AI187" i="54"/>
  <c r="AI180" i="54"/>
  <c r="AH127" i="54"/>
  <c r="AI127" i="54" s="1"/>
  <c r="AH132" i="54"/>
  <c r="AI132" i="54" s="1"/>
  <c r="AH129" i="54"/>
  <c r="AI129" i="54" s="1"/>
  <c r="AH117" i="54"/>
  <c r="AI117" i="54" s="1"/>
  <c r="AH134" i="54"/>
  <c r="AI134" i="54" s="1"/>
  <c r="AH128" i="54"/>
  <c r="AI128" i="54" s="1"/>
  <c r="AH118" i="54"/>
  <c r="AI118" i="54" s="1"/>
  <c r="AH124" i="54"/>
  <c r="AI124" i="54" s="1"/>
  <c r="AH130" i="54"/>
  <c r="AH119" i="54"/>
  <c r="AH133" i="54"/>
  <c r="AH123" i="54"/>
  <c r="AH126" i="54"/>
  <c r="AH122" i="54"/>
  <c r="AH125" i="54"/>
  <c r="AH121" i="54"/>
  <c r="AH131" i="54"/>
  <c r="AH120" i="54"/>
  <c r="AH32" i="54"/>
  <c r="AH70" i="54"/>
  <c r="AH54" i="54"/>
  <c r="AH40" i="54"/>
  <c r="AH68" i="54"/>
  <c r="AH52" i="54"/>
  <c r="AH30" i="54"/>
  <c r="AH38" i="54"/>
  <c r="AH92" i="54"/>
  <c r="AI92" i="54" s="1"/>
  <c r="AH93" i="54"/>
  <c r="AI93" i="54" s="1"/>
  <c r="AH45" i="54"/>
  <c r="AH28" i="54"/>
  <c r="AH36" i="54"/>
  <c r="AH67" i="54"/>
  <c r="AH63" i="54"/>
  <c r="AH47" i="54"/>
  <c r="AH69" i="54"/>
  <c r="AH60" i="54"/>
  <c r="AH56" i="54"/>
  <c r="AH34" i="54"/>
  <c r="AH42" i="54"/>
  <c r="AH66" i="54"/>
  <c r="AH50" i="54"/>
  <c r="AH46" i="54"/>
  <c r="AH65" i="54"/>
  <c r="AH61" i="54"/>
  <c r="AH53" i="54"/>
  <c r="AH49" i="54"/>
  <c r="AH62" i="54"/>
  <c r="AH59" i="54"/>
  <c r="AH55" i="54"/>
  <c r="AH48" i="54"/>
  <c r="AH58" i="54"/>
  <c r="AH51" i="54"/>
  <c r="AH29" i="54"/>
  <c r="AH37" i="54"/>
  <c r="AC72" i="54"/>
  <c r="R12" i="55" s="1"/>
  <c r="AH71" i="54"/>
  <c r="AH64" i="54"/>
  <c r="AH57" i="54"/>
  <c r="AH33" i="54"/>
  <c r="AI33" i="54" s="1"/>
  <c r="AH41" i="54"/>
  <c r="AH44" i="54"/>
  <c r="AH35" i="54"/>
  <c r="AH27" i="54"/>
  <c r="AH31" i="54"/>
  <c r="AH39" i="54"/>
  <c r="AH11" i="54"/>
  <c r="AI11" i="54" s="1"/>
  <c r="AH147" i="54"/>
  <c r="AI147" i="54" s="1"/>
  <c r="AH155" i="54"/>
  <c r="AI155" i="54" s="1"/>
  <c r="AH163" i="54"/>
  <c r="AI163" i="54" s="1"/>
  <c r="AH171" i="54"/>
  <c r="AI171" i="54" s="1"/>
  <c r="AH153" i="54"/>
  <c r="AI153" i="54" s="1"/>
  <c r="AH161" i="54"/>
  <c r="AI161" i="54" s="1"/>
  <c r="AH151" i="54"/>
  <c r="AI151" i="54" s="1"/>
  <c r="AH10" i="54"/>
  <c r="AH158" i="54"/>
  <c r="AI158" i="54" s="1"/>
  <c r="AH146" i="54"/>
  <c r="AI146" i="54" s="1"/>
  <c r="AH154" i="54"/>
  <c r="AI154" i="54" s="1"/>
  <c r="AH162" i="54"/>
  <c r="AI162" i="54" s="1"/>
  <c r="AH170" i="54"/>
  <c r="AI170" i="54" s="1"/>
  <c r="AH148" i="54"/>
  <c r="AI148" i="54" s="1"/>
  <c r="AH145" i="54"/>
  <c r="AI145" i="54" s="1"/>
  <c r="AH168" i="54"/>
  <c r="AI168" i="54" s="1"/>
  <c r="AH172" i="54"/>
  <c r="AI172" i="54" s="1"/>
  <c r="AH169" i="54"/>
  <c r="AI169" i="54" s="1"/>
  <c r="AH159" i="54"/>
  <c r="AI159" i="54" s="1"/>
  <c r="AH167" i="54"/>
  <c r="AI167" i="54" s="1"/>
  <c r="AH164" i="54"/>
  <c r="AI164" i="54" s="1"/>
  <c r="AH149" i="54"/>
  <c r="AI149" i="54" s="1"/>
  <c r="AH152" i="54"/>
  <c r="AI152" i="54" s="1"/>
  <c r="Y198" i="54"/>
  <c r="N23" i="55" s="1"/>
  <c r="AH156" i="54"/>
  <c r="AI156" i="54" s="1"/>
  <c r="AH166" i="54"/>
  <c r="AI166" i="54" s="1"/>
  <c r="AH165" i="54"/>
  <c r="AI165" i="54" s="1"/>
  <c r="AG198" i="54"/>
  <c r="V23" i="55" s="1"/>
  <c r="AH150" i="54"/>
  <c r="AI150" i="54" s="1"/>
  <c r="AH157" i="54"/>
  <c r="AI157" i="54" s="1"/>
  <c r="AH160" i="54"/>
  <c r="AI160" i="54" s="1"/>
  <c r="AC76" i="48"/>
  <c r="AB76" i="48"/>
  <c r="AC76" i="46"/>
  <c r="R24" i="47"/>
  <c r="R25" i="47" s="1"/>
  <c r="AC76" i="44"/>
  <c r="Q24" i="45"/>
  <c r="AI74" i="3"/>
  <c r="AH167" i="60"/>
  <c r="AI167" i="60" s="1"/>
  <c r="AH170" i="60"/>
  <c r="AI170" i="60" s="1"/>
  <c r="AH175" i="60"/>
  <c r="AI175" i="60" s="1"/>
  <c r="AH162" i="60"/>
  <c r="AI162" i="60" s="1"/>
  <c r="AH159" i="60"/>
  <c r="AI159" i="60" s="1"/>
  <c r="AH171" i="60"/>
  <c r="AI171" i="60" s="1"/>
  <c r="AH169" i="60"/>
  <c r="AI169" i="60" s="1"/>
  <c r="N23" i="61"/>
  <c r="AH172" i="60"/>
  <c r="AI172" i="60" s="1"/>
  <c r="AH168" i="60"/>
  <c r="AI168" i="60" s="1"/>
  <c r="AH165" i="60"/>
  <c r="AI165" i="60" s="1"/>
  <c r="AH158" i="60"/>
  <c r="AI158" i="60" s="1"/>
  <c r="AH164" i="60"/>
  <c r="AI164" i="60" s="1"/>
  <c r="AH161" i="60"/>
  <c r="AI161" i="60" s="1"/>
  <c r="AH160" i="60"/>
  <c r="AI160" i="60" s="1"/>
  <c r="AH157" i="60"/>
  <c r="AI157" i="60" s="1"/>
  <c r="AH174" i="60"/>
  <c r="AI174" i="60" s="1"/>
  <c r="AH156" i="60"/>
  <c r="AI156" i="60" s="1"/>
  <c r="AH176" i="60"/>
  <c r="AI176" i="60" s="1"/>
  <c r="AH173" i="60"/>
  <c r="AI173" i="60" s="1"/>
  <c r="AH166" i="60"/>
  <c r="AI166" i="60" s="1"/>
  <c r="AH147" i="60"/>
  <c r="AI147" i="60" s="1"/>
  <c r="AH119" i="60"/>
  <c r="AI119" i="60" s="1"/>
  <c r="AH120" i="60"/>
  <c r="AI120" i="60" s="1"/>
  <c r="Y124" i="60"/>
  <c r="N17" i="61" s="1"/>
  <c r="AC124" i="60"/>
  <c r="R17" i="61" s="1"/>
  <c r="AH122" i="60"/>
  <c r="AI122" i="60" s="1"/>
  <c r="AH123" i="60"/>
  <c r="AI123" i="60" s="1"/>
  <c r="AH121" i="60"/>
  <c r="AH93" i="60"/>
  <c r="AI93" i="60" s="1"/>
  <c r="AH97" i="60"/>
  <c r="AI97" i="60" s="1"/>
  <c r="AH96" i="60"/>
  <c r="AI96" i="60" s="1"/>
  <c r="AH95" i="60"/>
  <c r="AI95" i="60" s="1"/>
  <c r="AH94" i="60"/>
  <c r="AI94" i="60" s="1"/>
  <c r="AH92" i="60"/>
  <c r="AI92" i="60" s="1"/>
  <c r="AH33" i="60"/>
  <c r="AI33" i="60" s="1"/>
  <c r="AH41" i="60"/>
  <c r="AI41" i="60" s="1"/>
  <c r="AH49" i="60"/>
  <c r="AI49" i="60" s="1"/>
  <c r="AH57" i="60"/>
  <c r="AI57" i="60" s="1"/>
  <c r="AH36" i="60"/>
  <c r="AI36" i="60" s="1"/>
  <c r="AH52" i="60"/>
  <c r="AI52" i="60" s="1"/>
  <c r="AH60" i="60"/>
  <c r="AI60" i="60" s="1"/>
  <c r="AC61" i="60"/>
  <c r="R12" i="61" s="1"/>
  <c r="AH40" i="60"/>
  <c r="AI40" i="60" s="1"/>
  <c r="AH48" i="60"/>
  <c r="AI48" i="60" s="1"/>
  <c r="AH56" i="60"/>
  <c r="AI56" i="60" s="1"/>
  <c r="AH34" i="60"/>
  <c r="AI34" i="60" s="1"/>
  <c r="AH42" i="60"/>
  <c r="AI42" i="60" s="1"/>
  <c r="AH50" i="60"/>
  <c r="AI50" i="60" s="1"/>
  <c r="AH58" i="60"/>
  <c r="AI58" i="60" s="1"/>
  <c r="AH35" i="60"/>
  <c r="AI35" i="60" s="1"/>
  <c r="AH43" i="60"/>
  <c r="AI43" i="60" s="1"/>
  <c r="AH51" i="60"/>
  <c r="AI51" i="60" s="1"/>
  <c r="AH59" i="60"/>
  <c r="AI59" i="60" s="1"/>
  <c r="Y61" i="60"/>
  <c r="N12" i="61" s="1"/>
  <c r="AH37" i="60"/>
  <c r="AI37" i="60" s="1"/>
  <c r="AH45" i="60"/>
  <c r="AI45" i="60" s="1"/>
  <c r="AH53" i="60"/>
  <c r="AI53" i="60" s="1"/>
  <c r="AH38" i="60"/>
  <c r="AI38" i="60" s="1"/>
  <c r="AH46" i="60"/>
  <c r="AI46" i="60" s="1"/>
  <c r="AH54" i="60"/>
  <c r="AI54" i="60" s="1"/>
  <c r="AH44" i="60"/>
  <c r="AI44" i="60" s="1"/>
  <c r="AH39" i="60"/>
  <c r="AI39" i="60" s="1"/>
  <c r="AH47" i="60"/>
  <c r="AI47" i="60" s="1"/>
  <c r="AH55" i="60"/>
  <c r="AI55" i="60" s="1"/>
  <c r="Y11" i="60"/>
  <c r="N8" i="61" s="1"/>
  <c r="AG124" i="60"/>
  <c r="V17" i="61" s="1"/>
  <c r="AG61" i="60"/>
  <c r="V12" i="61" s="1"/>
  <c r="AC11" i="60"/>
  <c r="R8" i="61" s="1"/>
  <c r="AC188" i="60"/>
  <c r="R24" i="61" s="1"/>
  <c r="Y65" i="60"/>
  <c r="N13" i="61" s="1"/>
  <c r="AG188" i="60"/>
  <c r="V24" i="61" s="1"/>
  <c r="AG20" i="60"/>
  <c r="V10" i="61" s="1"/>
  <c r="AC30" i="60"/>
  <c r="R11" i="61" s="1"/>
  <c r="AH18" i="60"/>
  <c r="AI18" i="60" s="1"/>
  <c r="Y128" i="60"/>
  <c r="N18" i="61" s="1"/>
  <c r="Y145" i="60"/>
  <c r="N20" i="61" s="1"/>
  <c r="AG11" i="60"/>
  <c r="V8" i="61" s="1"/>
  <c r="AG113" i="60"/>
  <c r="V15" i="61" s="1"/>
  <c r="AC116" i="60"/>
  <c r="R16" i="61" s="1"/>
  <c r="AC128" i="60"/>
  <c r="R18" i="61" s="1"/>
  <c r="AC145" i="60"/>
  <c r="R20" i="61" s="1"/>
  <c r="Y149" i="60"/>
  <c r="N21" i="61" s="1"/>
  <c r="Y153" i="60"/>
  <c r="N22" i="61" s="1"/>
  <c r="AH68" i="60"/>
  <c r="AI69" i="60" s="1"/>
  <c r="AC20" i="60"/>
  <c r="R10" i="61" s="1"/>
  <c r="U61" i="60"/>
  <c r="J12" i="61" s="1"/>
  <c r="U65" i="60"/>
  <c r="J13" i="61" s="1"/>
  <c r="U153" i="60"/>
  <c r="J22" i="61" s="1"/>
  <c r="AA189" i="60"/>
  <c r="AG30" i="60"/>
  <c r="V11" i="61" s="1"/>
  <c r="AC153" i="60"/>
  <c r="R22" i="61" s="1"/>
  <c r="AH19" i="60"/>
  <c r="AI19" i="60" s="1"/>
  <c r="AG65" i="60"/>
  <c r="V13" i="61" s="1"/>
  <c r="AH118" i="60"/>
  <c r="AI118" i="60" s="1"/>
  <c r="U188" i="60"/>
  <c r="J24" i="61" s="1"/>
  <c r="Y116" i="60"/>
  <c r="N16" i="61" s="1"/>
  <c r="J20" i="61"/>
  <c r="AH14" i="60"/>
  <c r="AI14" i="60" s="1"/>
  <c r="Y15" i="60"/>
  <c r="N9" i="61" s="1"/>
  <c r="R23" i="55"/>
  <c r="AH83" i="54"/>
  <c r="AI83" i="54" s="1"/>
  <c r="AH88" i="54"/>
  <c r="AI88" i="54" s="1"/>
  <c r="AH82" i="54"/>
  <c r="AH86" i="54"/>
  <c r="AI86" i="54" s="1"/>
  <c r="AH89" i="54"/>
  <c r="AI89" i="54" s="1"/>
  <c r="AG94" i="54"/>
  <c r="V15" i="55" s="1"/>
  <c r="AC94" i="54"/>
  <c r="R15" i="55" s="1"/>
  <c r="AH85" i="54"/>
  <c r="AI85" i="54" s="1"/>
  <c r="AH87" i="54"/>
  <c r="AI87" i="54" s="1"/>
  <c r="AH90" i="54"/>
  <c r="AI90" i="54" s="1"/>
  <c r="AH84" i="54"/>
  <c r="AI84" i="54" s="1"/>
  <c r="Y94" i="54"/>
  <c r="N15" i="55" s="1"/>
  <c r="Y72" i="54"/>
  <c r="N12" i="55" s="1"/>
  <c r="Y110" i="54"/>
  <c r="N18" i="55" s="1"/>
  <c r="Y114" i="54"/>
  <c r="N19" i="55" s="1"/>
  <c r="U135" i="54"/>
  <c r="J20" i="55" s="1"/>
  <c r="AG139" i="54"/>
  <c r="V21" i="55" s="1"/>
  <c r="AH137" i="54"/>
  <c r="AI137" i="54" s="1"/>
  <c r="AG76" i="54"/>
  <c r="V13" i="55" s="1"/>
  <c r="AC21" i="54"/>
  <c r="R10" i="55" s="1"/>
  <c r="U76" i="54"/>
  <c r="J13" i="55" s="1"/>
  <c r="Y13" i="54"/>
  <c r="N8" i="55" s="1"/>
  <c r="AC13" i="54"/>
  <c r="R8" i="55" s="1"/>
  <c r="Y17" i="54"/>
  <c r="N9" i="55" s="1"/>
  <c r="U21" i="54"/>
  <c r="J10" i="55" s="1"/>
  <c r="AC110" i="54"/>
  <c r="R18" i="55" s="1"/>
  <c r="AH201" i="54"/>
  <c r="AI201" i="54" s="1"/>
  <c r="Y21" i="54"/>
  <c r="N10" i="55" s="1"/>
  <c r="Y139" i="54"/>
  <c r="N21" i="55" s="1"/>
  <c r="U94" i="54"/>
  <c r="J15" i="55" s="1"/>
  <c r="U98" i="54"/>
  <c r="J16" i="55" s="1"/>
  <c r="AC98" i="54"/>
  <c r="R16" i="55" s="1"/>
  <c r="AH75" i="54"/>
  <c r="AI75" i="54" s="1"/>
  <c r="AH79" i="54"/>
  <c r="AG17" i="54"/>
  <c r="V9" i="55" s="1"/>
  <c r="Y25" i="54"/>
  <c r="N11" i="55" s="1"/>
  <c r="U72" i="54"/>
  <c r="J12" i="55" s="1"/>
  <c r="AH16" i="54"/>
  <c r="AI16" i="54" s="1"/>
  <c r="AH101" i="54"/>
  <c r="AI101" i="54" s="1"/>
  <c r="AH20" i="54"/>
  <c r="AI20" i="54" s="1"/>
  <c r="AG25" i="54"/>
  <c r="V11" i="55" s="1"/>
  <c r="Y76" i="54"/>
  <c r="N13" i="55" s="1"/>
  <c r="AG135" i="54"/>
  <c r="V20" i="55" s="1"/>
  <c r="AG143" i="54"/>
  <c r="V22" i="55" s="1"/>
  <c r="AG13" i="54"/>
  <c r="V8" i="55" s="1"/>
  <c r="T203" i="54"/>
  <c r="AC76" i="54"/>
  <c r="R13" i="55" s="1"/>
  <c r="AG98" i="54"/>
  <c r="V16" i="55" s="1"/>
  <c r="AH141" i="54"/>
  <c r="AI141" i="54" s="1"/>
  <c r="Y143" i="54"/>
  <c r="N22" i="55" s="1"/>
  <c r="AC80" i="54"/>
  <c r="R14" i="55" s="1"/>
  <c r="Y98" i="54"/>
  <c r="N16" i="55" s="1"/>
  <c r="U102" i="54"/>
  <c r="J17" i="55" s="1"/>
  <c r="AC143" i="54"/>
  <c r="R22" i="55" s="1"/>
  <c r="Q25" i="55"/>
  <c r="I8" i="55"/>
  <c r="I25" i="55" s="1"/>
  <c r="U13" i="54"/>
  <c r="J8" i="55" s="1"/>
  <c r="AE203" i="54"/>
  <c r="AH74" i="54"/>
  <c r="AI74" i="54" s="1"/>
  <c r="AH78" i="54"/>
  <c r="AI78" i="54" s="1"/>
  <c r="Y102" i="54"/>
  <c r="N17" i="55" s="1"/>
  <c r="AH138" i="54"/>
  <c r="K203" i="54"/>
  <c r="W203" i="54"/>
  <c r="AF203" i="54"/>
  <c r="AG21" i="54"/>
  <c r="V10" i="55" s="1"/>
  <c r="M25" i="55"/>
  <c r="U25" i="54"/>
  <c r="J11" i="55" s="1"/>
  <c r="K25" i="55"/>
  <c r="AG72" i="54"/>
  <c r="V12" i="55" s="1"/>
  <c r="Y80" i="54"/>
  <c r="N14" i="55" s="1"/>
  <c r="U80" i="54"/>
  <c r="J14" i="55" s="1"/>
  <c r="AH97" i="54"/>
  <c r="AI97" i="54" s="1"/>
  <c r="AC102" i="54"/>
  <c r="R17" i="55" s="1"/>
  <c r="AG114" i="54"/>
  <c r="V19" i="55" s="1"/>
  <c r="N203" i="54"/>
  <c r="AC135" i="54"/>
  <c r="R20" i="55" s="1"/>
  <c r="U139" i="54"/>
  <c r="J21" i="55" s="1"/>
  <c r="U198" i="54"/>
  <c r="J23" i="55" s="1"/>
  <c r="C8" i="55"/>
  <c r="C25" i="55" s="1"/>
  <c r="M203" i="54"/>
  <c r="U17" i="54"/>
  <c r="J9" i="55" s="1"/>
  <c r="AG102" i="54"/>
  <c r="V17" i="55" s="1"/>
  <c r="AH113" i="54"/>
  <c r="AI113" i="54" s="1"/>
  <c r="U143" i="54"/>
  <c r="J22" i="55" s="1"/>
  <c r="D8" i="55"/>
  <c r="D25" i="55" s="1"/>
  <c r="L8" i="55"/>
  <c r="L25" i="55" s="1"/>
  <c r="T8" i="55"/>
  <c r="T25" i="55" s="1"/>
  <c r="E19" i="55"/>
  <c r="E25" i="55" s="1"/>
  <c r="AC25" i="54"/>
  <c r="R11" i="55" s="1"/>
  <c r="AH43" i="54"/>
  <c r="AG80" i="54"/>
  <c r="V14" i="55" s="1"/>
  <c r="AH100" i="54"/>
  <c r="AH104" i="54"/>
  <c r="U110" i="54"/>
  <c r="J18" i="55" s="1"/>
  <c r="AD203" i="54"/>
  <c r="AC139" i="54"/>
  <c r="R21" i="55" s="1"/>
  <c r="U8" i="55"/>
  <c r="U25" i="55" s="1"/>
  <c r="S18" i="55"/>
  <c r="S25" i="55" s="1"/>
  <c r="AH12" i="54"/>
  <c r="O203" i="54"/>
  <c r="Z203" i="54"/>
  <c r="AC17" i="54"/>
  <c r="R9" i="55" s="1"/>
  <c r="V203" i="54"/>
  <c r="AC114" i="54"/>
  <c r="R19" i="55" s="1"/>
  <c r="Y135" i="54"/>
  <c r="N20" i="55" s="1"/>
  <c r="F8" i="55"/>
  <c r="F25" i="55" s="1"/>
  <c r="R203" i="54"/>
  <c r="AA203" i="54"/>
  <c r="AH24" i="54"/>
  <c r="AI24" i="54" s="1"/>
  <c r="G8" i="55"/>
  <c r="G25" i="55" s="1"/>
  <c r="O8" i="55"/>
  <c r="O25" i="55" s="1"/>
  <c r="S203" i="54"/>
  <c r="AB203" i="54"/>
  <c r="AH15" i="54"/>
  <c r="AG110" i="54"/>
  <c r="V18" i="55" s="1"/>
  <c r="U114" i="54"/>
  <c r="J19" i="55" s="1"/>
  <c r="H8" i="55"/>
  <c r="H25" i="55" s="1"/>
  <c r="P8" i="55"/>
  <c r="P25" i="55" s="1"/>
  <c r="AH19" i="54"/>
  <c r="AI19" i="54" s="1"/>
  <c r="X203" i="54"/>
  <c r="J203" i="54"/>
  <c r="N25" i="53"/>
  <c r="K76" i="52"/>
  <c r="K8" i="53"/>
  <c r="K25" i="53" s="1"/>
  <c r="C8" i="53"/>
  <c r="C25" i="53" s="1"/>
  <c r="B8" i="53"/>
  <c r="B25" i="53" s="1"/>
  <c r="N24" i="47"/>
  <c r="N25" i="47" s="1"/>
  <c r="W76" i="44"/>
  <c r="L25" i="45"/>
  <c r="Y76" i="10"/>
  <c r="K24" i="11"/>
  <c r="U75" i="64"/>
  <c r="J24" i="65" s="1"/>
  <c r="J25" i="65" s="1"/>
  <c r="J76" i="64"/>
  <c r="B8" i="65"/>
  <c r="B25" i="65" s="1"/>
  <c r="J76" i="62"/>
  <c r="B8" i="63"/>
  <c r="B25" i="63" s="1"/>
  <c r="J23" i="61"/>
  <c r="J189" i="60"/>
  <c r="AH130" i="60"/>
  <c r="AI130" i="60" s="1"/>
  <c r="U132" i="60"/>
  <c r="J19" i="61" s="1"/>
  <c r="D25" i="61"/>
  <c r="F25" i="61"/>
  <c r="E25" i="61"/>
  <c r="S25" i="61"/>
  <c r="AB189" i="60"/>
  <c r="AG15" i="60"/>
  <c r="V9" i="61" s="1"/>
  <c r="U116" i="60"/>
  <c r="J16" i="61" s="1"/>
  <c r="AC132" i="60"/>
  <c r="R19" i="61" s="1"/>
  <c r="AC149" i="60"/>
  <c r="R21" i="61" s="1"/>
  <c r="AG153" i="60"/>
  <c r="V22" i="61" s="1"/>
  <c r="V189" i="60"/>
  <c r="U11" i="60"/>
  <c r="J8" i="61" s="1"/>
  <c r="AE189" i="60"/>
  <c r="Y30" i="60"/>
  <c r="N11" i="61" s="1"/>
  <c r="AH148" i="60"/>
  <c r="AI148" i="60" s="1"/>
  <c r="Q8" i="61"/>
  <c r="Q25" i="61" s="1"/>
  <c r="P9" i="61"/>
  <c r="P25" i="61" s="1"/>
  <c r="AF189" i="60"/>
  <c r="N189" i="60"/>
  <c r="AH151" i="60"/>
  <c r="AI151" i="60" s="1"/>
  <c r="AH155" i="60"/>
  <c r="K18" i="61"/>
  <c r="K25" i="61" s="1"/>
  <c r="AC65" i="60"/>
  <c r="R13" i="61" s="1"/>
  <c r="Y89" i="60"/>
  <c r="N14" i="61" s="1"/>
  <c r="AG128" i="60"/>
  <c r="V18" i="61" s="1"/>
  <c r="AG132" i="60"/>
  <c r="V19" i="61" s="1"/>
  <c r="AG149" i="60"/>
  <c r="V21" i="61" s="1"/>
  <c r="AH152" i="60"/>
  <c r="AH10" i="60"/>
  <c r="AI10" i="60" s="1"/>
  <c r="O189" i="60"/>
  <c r="AH17" i="60"/>
  <c r="AI17" i="60" s="1"/>
  <c r="AH127" i="60"/>
  <c r="AI127" i="60" s="1"/>
  <c r="AG145" i="60"/>
  <c r="V20" i="61" s="1"/>
  <c r="L8" i="61"/>
  <c r="T8" i="61"/>
  <c r="T25" i="61" s="1"/>
  <c r="M189" i="60"/>
  <c r="AC15" i="60"/>
  <c r="R9" i="61" s="1"/>
  <c r="Y20" i="60"/>
  <c r="N10" i="61" s="1"/>
  <c r="AH64" i="60"/>
  <c r="AG89" i="60"/>
  <c r="V14" i="61" s="1"/>
  <c r="AG116" i="60"/>
  <c r="V16" i="61" s="1"/>
  <c r="AD189" i="60"/>
  <c r="M8" i="61"/>
  <c r="U8" i="61"/>
  <c r="U25" i="61" s="1"/>
  <c r="U128" i="60"/>
  <c r="J18" i="61" s="1"/>
  <c r="U89" i="60"/>
  <c r="J14" i="61" s="1"/>
  <c r="AH63" i="60"/>
  <c r="AI63" i="60" s="1"/>
  <c r="R189" i="60"/>
  <c r="I25" i="61"/>
  <c r="U30" i="60"/>
  <c r="J11" i="61" s="1"/>
  <c r="S189" i="60"/>
  <c r="AH23" i="60"/>
  <c r="AI23" i="60" s="1"/>
  <c r="T189" i="60"/>
  <c r="U20" i="60"/>
  <c r="J10" i="61" s="1"/>
  <c r="C25" i="61"/>
  <c r="K189" i="60"/>
  <c r="H9" i="61"/>
  <c r="H25" i="61" s="1"/>
  <c r="U15" i="60"/>
  <c r="J9" i="61" s="1"/>
  <c r="G25" i="61"/>
  <c r="AH13" i="60"/>
  <c r="B8" i="61"/>
  <c r="B25" i="61" s="1"/>
  <c r="K150" i="58"/>
  <c r="J150" i="58"/>
  <c r="B8" i="59"/>
  <c r="B25" i="59" s="1"/>
  <c r="R78" i="56"/>
  <c r="S78" i="56"/>
  <c r="G25" i="57"/>
  <c r="M25" i="57"/>
  <c r="O25" i="57"/>
  <c r="P25" i="57"/>
  <c r="F25" i="57"/>
  <c r="I25" i="57"/>
  <c r="W78" i="56"/>
  <c r="AF78" i="56"/>
  <c r="U8" i="57"/>
  <c r="U25" i="57" s="1"/>
  <c r="AC11" i="56"/>
  <c r="R8" i="57" s="1"/>
  <c r="M78" i="56"/>
  <c r="X78" i="56"/>
  <c r="AH55" i="56"/>
  <c r="AI55" i="56" s="1"/>
  <c r="AH67" i="56"/>
  <c r="AI67" i="56" s="1"/>
  <c r="AH71" i="56"/>
  <c r="AI71" i="56" s="1"/>
  <c r="AH10" i="56"/>
  <c r="O78" i="56"/>
  <c r="R9" i="57"/>
  <c r="Y21" i="56"/>
  <c r="N10" i="57" s="1"/>
  <c r="AH24" i="56"/>
  <c r="AI24" i="56" s="1"/>
  <c r="Y33" i="56"/>
  <c r="N13" i="57" s="1"/>
  <c r="U45" i="56"/>
  <c r="J16" i="57" s="1"/>
  <c r="AG57" i="56"/>
  <c r="V19" i="57" s="1"/>
  <c r="N78" i="56"/>
  <c r="AH63" i="56"/>
  <c r="AG73" i="56"/>
  <c r="V23" i="57" s="1"/>
  <c r="H8" i="57"/>
  <c r="AA78" i="56"/>
  <c r="AH28" i="56"/>
  <c r="AI28" i="56" s="1"/>
  <c r="AC33" i="56"/>
  <c r="R13" i="57" s="1"/>
  <c r="AG41" i="56"/>
  <c r="V15" i="57" s="1"/>
  <c r="Q8" i="57"/>
  <c r="Q25" i="57" s="1"/>
  <c r="AH19" i="56"/>
  <c r="AI19" i="56" s="1"/>
  <c r="Y37" i="56"/>
  <c r="N14" i="57" s="1"/>
  <c r="U49" i="56"/>
  <c r="J17" i="57" s="1"/>
  <c r="AG49" i="56"/>
  <c r="V17" i="57" s="1"/>
  <c r="AD78" i="56"/>
  <c r="AC65" i="56"/>
  <c r="R21" i="57" s="1"/>
  <c r="U69" i="56"/>
  <c r="J22" i="57" s="1"/>
  <c r="AG11" i="56"/>
  <c r="V8" i="57" s="1"/>
  <c r="T78" i="56"/>
  <c r="U25" i="56"/>
  <c r="J11" i="57" s="1"/>
  <c r="AH31" i="56"/>
  <c r="AI31" i="56" s="1"/>
  <c r="AH40" i="56"/>
  <c r="AI40" i="56" s="1"/>
  <c r="AC57" i="56"/>
  <c r="R19" i="57" s="1"/>
  <c r="AG65" i="56"/>
  <c r="V21" i="57" s="1"/>
  <c r="AC73" i="56"/>
  <c r="R23" i="57" s="1"/>
  <c r="C8" i="57"/>
  <c r="C25" i="57" s="1"/>
  <c r="E19" i="57"/>
  <c r="E25" i="57" s="1"/>
  <c r="AE78" i="56"/>
  <c r="H25" i="57"/>
  <c r="AH32" i="56"/>
  <c r="AI32" i="56" s="1"/>
  <c r="AH44" i="56"/>
  <c r="AI44" i="56" s="1"/>
  <c r="V78" i="56"/>
  <c r="AC69" i="56"/>
  <c r="R22" i="57" s="1"/>
  <c r="D8" i="57"/>
  <c r="D25" i="57" s="1"/>
  <c r="L8" i="57"/>
  <c r="L25" i="57" s="1"/>
  <c r="T8" i="57"/>
  <c r="T25" i="57" s="1"/>
  <c r="K18" i="57"/>
  <c r="K25" i="57" s="1"/>
  <c r="S18" i="57"/>
  <c r="S25" i="57" s="1"/>
  <c r="J78" i="56"/>
  <c r="AH13" i="56"/>
  <c r="B8" i="57"/>
  <c r="B25" i="57" s="1"/>
  <c r="B25" i="55"/>
  <c r="AH74" i="52"/>
  <c r="J24" i="51"/>
  <c r="U76" i="50"/>
  <c r="B24" i="51"/>
  <c r="B25" i="51" s="1"/>
  <c r="J76" i="48"/>
  <c r="G24" i="47"/>
  <c r="U76" i="46"/>
  <c r="K76" i="46"/>
  <c r="J76" i="46"/>
  <c r="K76" i="44"/>
  <c r="B24" i="45"/>
  <c r="B25" i="45" s="1"/>
  <c r="AH65" i="3"/>
  <c r="AI65" i="3" s="1"/>
  <c r="AI46" i="64"/>
  <c r="AH15" i="64"/>
  <c r="AI22" i="64"/>
  <c r="AI34" i="64"/>
  <c r="AH63" i="64"/>
  <c r="AI61" i="64"/>
  <c r="AI70" i="64"/>
  <c r="AG76" i="64"/>
  <c r="AI14" i="64"/>
  <c r="AI26" i="64"/>
  <c r="AI54" i="64"/>
  <c r="AI18" i="64"/>
  <c r="AH31" i="64"/>
  <c r="AI38" i="64"/>
  <c r="AI50" i="64"/>
  <c r="AC76" i="64"/>
  <c r="AI30" i="64"/>
  <c r="AI42" i="64"/>
  <c r="AI69" i="64"/>
  <c r="AH71" i="64"/>
  <c r="AH75" i="64"/>
  <c r="W24" i="65" s="1"/>
  <c r="W25" i="65" s="1"/>
  <c r="AI73" i="64"/>
  <c r="AH47" i="64"/>
  <c r="AI53" i="64"/>
  <c r="AH55" i="64"/>
  <c r="AI66" i="64"/>
  <c r="AI29" i="64"/>
  <c r="AI45" i="64"/>
  <c r="Y55" i="64"/>
  <c r="Y76" i="64" s="1"/>
  <c r="AH57" i="64"/>
  <c r="AI58" i="64"/>
  <c r="U63" i="64"/>
  <c r="Y71" i="64"/>
  <c r="AI74" i="64"/>
  <c r="AI13" i="64"/>
  <c r="AH9" i="64"/>
  <c r="AH25" i="64"/>
  <c r="AH41" i="64"/>
  <c r="AH21" i="64"/>
  <c r="AH37" i="64"/>
  <c r="AH51" i="64"/>
  <c r="AH10" i="64"/>
  <c r="AH19" i="64"/>
  <c r="AH35" i="64"/>
  <c r="AH65" i="64"/>
  <c r="AI47" i="62"/>
  <c r="X17" i="63" s="1"/>
  <c r="AI22" i="62"/>
  <c r="AI46" i="62"/>
  <c r="AH55" i="62"/>
  <c r="AI53" i="62"/>
  <c r="AI62" i="62"/>
  <c r="AG76" i="62"/>
  <c r="AI17" i="62"/>
  <c r="AH19" i="62"/>
  <c r="U76" i="62"/>
  <c r="AI14" i="62"/>
  <c r="AI31" i="62"/>
  <c r="X13" i="63" s="1"/>
  <c r="AI41" i="62"/>
  <c r="AH43" i="62"/>
  <c r="AI50" i="62"/>
  <c r="AI66" i="62"/>
  <c r="AI9" i="62"/>
  <c r="AH11" i="62"/>
  <c r="AI26" i="62"/>
  <c r="AI38" i="62"/>
  <c r="AH63" i="62"/>
  <c r="AI61" i="62"/>
  <c r="AI18" i="62"/>
  <c r="AI33" i="62"/>
  <c r="AH35" i="62"/>
  <c r="AI54" i="62"/>
  <c r="AI15" i="62"/>
  <c r="X9" i="63" s="1"/>
  <c r="AI34" i="62"/>
  <c r="AH71" i="62"/>
  <c r="AI69" i="62"/>
  <c r="AI70" i="62"/>
  <c r="AG27" i="62"/>
  <c r="AH10" i="62"/>
  <c r="AI13" i="62"/>
  <c r="AI29" i="62"/>
  <c r="AH42" i="62"/>
  <c r="AI45" i="62"/>
  <c r="Y55" i="62"/>
  <c r="Y76" i="62" s="1"/>
  <c r="AH57" i="62"/>
  <c r="AI58" i="62"/>
  <c r="Y71" i="62"/>
  <c r="AH73" i="62"/>
  <c r="AI74" i="62"/>
  <c r="AH25" i="62"/>
  <c r="AC11" i="62"/>
  <c r="AC76" i="62" s="1"/>
  <c r="AH21" i="62"/>
  <c r="AH37" i="62"/>
  <c r="AC43" i="62"/>
  <c r="AH65" i="62"/>
  <c r="AH49" i="62"/>
  <c r="AH134" i="60"/>
  <c r="AI134" i="60" s="1"/>
  <c r="U149" i="60"/>
  <c r="J21" i="61" s="1"/>
  <c r="AH9" i="60"/>
  <c r="AI9" i="60" s="1"/>
  <c r="AH32" i="60"/>
  <c r="AI32" i="60" s="1"/>
  <c r="AH115" i="60"/>
  <c r="AI115" i="60" s="1"/>
  <c r="J17" i="61"/>
  <c r="AH22" i="60"/>
  <c r="AI22" i="60" s="1"/>
  <c r="AH91" i="60"/>
  <c r="AH126" i="60"/>
  <c r="AI126" i="60" s="1"/>
  <c r="Y120" i="58"/>
  <c r="N19" i="59" s="1"/>
  <c r="U137" i="58"/>
  <c r="J21" i="59" s="1"/>
  <c r="Y145" i="58"/>
  <c r="N23" i="59" s="1"/>
  <c r="AH147" i="58"/>
  <c r="AH100" i="58"/>
  <c r="AI100" i="58" s="1"/>
  <c r="Y141" i="58"/>
  <c r="N22" i="59" s="1"/>
  <c r="AC11" i="58"/>
  <c r="R8" i="59" s="1"/>
  <c r="AH21" i="58"/>
  <c r="AC46" i="58"/>
  <c r="R12" i="59" s="1"/>
  <c r="AH83" i="58"/>
  <c r="AI83" i="58" s="1"/>
  <c r="AH113" i="58"/>
  <c r="AI113" i="58" s="1"/>
  <c r="AI10" i="56"/>
  <c r="AI68" i="56"/>
  <c r="Y57" i="56"/>
  <c r="AH59" i="56"/>
  <c r="AI59" i="56" s="1"/>
  <c r="U65" i="56"/>
  <c r="Y73" i="56"/>
  <c r="N23" i="57" s="1"/>
  <c r="AH75" i="56"/>
  <c r="AH77" i="56" s="1"/>
  <c r="AH9" i="56"/>
  <c r="AI9" i="56" s="1"/>
  <c r="AH27" i="56"/>
  <c r="AI27" i="56" s="1"/>
  <c r="AH43" i="56"/>
  <c r="AH56" i="56"/>
  <c r="AH72" i="56"/>
  <c r="AI72" i="56" s="1"/>
  <c r="AG53" i="56"/>
  <c r="V18" i="57" s="1"/>
  <c r="V10" i="57"/>
  <c r="AH23" i="56"/>
  <c r="AI23" i="56" s="1"/>
  <c r="AH39" i="56"/>
  <c r="AI39" i="56" s="1"/>
  <c r="AH116" i="54"/>
  <c r="AI116" i="54" s="1"/>
  <c r="AH200" i="54"/>
  <c r="AH9" i="54"/>
  <c r="AI9" i="54" s="1"/>
  <c r="AH96" i="54"/>
  <c r="AH112" i="54"/>
  <c r="AH173" i="54"/>
  <c r="AI173" i="54" s="1"/>
  <c r="AH23" i="54"/>
  <c r="AI23" i="54" s="1"/>
  <c r="AH91" i="54"/>
  <c r="AI91" i="54" s="1"/>
  <c r="AH142" i="54"/>
  <c r="AI21" i="52"/>
  <c r="AH23" i="52"/>
  <c r="AI30" i="52"/>
  <c r="AI38" i="52"/>
  <c r="AI42" i="52"/>
  <c r="AI37" i="52"/>
  <c r="AH39" i="52"/>
  <c r="AI46" i="52"/>
  <c r="AI14" i="52"/>
  <c r="Y76" i="52"/>
  <c r="AI57" i="52"/>
  <c r="AH59" i="52"/>
  <c r="AI66" i="52"/>
  <c r="AI69" i="52"/>
  <c r="AH71" i="52"/>
  <c r="AC76" i="52"/>
  <c r="AI18" i="52"/>
  <c r="AH31" i="52"/>
  <c r="AI29" i="52"/>
  <c r="AI34" i="52"/>
  <c r="AI70" i="52"/>
  <c r="AH47" i="52"/>
  <c r="AI45" i="52"/>
  <c r="AI50" i="52"/>
  <c r="AI53" i="52"/>
  <c r="AH55" i="52"/>
  <c r="AH63" i="52"/>
  <c r="W21" i="53" s="1"/>
  <c r="AI61" i="52"/>
  <c r="AI54" i="52"/>
  <c r="AI10" i="52"/>
  <c r="AI22" i="52"/>
  <c r="AI26" i="52"/>
  <c r="AI58" i="52"/>
  <c r="AH13" i="52"/>
  <c r="AG55" i="52"/>
  <c r="U63" i="52"/>
  <c r="U76" i="52" s="1"/>
  <c r="AG71" i="52"/>
  <c r="AH73" i="52"/>
  <c r="AH75" i="52" s="1"/>
  <c r="AH9" i="52"/>
  <c r="AG23" i="52"/>
  <c r="AH25" i="52"/>
  <c r="AG39" i="52"/>
  <c r="AH41" i="52"/>
  <c r="AH51" i="52"/>
  <c r="AH19" i="52"/>
  <c r="AH35" i="52"/>
  <c r="AH65" i="52"/>
  <c r="AG15" i="52"/>
  <c r="AG76" i="52" s="1"/>
  <c r="AI66" i="50"/>
  <c r="AI65" i="50"/>
  <c r="AH67" i="50"/>
  <c r="AH73" i="50"/>
  <c r="AI73" i="50" s="1"/>
  <c r="AC15" i="50"/>
  <c r="AH17" i="50"/>
  <c r="AI17" i="50" s="1"/>
  <c r="U27" i="50"/>
  <c r="AC31" i="50"/>
  <c r="Y35" i="50"/>
  <c r="U35" i="50"/>
  <c r="U43" i="50"/>
  <c r="AC47" i="50"/>
  <c r="Y51" i="50"/>
  <c r="AC63" i="50"/>
  <c r="U71" i="50"/>
  <c r="AH70" i="50"/>
  <c r="AG15" i="50"/>
  <c r="AC19" i="50"/>
  <c r="AG31" i="50"/>
  <c r="AC35" i="50"/>
  <c r="AG47" i="50"/>
  <c r="AC51" i="50"/>
  <c r="AG11" i="50"/>
  <c r="AH14" i="50"/>
  <c r="AI14" i="50" s="1"/>
  <c r="AH30" i="50"/>
  <c r="AH46" i="50"/>
  <c r="AC71" i="50"/>
  <c r="Y23" i="50"/>
  <c r="AG27" i="50"/>
  <c r="Y39" i="50"/>
  <c r="AG43" i="50"/>
  <c r="AG55" i="50"/>
  <c r="AH62" i="50"/>
  <c r="AI62" i="50" s="1"/>
  <c r="AG71" i="50"/>
  <c r="AH9" i="50"/>
  <c r="AI9" i="50" s="1"/>
  <c r="AH25" i="50"/>
  <c r="AH41" i="50"/>
  <c r="AH43" i="50" s="1"/>
  <c r="J25" i="51"/>
  <c r="R25" i="51"/>
  <c r="D25" i="51"/>
  <c r="L25" i="51"/>
  <c r="T25" i="51"/>
  <c r="H25" i="49"/>
  <c r="P25" i="49"/>
  <c r="B25" i="49"/>
  <c r="J25" i="49"/>
  <c r="R25" i="49"/>
  <c r="I25" i="49"/>
  <c r="AI66" i="48"/>
  <c r="AC15" i="48"/>
  <c r="AC31" i="48"/>
  <c r="AC47" i="48"/>
  <c r="AH61" i="48"/>
  <c r="Y71" i="48"/>
  <c r="U71" i="48"/>
  <c r="AH74" i="48"/>
  <c r="AI74" i="48" s="1"/>
  <c r="U11" i="48"/>
  <c r="AC23" i="48"/>
  <c r="U27" i="48"/>
  <c r="AC39" i="48"/>
  <c r="U43" i="48"/>
  <c r="AG59" i="48"/>
  <c r="AH9" i="48"/>
  <c r="AH25" i="48"/>
  <c r="AH27" i="48" s="1"/>
  <c r="AH41" i="48"/>
  <c r="U59" i="48"/>
  <c r="AG71" i="48"/>
  <c r="AC11" i="48"/>
  <c r="Y15" i="48"/>
  <c r="U23" i="48"/>
  <c r="AC27" i="48"/>
  <c r="Y31" i="48"/>
  <c r="U39" i="48"/>
  <c r="AC43" i="48"/>
  <c r="Y47" i="48"/>
  <c r="AG55" i="48"/>
  <c r="AC59" i="48"/>
  <c r="AG63" i="48"/>
  <c r="AH67" i="48"/>
  <c r="AH10" i="48"/>
  <c r="AH17" i="48"/>
  <c r="AH19" i="48" s="1"/>
  <c r="AH26" i="48"/>
  <c r="AH33" i="48"/>
  <c r="AH35" i="48" s="1"/>
  <c r="AH42" i="48"/>
  <c r="AH49" i="48"/>
  <c r="U51" i="48"/>
  <c r="AH54" i="48"/>
  <c r="Y59" i="48"/>
  <c r="AH70" i="48"/>
  <c r="AI70" i="48" s="1"/>
  <c r="Y19" i="48"/>
  <c r="AG23" i="48"/>
  <c r="Y35" i="48"/>
  <c r="AG39" i="48"/>
  <c r="J25" i="47"/>
  <c r="G25" i="47"/>
  <c r="AI65" i="46"/>
  <c r="AH67" i="46"/>
  <c r="AG11" i="46"/>
  <c r="AC15" i="46"/>
  <c r="AH17" i="46"/>
  <c r="AH19" i="46" s="1"/>
  <c r="AH26" i="46"/>
  <c r="AG35" i="46"/>
  <c r="AH37" i="46"/>
  <c r="U43" i="46"/>
  <c r="AG55" i="46"/>
  <c r="AC59" i="46"/>
  <c r="U63" i="46"/>
  <c r="AH62" i="46"/>
  <c r="AI62" i="46" s="1"/>
  <c r="AH10" i="46"/>
  <c r="AG15" i="46"/>
  <c r="Y19" i="46"/>
  <c r="U23" i="46"/>
  <c r="AC39" i="46"/>
  <c r="AH41" i="46"/>
  <c r="U47" i="46"/>
  <c r="AH54" i="46"/>
  <c r="Y59" i="46"/>
  <c r="AC19" i="46"/>
  <c r="Y23" i="46"/>
  <c r="U27" i="46"/>
  <c r="AG39" i="46"/>
  <c r="AC43" i="46"/>
  <c r="Y47" i="46"/>
  <c r="AC63" i="46"/>
  <c r="AH70" i="46"/>
  <c r="AG19" i="46"/>
  <c r="AC23" i="46"/>
  <c r="Y27" i="46"/>
  <c r="U31" i="46"/>
  <c r="AG43" i="46"/>
  <c r="AC47" i="46"/>
  <c r="AH49" i="46"/>
  <c r="AH51" i="46" s="1"/>
  <c r="AH74" i="46"/>
  <c r="AI74" i="46" s="1"/>
  <c r="AG67" i="46"/>
  <c r="AH18" i="46"/>
  <c r="AH22" i="46"/>
  <c r="AH33" i="46"/>
  <c r="AI33" i="46" s="1"/>
  <c r="AI66" i="46"/>
  <c r="AH42" i="46"/>
  <c r="AG71" i="46"/>
  <c r="R25" i="45"/>
  <c r="I25" i="45"/>
  <c r="Q25" i="45"/>
  <c r="AI66" i="44"/>
  <c r="AH67" i="44"/>
  <c r="AI65" i="44"/>
  <c r="U67" i="44"/>
  <c r="AG15" i="44"/>
  <c r="AG23" i="44"/>
  <c r="AH30" i="44"/>
  <c r="AI30" i="44" s="1"/>
  <c r="AH42" i="44"/>
  <c r="AH69" i="44"/>
  <c r="AH71" i="44" s="1"/>
  <c r="AH73" i="44"/>
  <c r="AI73" i="44" s="1"/>
  <c r="AH21" i="44"/>
  <c r="AI21" i="44" s="1"/>
  <c r="AH25" i="44"/>
  <c r="AI25" i="44" s="1"/>
  <c r="U27" i="44"/>
  <c r="U39" i="44"/>
  <c r="Y43" i="44"/>
  <c r="Y51" i="44"/>
  <c r="AH53" i="44"/>
  <c r="Y11" i="44"/>
  <c r="AC15" i="44"/>
  <c r="AH22" i="44"/>
  <c r="AI22" i="44" s="1"/>
  <c r="AG31" i="44"/>
  <c r="AG43" i="44"/>
  <c r="AG51" i="44"/>
  <c r="AG55" i="44"/>
  <c r="U59" i="44"/>
  <c r="AG63" i="44"/>
  <c r="AH17" i="44"/>
  <c r="AH34" i="44"/>
  <c r="AI34" i="44" s="1"/>
  <c r="AH41" i="44"/>
  <c r="U43" i="44"/>
  <c r="AH54" i="44"/>
  <c r="Y59" i="44"/>
  <c r="U63" i="44"/>
  <c r="AG11" i="44"/>
  <c r="AH14" i="44"/>
  <c r="AI14" i="44" s="1"/>
  <c r="AH26" i="44"/>
  <c r="AH9" i="44"/>
  <c r="U11" i="44"/>
  <c r="Y23" i="44"/>
  <c r="Y27" i="44"/>
  <c r="AC31" i="44"/>
  <c r="AH38" i="44"/>
  <c r="AG47" i="44"/>
  <c r="AG59" i="44"/>
  <c r="AC63" i="44"/>
  <c r="Y71" i="44"/>
  <c r="AI66" i="10"/>
  <c r="AI65" i="10"/>
  <c r="AH67" i="10"/>
  <c r="AC15" i="10"/>
  <c r="Y19" i="10"/>
  <c r="U23" i="10"/>
  <c r="AG31" i="10"/>
  <c r="AC35" i="10"/>
  <c r="Y39" i="10"/>
  <c r="AH46" i="10"/>
  <c r="AG55" i="10"/>
  <c r="AH62" i="10"/>
  <c r="AG15" i="10"/>
  <c r="AC19" i="10"/>
  <c r="Y23" i="10"/>
  <c r="AH30" i="10"/>
  <c r="AI30" i="10" s="1"/>
  <c r="AC39" i="10"/>
  <c r="AH41" i="10"/>
  <c r="AH43" i="10" s="1"/>
  <c r="U43" i="10"/>
  <c r="AH57" i="10"/>
  <c r="Y43" i="10"/>
  <c r="AH37" i="10"/>
  <c r="AI37" i="10" s="1"/>
  <c r="AH73" i="10"/>
  <c r="AH75" i="10" s="1"/>
  <c r="Y11" i="10"/>
  <c r="U11" i="10"/>
  <c r="AH18" i="10"/>
  <c r="AI18" i="10" s="1"/>
  <c r="AG23" i="10"/>
  <c r="Y27" i="10"/>
  <c r="AH50" i="10"/>
  <c r="AI50" i="10" s="1"/>
  <c r="U63" i="10"/>
  <c r="AH70" i="10"/>
  <c r="AI70" i="10" s="1"/>
  <c r="AH74" i="10"/>
  <c r="Y67" i="10"/>
  <c r="AC23" i="10"/>
  <c r="U27" i="10"/>
  <c r="AH42" i="10"/>
  <c r="AI42" i="10" s="1"/>
  <c r="AH26" i="10"/>
  <c r="U55" i="10"/>
  <c r="AH69" i="10"/>
  <c r="AI30" i="50"/>
  <c r="AI46" i="50"/>
  <c r="AI25" i="50"/>
  <c r="AI41" i="50"/>
  <c r="AI21" i="50"/>
  <c r="AH23" i="50"/>
  <c r="AI37" i="50"/>
  <c r="AH39" i="50"/>
  <c r="AI54" i="50"/>
  <c r="AH35" i="50"/>
  <c r="AI33" i="50"/>
  <c r="AH51" i="50"/>
  <c r="AI49" i="50"/>
  <c r="AH19" i="50"/>
  <c r="AI58" i="50"/>
  <c r="AI70" i="50"/>
  <c r="AI74" i="50"/>
  <c r="U51" i="50"/>
  <c r="AH61" i="50"/>
  <c r="AH13" i="50"/>
  <c r="AH29" i="50"/>
  <c r="AH45" i="50"/>
  <c r="AH10" i="50"/>
  <c r="AH26" i="50"/>
  <c r="AH27" i="50" s="1"/>
  <c r="AH42" i="50"/>
  <c r="AH57" i="50"/>
  <c r="AG23" i="50"/>
  <c r="AG39" i="50"/>
  <c r="AH55" i="50"/>
  <c r="Y19" i="50"/>
  <c r="AH71" i="50"/>
  <c r="AI26" i="48"/>
  <c r="AI42" i="48"/>
  <c r="AH51" i="48"/>
  <c r="AI49" i="48"/>
  <c r="AI54" i="48"/>
  <c r="AI10" i="48"/>
  <c r="AI33" i="48"/>
  <c r="AI21" i="48"/>
  <c r="AI37" i="48"/>
  <c r="AI58" i="48"/>
  <c r="AH63" i="48"/>
  <c r="AI62" i="48"/>
  <c r="AI9" i="48"/>
  <c r="AH11" i="48"/>
  <c r="AI25" i="48"/>
  <c r="AI41" i="48"/>
  <c r="AH43" i="48"/>
  <c r="Y11" i="48"/>
  <c r="AH13" i="48"/>
  <c r="AI14" i="48"/>
  <c r="U19" i="48"/>
  <c r="Y27" i="48"/>
  <c r="AH29" i="48"/>
  <c r="AI30" i="48"/>
  <c r="U35" i="48"/>
  <c r="Y43" i="48"/>
  <c r="AH45" i="48"/>
  <c r="AI46" i="48"/>
  <c r="AI61" i="48"/>
  <c r="Y55" i="48"/>
  <c r="AH57" i="48"/>
  <c r="U63" i="48"/>
  <c r="AH22" i="48"/>
  <c r="AH38" i="48"/>
  <c r="AH39" i="48" s="1"/>
  <c r="AH53" i="48"/>
  <c r="AH73" i="48"/>
  <c r="AI26" i="46"/>
  <c r="AI37" i="46"/>
  <c r="AH39" i="46"/>
  <c r="AI10" i="46"/>
  <c r="AI41" i="46"/>
  <c r="AH43" i="46"/>
  <c r="AI54" i="46"/>
  <c r="AI70" i="46"/>
  <c r="AI38" i="46"/>
  <c r="AI18" i="46"/>
  <c r="AI22" i="46"/>
  <c r="AH35" i="46"/>
  <c r="AI42" i="46"/>
  <c r="AI50" i="46"/>
  <c r="AI57" i="46"/>
  <c r="AH13" i="46"/>
  <c r="AI14" i="46"/>
  <c r="U19" i="46"/>
  <c r="AH29" i="46"/>
  <c r="AI30" i="46"/>
  <c r="U35" i="46"/>
  <c r="Y43" i="46"/>
  <c r="AH45" i="46"/>
  <c r="AI46" i="46"/>
  <c r="AH58" i="46"/>
  <c r="AH59" i="46" s="1"/>
  <c r="AI61" i="46"/>
  <c r="AH9" i="46"/>
  <c r="AH25" i="46"/>
  <c r="Y39" i="46"/>
  <c r="AH53" i="46"/>
  <c r="AH73" i="46"/>
  <c r="AH21" i="46"/>
  <c r="AH71" i="46"/>
  <c r="AI9" i="44"/>
  <c r="AH11" i="44"/>
  <c r="AI38" i="44"/>
  <c r="AI50" i="44"/>
  <c r="AI58" i="44"/>
  <c r="AI42" i="44"/>
  <c r="AI69" i="44"/>
  <c r="AH75" i="44"/>
  <c r="AI53" i="44"/>
  <c r="AH55" i="44"/>
  <c r="AI10" i="44"/>
  <c r="AH51" i="44"/>
  <c r="AI49" i="44"/>
  <c r="AI62" i="44"/>
  <c r="AI46" i="44"/>
  <c r="AI74" i="44"/>
  <c r="AI41" i="44"/>
  <c r="AH43" i="44"/>
  <c r="AI54" i="44"/>
  <c r="AI17" i="44"/>
  <c r="AI26" i="44"/>
  <c r="AG35" i="44"/>
  <c r="AC51" i="44"/>
  <c r="AH61" i="44"/>
  <c r="AH33" i="44"/>
  <c r="AH13" i="44"/>
  <c r="AC19" i="44"/>
  <c r="AH29" i="44"/>
  <c r="AH45" i="44"/>
  <c r="AH18" i="44"/>
  <c r="Y55" i="44"/>
  <c r="AH57" i="44"/>
  <c r="Y75" i="44"/>
  <c r="AH39" i="44"/>
  <c r="AG71" i="44"/>
  <c r="G25" i="9"/>
  <c r="S25" i="9"/>
  <c r="K25" i="9"/>
  <c r="Q25" i="9"/>
  <c r="I25" i="9"/>
  <c r="F25" i="9"/>
  <c r="V25" i="9"/>
  <c r="N25" i="9"/>
  <c r="J25" i="9"/>
  <c r="B25" i="9"/>
  <c r="R25" i="9"/>
  <c r="AH19" i="8"/>
  <c r="AI17" i="8"/>
  <c r="AC76" i="8"/>
  <c r="AI42" i="8"/>
  <c r="AI50" i="8"/>
  <c r="AI66" i="8"/>
  <c r="U76" i="8"/>
  <c r="AI54" i="8"/>
  <c r="AI9" i="8"/>
  <c r="AH11" i="8"/>
  <c r="AI13" i="8"/>
  <c r="AH15" i="8"/>
  <c r="AH31" i="8"/>
  <c r="AI29" i="8"/>
  <c r="AI35" i="8"/>
  <c r="AI58" i="8"/>
  <c r="AI70" i="8"/>
  <c r="AI18" i="8"/>
  <c r="AI65" i="8"/>
  <c r="AH67" i="8"/>
  <c r="AI74" i="8"/>
  <c r="AG76" i="8"/>
  <c r="AI45" i="8"/>
  <c r="AH47" i="8"/>
  <c r="AI51" i="8"/>
  <c r="AI63" i="8"/>
  <c r="AI10" i="8"/>
  <c r="AI26" i="8"/>
  <c r="AI34" i="8"/>
  <c r="AI62" i="8"/>
  <c r="Y11" i="8"/>
  <c r="Y76" i="8" s="1"/>
  <c r="AI14" i="8"/>
  <c r="U19" i="8"/>
  <c r="AI30" i="8"/>
  <c r="AI46" i="8"/>
  <c r="AI61" i="8"/>
  <c r="AH57" i="8"/>
  <c r="Y71" i="8"/>
  <c r="AH73" i="8"/>
  <c r="AH25" i="8"/>
  <c r="AH41" i="8"/>
  <c r="AH22" i="8"/>
  <c r="AH38" i="8"/>
  <c r="AH53" i="8"/>
  <c r="Y67" i="8"/>
  <c r="AH69" i="8"/>
  <c r="Y19" i="8"/>
  <c r="AH21" i="8"/>
  <c r="Y35" i="8"/>
  <c r="AH37" i="8"/>
  <c r="AH67" i="3"/>
  <c r="W22" i="4" s="1"/>
  <c r="AC67" i="3"/>
  <c r="R22" i="4" s="1"/>
  <c r="AI66" i="3"/>
  <c r="AI74" i="10"/>
  <c r="AI26" i="10"/>
  <c r="AH71" i="10"/>
  <c r="AI69" i="10"/>
  <c r="AI46" i="10"/>
  <c r="AI62" i="10"/>
  <c r="AI57" i="10"/>
  <c r="AI9" i="10"/>
  <c r="AH11" i="10"/>
  <c r="AI14" i="10"/>
  <c r="AI25" i="10"/>
  <c r="AH27" i="10"/>
  <c r="AI34" i="10"/>
  <c r="AI54" i="10"/>
  <c r="AH17" i="10"/>
  <c r="AH33" i="10"/>
  <c r="AH49" i="10"/>
  <c r="AH61" i="10"/>
  <c r="AC71" i="10"/>
  <c r="AH13" i="10"/>
  <c r="AH29" i="10"/>
  <c r="AH45" i="10"/>
  <c r="AH58" i="10"/>
  <c r="AH21" i="10"/>
  <c r="AG39" i="10"/>
  <c r="AH55" i="10"/>
  <c r="AI38" i="10"/>
  <c r="AI53" i="10"/>
  <c r="AI22" i="10"/>
  <c r="AH67" i="60" l="1"/>
  <c r="AI67" i="60" s="1"/>
  <c r="AH113" i="60"/>
  <c r="W15" i="61" s="1"/>
  <c r="AH131" i="60"/>
  <c r="AI131" i="60" s="1"/>
  <c r="W189" i="60"/>
  <c r="Z189" i="60"/>
  <c r="L25" i="61"/>
  <c r="Y188" i="60"/>
  <c r="N24" i="61" s="1"/>
  <c r="M25" i="61"/>
  <c r="X189" i="60"/>
  <c r="AH133" i="58"/>
  <c r="W20" i="59" s="1"/>
  <c r="AH15" i="58"/>
  <c r="W9" i="59" s="1"/>
  <c r="AH19" i="58"/>
  <c r="W10" i="59" s="1"/>
  <c r="AH46" i="58"/>
  <c r="W12" i="59" s="1"/>
  <c r="AH81" i="58"/>
  <c r="W14" i="59" s="1"/>
  <c r="AH137" i="58"/>
  <c r="W21" i="59" s="1"/>
  <c r="AI135" i="58"/>
  <c r="U150" i="58"/>
  <c r="AH141" i="58"/>
  <c r="W22" i="59" s="1"/>
  <c r="AH50" i="58"/>
  <c r="W13" i="59" s="1"/>
  <c r="AH120" i="58"/>
  <c r="W19" i="59" s="1"/>
  <c r="J25" i="59"/>
  <c r="AH111" i="58"/>
  <c r="N25" i="59"/>
  <c r="R25" i="59"/>
  <c r="Y150" i="58"/>
  <c r="AG150" i="58"/>
  <c r="V25" i="59"/>
  <c r="AI48" i="58"/>
  <c r="AH145" i="58"/>
  <c r="W23" i="59" s="1"/>
  <c r="AH11" i="58"/>
  <c r="W8" i="59" s="1"/>
  <c r="AI119" i="58"/>
  <c r="AH53" i="56"/>
  <c r="W18" i="57" s="1"/>
  <c r="AI51" i="56"/>
  <c r="AH21" i="56"/>
  <c r="AH37" i="56"/>
  <c r="W14" i="57" s="1"/>
  <c r="W10" i="57"/>
  <c r="W24" i="57"/>
  <c r="AH16" i="56"/>
  <c r="W9" i="57" s="1"/>
  <c r="AI13" i="56"/>
  <c r="AH69" i="56"/>
  <c r="W22" i="57" s="1"/>
  <c r="AH65" i="56"/>
  <c r="W21" i="57" s="1"/>
  <c r="AH49" i="56"/>
  <c r="AI40" i="54"/>
  <c r="AI71" i="54"/>
  <c r="AI125" i="54"/>
  <c r="AI130" i="54"/>
  <c r="AI122" i="54"/>
  <c r="AI119" i="54"/>
  <c r="AI126" i="54"/>
  <c r="AI131" i="54"/>
  <c r="AI121" i="54"/>
  <c r="AI70" i="54"/>
  <c r="AI123" i="54"/>
  <c r="AI120" i="54"/>
  <c r="AI133" i="54"/>
  <c r="AI32" i="54"/>
  <c r="AI55" i="54"/>
  <c r="AI30" i="54"/>
  <c r="AI64" i="54"/>
  <c r="AI53" i="54"/>
  <c r="AI52" i="54"/>
  <c r="AI67" i="54"/>
  <c r="AI41" i="54"/>
  <c r="AI47" i="54"/>
  <c r="AI48" i="54"/>
  <c r="AI65" i="54"/>
  <c r="AI63" i="54"/>
  <c r="AI69" i="54"/>
  <c r="AI68" i="54"/>
  <c r="AI36" i="54"/>
  <c r="AI37" i="54"/>
  <c r="AI28" i="54"/>
  <c r="AI38" i="54"/>
  <c r="AI39" i="54"/>
  <c r="AI46" i="54"/>
  <c r="AI31" i="54"/>
  <c r="AI56" i="54"/>
  <c r="AI66" i="54"/>
  <c r="AI54" i="54"/>
  <c r="AI58" i="54"/>
  <c r="AI82" i="54"/>
  <c r="AH94" i="54"/>
  <c r="AI94" i="54" s="1"/>
  <c r="AI57" i="54"/>
  <c r="AI43" i="54"/>
  <c r="AI60" i="54"/>
  <c r="AI50" i="54"/>
  <c r="AI49" i="54"/>
  <c r="AI62" i="54"/>
  <c r="AI27" i="54"/>
  <c r="AI35" i="54"/>
  <c r="AI59" i="54"/>
  <c r="AI61" i="54"/>
  <c r="AI42" i="54"/>
  <c r="AI51" i="54"/>
  <c r="AI29" i="54"/>
  <c r="AI34" i="54"/>
  <c r="AI45" i="54"/>
  <c r="AH72" i="54"/>
  <c r="AI72" i="54" s="1"/>
  <c r="AI44" i="54"/>
  <c r="AI12" i="54"/>
  <c r="AI10" i="54"/>
  <c r="W23" i="55"/>
  <c r="W23" i="61"/>
  <c r="AI155" i="60"/>
  <c r="AI121" i="60"/>
  <c r="AI91" i="60"/>
  <c r="AH65" i="60"/>
  <c r="W13" i="61" s="1"/>
  <c r="AH188" i="60"/>
  <c r="W24" i="61" s="1"/>
  <c r="R25" i="61"/>
  <c r="AH124" i="60"/>
  <c r="AI124" i="60" s="1"/>
  <c r="X17" i="61" s="1"/>
  <c r="AH20" i="60"/>
  <c r="W10" i="61" s="1"/>
  <c r="AC189" i="60"/>
  <c r="AH153" i="60"/>
  <c r="W22" i="61" s="1"/>
  <c r="V25" i="61"/>
  <c r="AH73" i="56"/>
  <c r="W23" i="57" s="1"/>
  <c r="AH139" i="54"/>
  <c r="W21" i="55" s="1"/>
  <c r="AH17" i="54"/>
  <c r="W9" i="55" s="1"/>
  <c r="AH21" i="54"/>
  <c r="W10" i="55" s="1"/>
  <c r="AI138" i="54"/>
  <c r="AH110" i="54"/>
  <c r="W18" i="55" s="1"/>
  <c r="AH102" i="54"/>
  <c r="W17" i="55" s="1"/>
  <c r="AI15" i="54"/>
  <c r="AH80" i="54"/>
  <c r="W14" i="55" s="1"/>
  <c r="AH76" i="54"/>
  <c r="W13" i="55" s="1"/>
  <c r="AI100" i="54"/>
  <c r="AI79" i="54"/>
  <c r="AH143" i="54"/>
  <c r="W22" i="55" s="1"/>
  <c r="N25" i="55"/>
  <c r="R25" i="55"/>
  <c r="AC203" i="54"/>
  <c r="AI104" i="54"/>
  <c r="V25" i="55"/>
  <c r="U203" i="54"/>
  <c r="J25" i="55"/>
  <c r="AG203" i="54"/>
  <c r="Y203" i="54"/>
  <c r="AH75" i="46"/>
  <c r="N24" i="45"/>
  <c r="N25" i="45" s="1"/>
  <c r="Y76" i="44"/>
  <c r="AH76" i="44"/>
  <c r="W24" i="45"/>
  <c r="W25" i="45" s="1"/>
  <c r="AH76" i="10"/>
  <c r="AI76" i="10" s="1"/>
  <c r="X25" i="11" s="1"/>
  <c r="W24" i="11"/>
  <c r="U76" i="64"/>
  <c r="AH149" i="60"/>
  <c r="W21" i="61" s="1"/>
  <c r="N15" i="61"/>
  <c r="AI64" i="60"/>
  <c r="AH15" i="60"/>
  <c r="AI13" i="60"/>
  <c r="AI152" i="60"/>
  <c r="AG189" i="60"/>
  <c r="U189" i="60"/>
  <c r="J25" i="61"/>
  <c r="U78" i="56"/>
  <c r="J21" i="57"/>
  <c r="J25" i="57" s="1"/>
  <c r="R25" i="57"/>
  <c r="AI63" i="56"/>
  <c r="V25" i="57"/>
  <c r="Y78" i="56"/>
  <c r="N19" i="57"/>
  <c r="N25" i="57" s="1"/>
  <c r="AH33" i="56"/>
  <c r="AC78" i="56"/>
  <c r="AG78" i="56"/>
  <c r="AI55" i="64"/>
  <c r="X19" i="65" s="1"/>
  <c r="AI25" i="64"/>
  <c r="AH27" i="64"/>
  <c r="AI15" i="64"/>
  <c r="X9" i="65" s="1"/>
  <c r="AI10" i="64"/>
  <c r="AI51" i="64"/>
  <c r="X18" i="65" s="1"/>
  <c r="AI37" i="64"/>
  <c r="AH39" i="64"/>
  <c r="AI63" i="64"/>
  <c r="X21" i="65" s="1"/>
  <c r="AI21" i="64"/>
  <c r="AH23" i="64"/>
  <c r="AI31" i="64"/>
  <c r="X13" i="65" s="1"/>
  <c r="AI71" i="64"/>
  <c r="X23" i="65" s="1"/>
  <c r="AI57" i="64"/>
  <c r="AH59" i="64"/>
  <c r="AH11" i="64"/>
  <c r="AI9" i="64"/>
  <c r="AI47" i="64"/>
  <c r="X17" i="65" s="1"/>
  <c r="AI65" i="64"/>
  <c r="AH67" i="64"/>
  <c r="AI41" i="64"/>
  <c r="AH43" i="64"/>
  <c r="AI75" i="64"/>
  <c r="X24" i="65" s="1"/>
  <c r="AI35" i="64"/>
  <c r="X14" i="65" s="1"/>
  <c r="AI19" i="64"/>
  <c r="X10" i="65" s="1"/>
  <c r="AI25" i="62"/>
  <c r="AH27" i="62"/>
  <c r="AI42" i="62"/>
  <c r="AI37" i="62"/>
  <c r="AH39" i="62"/>
  <c r="AI21" i="62"/>
  <c r="AH23" i="62"/>
  <c r="AI19" i="62"/>
  <c r="X10" i="63" s="1"/>
  <c r="AI65" i="62"/>
  <c r="AH67" i="62"/>
  <c r="AI63" i="62"/>
  <c r="X21" i="63" s="1"/>
  <c r="AI43" i="62"/>
  <c r="X16" i="63" s="1"/>
  <c r="AI55" i="62"/>
  <c r="X19" i="63" s="1"/>
  <c r="AI73" i="62"/>
  <c r="AH75" i="62"/>
  <c r="AI71" i="62"/>
  <c r="X23" i="63" s="1"/>
  <c r="AI35" i="62"/>
  <c r="X14" i="63" s="1"/>
  <c r="AI11" i="62"/>
  <c r="X8" i="63" s="1"/>
  <c r="AI10" i="62"/>
  <c r="AI57" i="62"/>
  <c r="AH59" i="62"/>
  <c r="AI49" i="62"/>
  <c r="AH51" i="62"/>
  <c r="AH30" i="60"/>
  <c r="W11" i="61" s="1"/>
  <c r="AH61" i="60"/>
  <c r="W12" i="61" s="1"/>
  <c r="AH145" i="60"/>
  <c r="W20" i="61" s="1"/>
  <c r="AH11" i="60"/>
  <c r="W8" i="61" s="1"/>
  <c r="AH128" i="60"/>
  <c r="W18" i="61" s="1"/>
  <c r="AI186" i="60"/>
  <c r="AH116" i="60"/>
  <c r="W16" i="61" s="1"/>
  <c r="AI21" i="58"/>
  <c r="AH31" i="58"/>
  <c r="W11" i="59" s="1"/>
  <c r="AI147" i="58"/>
  <c r="AH149" i="58"/>
  <c r="W24" i="59" s="1"/>
  <c r="AC150" i="58"/>
  <c r="AH98" i="58"/>
  <c r="W15" i="59" s="1"/>
  <c r="AH116" i="58"/>
  <c r="W18" i="59" s="1"/>
  <c r="AH102" i="58"/>
  <c r="W16" i="59" s="1"/>
  <c r="AI75" i="56"/>
  <c r="AI37" i="56"/>
  <c r="X14" i="57" s="1"/>
  <c r="AH41" i="56"/>
  <c r="W15" i="57" s="1"/>
  <c r="AI53" i="56"/>
  <c r="X18" i="57" s="1"/>
  <c r="AH25" i="56"/>
  <c r="W11" i="57" s="1"/>
  <c r="AH29" i="56"/>
  <c r="W12" i="57" s="1"/>
  <c r="AH61" i="56"/>
  <c r="W20" i="57" s="1"/>
  <c r="AI56" i="56"/>
  <c r="AH11" i="56"/>
  <c r="W8" i="57" s="1"/>
  <c r="AH57" i="56"/>
  <c r="W19" i="57" s="1"/>
  <c r="AI43" i="56"/>
  <c r="AH45" i="56"/>
  <c r="W16" i="57" s="1"/>
  <c r="AI21" i="56"/>
  <c r="X10" i="57" s="1"/>
  <c r="AH13" i="54"/>
  <c r="W8" i="55" s="1"/>
  <c r="AH25" i="54"/>
  <c r="W11" i="55" s="1"/>
  <c r="AH202" i="54"/>
  <c r="W24" i="55" s="1"/>
  <c r="AI200" i="54"/>
  <c r="AI112" i="54"/>
  <c r="AH114" i="54"/>
  <c r="W19" i="55" s="1"/>
  <c r="AI96" i="54"/>
  <c r="AH98" i="54"/>
  <c r="W16" i="55" s="1"/>
  <c r="AH135" i="54"/>
  <c r="W20" i="55" s="1"/>
  <c r="AI142" i="54"/>
  <c r="AI25" i="52"/>
  <c r="AH27" i="52"/>
  <c r="AI65" i="52"/>
  <c r="AH67" i="52"/>
  <c r="AI9" i="52"/>
  <c r="AH11" i="52"/>
  <c r="W8" i="53" s="1"/>
  <c r="AI63" i="52"/>
  <c r="X21" i="53" s="1"/>
  <c r="AI47" i="52"/>
  <c r="AI31" i="52"/>
  <c r="AI35" i="52"/>
  <c r="AI73" i="52"/>
  <c r="W24" i="53"/>
  <c r="AH15" i="52"/>
  <c r="AI13" i="52"/>
  <c r="AI55" i="52"/>
  <c r="X19" i="53" s="1"/>
  <c r="AI59" i="52"/>
  <c r="AI19" i="52"/>
  <c r="AI39" i="52"/>
  <c r="AI51" i="52"/>
  <c r="AI23" i="52"/>
  <c r="AI41" i="52"/>
  <c r="AH43" i="52"/>
  <c r="AI71" i="52"/>
  <c r="AH75" i="50"/>
  <c r="AI67" i="50"/>
  <c r="AI17" i="48"/>
  <c r="AH71" i="48"/>
  <c r="AI67" i="48"/>
  <c r="AI17" i="46"/>
  <c r="AH63" i="46"/>
  <c r="AI63" i="46" s="1"/>
  <c r="AI49" i="46"/>
  <c r="AI67" i="46"/>
  <c r="AI67" i="44"/>
  <c r="AJ67" i="44"/>
  <c r="Y22" i="45" s="1"/>
  <c r="AH19" i="44"/>
  <c r="AH23" i="44"/>
  <c r="AH27" i="44"/>
  <c r="AI27" i="44" s="1"/>
  <c r="AH39" i="10"/>
  <c r="AI39" i="10" s="1"/>
  <c r="AI41" i="10"/>
  <c r="AI73" i="10"/>
  <c r="AI67" i="10"/>
  <c r="AH63" i="50"/>
  <c r="AI61" i="50"/>
  <c r="AI39" i="50"/>
  <c r="AI43" i="50"/>
  <c r="AI42" i="50"/>
  <c r="AI51" i="50"/>
  <c r="AI10" i="50"/>
  <c r="AI23" i="50"/>
  <c r="AI35" i="50"/>
  <c r="AI57" i="50"/>
  <c r="AH59" i="50"/>
  <c r="AI71" i="50"/>
  <c r="AI26" i="50"/>
  <c r="AI27" i="50"/>
  <c r="AI45" i="50"/>
  <c r="AH47" i="50"/>
  <c r="AI55" i="50"/>
  <c r="AI13" i="50"/>
  <c r="AH15" i="50"/>
  <c r="AH11" i="50"/>
  <c r="AI75" i="50"/>
  <c r="X24" i="51" s="1"/>
  <c r="AI29" i="50"/>
  <c r="AH31" i="50"/>
  <c r="AI19" i="50"/>
  <c r="AH15" i="48"/>
  <c r="AI13" i="48"/>
  <c r="AI51" i="48"/>
  <c r="AI22" i="48"/>
  <c r="AI35" i="48"/>
  <c r="AI73" i="48"/>
  <c r="AH75" i="48"/>
  <c r="AI39" i="48"/>
  <c r="AI38" i="48"/>
  <c r="AH23" i="48"/>
  <c r="AI53" i="48"/>
  <c r="AH55" i="48"/>
  <c r="AI19" i="48"/>
  <c r="AH47" i="48"/>
  <c r="AI45" i="48"/>
  <c r="AI27" i="48"/>
  <c r="AI57" i="48"/>
  <c r="AH59" i="48"/>
  <c r="AH31" i="48"/>
  <c r="AI29" i="48"/>
  <c r="AI43" i="48"/>
  <c r="AI11" i="48"/>
  <c r="AI63" i="48"/>
  <c r="AI71" i="48"/>
  <c r="AI73" i="46"/>
  <c r="AH15" i="46"/>
  <c r="AI13" i="46"/>
  <c r="AI43" i="46"/>
  <c r="AI53" i="46"/>
  <c r="AH55" i="46"/>
  <c r="AI45" i="46"/>
  <c r="AH47" i="46"/>
  <c r="AI59" i="46"/>
  <c r="AI25" i="46"/>
  <c r="AH27" i="46"/>
  <c r="AI9" i="46"/>
  <c r="AH11" i="46"/>
  <c r="AI35" i="46"/>
  <c r="AI29" i="46"/>
  <c r="AH31" i="46"/>
  <c r="AI19" i="46"/>
  <c r="AI71" i="46"/>
  <c r="AI21" i="46"/>
  <c r="AH23" i="46"/>
  <c r="AI58" i="46"/>
  <c r="AI51" i="46"/>
  <c r="AI39" i="46"/>
  <c r="AI19" i="44"/>
  <c r="AI61" i="44"/>
  <c r="AH63" i="44"/>
  <c r="AI75" i="44"/>
  <c r="X24" i="45" s="1"/>
  <c r="AI11" i="44"/>
  <c r="AI55" i="44"/>
  <c r="AI39" i="44"/>
  <c r="AI45" i="44"/>
  <c r="AH47" i="44"/>
  <c r="AI23" i="44"/>
  <c r="AI29" i="44"/>
  <c r="AH31" i="44"/>
  <c r="AI71" i="44"/>
  <c r="AI43" i="44"/>
  <c r="AI57" i="44"/>
  <c r="AH59" i="44"/>
  <c r="AI13" i="44"/>
  <c r="AH15" i="44"/>
  <c r="AI51" i="44"/>
  <c r="AI18" i="44"/>
  <c r="AH35" i="44"/>
  <c r="AI33" i="44"/>
  <c r="AI21" i="8"/>
  <c r="AH23" i="8"/>
  <c r="AI25" i="8"/>
  <c r="AH27" i="8"/>
  <c r="AI15" i="8"/>
  <c r="AI73" i="8"/>
  <c r="AH75" i="8"/>
  <c r="W24" i="9" s="1"/>
  <c r="W25" i="9" s="1"/>
  <c r="AI67" i="8"/>
  <c r="AI69" i="8"/>
  <c r="AH71" i="8"/>
  <c r="AI47" i="8"/>
  <c r="AI19" i="8"/>
  <c r="AI11" i="8"/>
  <c r="AI53" i="8"/>
  <c r="AH55" i="8"/>
  <c r="AI57" i="8"/>
  <c r="AH59" i="8"/>
  <c r="AI38" i="8"/>
  <c r="AI37" i="8"/>
  <c r="AH39" i="8"/>
  <c r="AI22" i="8"/>
  <c r="AI31" i="8"/>
  <c r="AI41" i="8"/>
  <c r="AH43" i="8"/>
  <c r="AI67" i="3"/>
  <c r="X22" i="4" s="1"/>
  <c r="AI58" i="10"/>
  <c r="AI75" i="10"/>
  <c r="X24" i="11" s="1"/>
  <c r="AI55" i="10"/>
  <c r="AI61" i="10"/>
  <c r="AH63" i="10"/>
  <c r="AH51" i="10"/>
  <c r="AI49" i="10"/>
  <c r="AI43" i="10"/>
  <c r="AH19" i="10"/>
  <c r="AI17" i="10"/>
  <c r="AI13" i="10"/>
  <c r="AH15" i="10"/>
  <c r="AI21" i="10"/>
  <c r="AH23" i="10"/>
  <c r="AH35" i="10"/>
  <c r="AI33" i="10"/>
  <c r="AI11" i="10"/>
  <c r="AI45" i="10"/>
  <c r="AH47" i="10"/>
  <c r="AI29" i="10"/>
  <c r="AH31" i="10"/>
  <c r="AI27" i="10"/>
  <c r="AH59" i="10"/>
  <c r="AI71" i="10"/>
  <c r="AI68" i="60" l="1"/>
  <c r="AH89" i="60"/>
  <c r="W14" i="61" s="1"/>
  <c r="Y189" i="60"/>
  <c r="AH132" i="60"/>
  <c r="W19" i="61" s="1"/>
  <c r="N25" i="61"/>
  <c r="AI120" i="58"/>
  <c r="X19" i="59" s="1"/>
  <c r="AI133" i="58"/>
  <c r="X20" i="59" s="1"/>
  <c r="AI46" i="58"/>
  <c r="X12" i="59" s="1"/>
  <c r="AI81" i="58"/>
  <c r="X14" i="59" s="1"/>
  <c r="AI15" i="58"/>
  <c r="X9" i="59" s="1"/>
  <c r="AI19" i="58"/>
  <c r="X10" i="59" s="1"/>
  <c r="AI137" i="58"/>
  <c r="X21" i="59" s="1"/>
  <c r="AI50" i="58"/>
  <c r="X13" i="59" s="1"/>
  <c r="AI145" i="58"/>
  <c r="X23" i="59" s="1"/>
  <c r="AI141" i="58"/>
  <c r="X22" i="59" s="1"/>
  <c r="AH150" i="58"/>
  <c r="W17" i="59"/>
  <c r="W25" i="59" s="1"/>
  <c r="AI111" i="58"/>
  <c r="X17" i="59" s="1"/>
  <c r="AI11" i="58"/>
  <c r="X8" i="59" s="1"/>
  <c r="AI16" i="56"/>
  <c r="X9" i="57" s="1"/>
  <c r="AI69" i="56"/>
  <c r="X22" i="57" s="1"/>
  <c r="AI65" i="56"/>
  <c r="X21" i="57" s="1"/>
  <c r="AI73" i="56"/>
  <c r="X23" i="57" s="1"/>
  <c r="W17" i="57"/>
  <c r="AI49" i="56"/>
  <c r="X17" i="57" s="1"/>
  <c r="W15" i="55"/>
  <c r="AH76" i="48"/>
  <c r="W24" i="49"/>
  <c r="W25" i="49" s="1"/>
  <c r="W17" i="61"/>
  <c r="AI65" i="60"/>
  <c r="X13" i="61" s="1"/>
  <c r="AI149" i="60"/>
  <c r="X21" i="61" s="1"/>
  <c r="AI20" i="60"/>
  <c r="X10" i="61" s="1"/>
  <c r="AI153" i="60"/>
  <c r="X22" i="61" s="1"/>
  <c r="AI139" i="54"/>
  <c r="X21" i="55" s="1"/>
  <c r="W12" i="55"/>
  <c r="AI143" i="54"/>
  <c r="X22" i="55" s="1"/>
  <c r="AI17" i="54"/>
  <c r="X9" i="55" s="1"/>
  <c r="AI76" i="54"/>
  <c r="X13" i="55" s="1"/>
  <c r="AI21" i="54"/>
  <c r="X10" i="55" s="1"/>
  <c r="AI102" i="54"/>
  <c r="X17" i="55" s="1"/>
  <c r="AI110" i="54"/>
  <c r="X18" i="55" s="1"/>
  <c r="AI80" i="54"/>
  <c r="X14" i="55" s="1"/>
  <c r="X12" i="55"/>
  <c r="W25" i="53"/>
  <c r="AJ66" i="44"/>
  <c r="AJ65" i="44"/>
  <c r="AI184" i="60"/>
  <c r="X23" i="61" s="1"/>
  <c r="W9" i="61"/>
  <c r="AI15" i="60"/>
  <c r="X9" i="61" s="1"/>
  <c r="W13" i="57"/>
  <c r="AI33" i="56"/>
  <c r="X13" i="57" s="1"/>
  <c r="W24" i="51"/>
  <c r="W25" i="51" s="1"/>
  <c r="AH76" i="50"/>
  <c r="AH76" i="46"/>
  <c r="AJ15" i="46" s="1"/>
  <c r="Y9" i="47" s="1"/>
  <c r="W24" i="47"/>
  <c r="W25" i="47" s="1"/>
  <c r="AI39" i="64"/>
  <c r="X15" i="65" s="1"/>
  <c r="AI43" i="64"/>
  <c r="X16" i="65" s="1"/>
  <c r="AI27" i="64"/>
  <c r="X12" i="65" s="1"/>
  <c r="AH76" i="64"/>
  <c r="AJ11" i="64" s="1"/>
  <c r="Y8" i="65" s="1"/>
  <c r="AI11" i="64"/>
  <c r="X8" i="65" s="1"/>
  <c r="AI23" i="64"/>
  <c r="X11" i="65" s="1"/>
  <c r="AI67" i="64"/>
  <c r="X22" i="65" s="1"/>
  <c r="AI59" i="64"/>
  <c r="X20" i="65" s="1"/>
  <c r="AI67" i="62"/>
  <c r="X22" i="63" s="1"/>
  <c r="AI51" i="62"/>
  <c r="X18" i="63" s="1"/>
  <c r="AI59" i="62"/>
  <c r="X20" i="63" s="1"/>
  <c r="AI39" i="62"/>
  <c r="X15" i="63" s="1"/>
  <c r="AI23" i="62"/>
  <c r="X11" i="63" s="1"/>
  <c r="AI27" i="62"/>
  <c r="X12" i="63" s="1"/>
  <c r="AH76" i="62"/>
  <c r="AJ59" i="62" s="1"/>
  <c r="AI75" i="62"/>
  <c r="X24" i="63" s="1"/>
  <c r="AI11" i="60"/>
  <c r="X8" i="61" s="1"/>
  <c r="AI116" i="60"/>
  <c r="X16" i="61" s="1"/>
  <c r="AI188" i="60"/>
  <c r="X24" i="61" s="1"/>
  <c r="AI113" i="60"/>
  <c r="X15" i="61" s="1"/>
  <c r="AI145" i="60"/>
  <c r="X20" i="61" s="1"/>
  <c r="AI128" i="60"/>
  <c r="X18" i="61" s="1"/>
  <c r="AI61" i="60"/>
  <c r="X12" i="61" s="1"/>
  <c r="AI30" i="60"/>
  <c r="X11" i="61" s="1"/>
  <c r="AI149" i="58"/>
  <c r="X24" i="59" s="1"/>
  <c r="AI102" i="58"/>
  <c r="X16" i="59" s="1"/>
  <c r="AI98" i="58"/>
  <c r="X15" i="59" s="1"/>
  <c r="AI31" i="58"/>
  <c r="X11" i="59" s="1"/>
  <c r="AI116" i="58"/>
  <c r="X18" i="59" s="1"/>
  <c r="AI45" i="56"/>
  <c r="X16" i="57" s="1"/>
  <c r="AI41" i="56"/>
  <c r="X15" i="57" s="1"/>
  <c r="AI57" i="56"/>
  <c r="X19" i="57" s="1"/>
  <c r="AI25" i="56"/>
  <c r="X11" i="57" s="1"/>
  <c r="AI29" i="56"/>
  <c r="X12" i="57" s="1"/>
  <c r="AH78" i="56"/>
  <c r="AJ18" i="56" s="1"/>
  <c r="AI11" i="56"/>
  <c r="X8" i="57" s="1"/>
  <c r="AI61" i="56"/>
  <c r="X20" i="57" s="1"/>
  <c r="AI77" i="56"/>
  <c r="X24" i="57" s="1"/>
  <c r="AI98" i="54"/>
  <c r="X16" i="55" s="1"/>
  <c r="X15" i="55"/>
  <c r="AH203" i="54"/>
  <c r="AI13" i="54"/>
  <c r="X8" i="55" s="1"/>
  <c r="AI202" i="54"/>
  <c r="X24" i="55" s="1"/>
  <c r="AI135" i="54"/>
  <c r="X20" i="55" s="1"/>
  <c r="AI198" i="54"/>
  <c r="X23" i="55" s="1"/>
  <c r="AI114" i="54"/>
  <c r="X19" i="55" s="1"/>
  <c r="AI25" i="54"/>
  <c r="X11" i="55" s="1"/>
  <c r="AI27" i="52"/>
  <c r="AH76" i="52"/>
  <c r="AJ27" i="52" s="1"/>
  <c r="Y12" i="53" s="1"/>
  <c r="AI11" i="52"/>
  <c r="X8" i="53" s="1"/>
  <c r="AI15" i="52"/>
  <c r="X9" i="53" s="1"/>
  <c r="AI43" i="52"/>
  <c r="AI67" i="52"/>
  <c r="AI75" i="52"/>
  <c r="X24" i="53" s="1"/>
  <c r="AJ50" i="48"/>
  <c r="AI31" i="50"/>
  <c r="AI11" i="50"/>
  <c r="AI15" i="50"/>
  <c r="AI63" i="50"/>
  <c r="AI59" i="50"/>
  <c r="AI47" i="50"/>
  <c r="AJ76" i="48"/>
  <c r="Y25" i="49" s="1"/>
  <c r="AJ54" i="48"/>
  <c r="AJ26" i="48"/>
  <c r="AJ62" i="48"/>
  <c r="AJ42" i="48"/>
  <c r="AJ49" i="48"/>
  <c r="AJ30" i="48"/>
  <c r="AJ70" i="48"/>
  <c r="AJ35" i="48"/>
  <c r="Y14" i="49" s="1"/>
  <c r="AJ13" i="48"/>
  <c r="AJ73" i="48"/>
  <c r="AJ53" i="48"/>
  <c r="AJ43" i="48"/>
  <c r="Y16" i="49" s="1"/>
  <c r="AJ45" i="48"/>
  <c r="AJ22" i="48"/>
  <c r="AJ39" i="48"/>
  <c r="Y15" i="49" s="1"/>
  <c r="AJ19" i="48"/>
  <c r="Y10" i="49" s="1"/>
  <c r="AI47" i="48"/>
  <c r="AJ59" i="48"/>
  <c r="Y20" i="49" s="1"/>
  <c r="AI59" i="48"/>
  <c r="AJ55" i="48"/>
  <c r="Y19" i="49" s="1"/>
  <c r="AI55" i="48"/>
  <c r="AI75" i="48"/>
  <c r="X24" i="49" s="1"/>
  <c r="AI31" i="48"/>
  <c r="AJ23" i="48"/>
  <c r="Y11" i="49" s="1"/>
  <c r="AI23" i="48"/>
  <c r="AJ15" i="48"/>
  <c r="Y9" i="49" s="1"/>
  <c r="AI15" i="48"/>
  <c r="AI11" i="46"/>
  <c r="AI47" i="46"/>
  <c r="AI31" i="46"/>
  <c r="AI27" i="46"/>
  <c r="AI55" i="46"/>
  <c r="AI23" i="46"/>
  <c r="AI15" i="46"/>
  <c r="AI75" i="46"/>
  <c r="X24" i="47" s="1"/>
  <c r="AJ76" i="44"/>
  <c r="Y25" i="45" s="1"/>
  <c r="AI76" i="44"/>
  <c r="X25" i="45" s="1"/>
  <c r="AJ38" i="44"/>
  <c r="AJ42" i="44"/>
  <c r="AJ49" i="44"/>
  <c r="AJ46" i="44"/>
  <c r="AJ54" i="44"/>
  <c r="AJ14" i="44"/>
  <c r="AJ17" i="44"/>
  <c r="AJ10" i="44"/>
  <c r="AJ70" i="44"/>
  <c r="AJ25" i="44"/>
  <c r="AJ26" i="44"/>
  <c r="AJ30" i="44"/>
  <c r="AJ22" i="44"/>
  <c r="AJ21" i="44"/>
  <c r="AJ9" i="44"/>
  <c r="AJ50" i="44"/>
  <c r="AJ53" i="44"/>
  <c r="AJ62" i="44"/>
  <c r="AJ74" i="44"/>
  <c r="AJ58" i="44"/>
  <c r="AJ69" i="44"/>
  <c r="AJ73" i="44"/>
  <c r="AJ41" i="44"/>
  <c r="AJ34" i="44"/>
  <c r="AJ37" i="44"/>
  <c r="AJ19" i="44"/>
  <c r="Y10" i="45" s="1"/>
  <c r="AJ11" i="44"/>
  <c r="Y8" i="45" s="1"/>
  <c r="AJ43" i="44"/>
  <c r="Y16" i="45" s="1"/>
  <c r="AJ71" i="44"/>
  <c r="Y23" i="45" s="1"/>
  <c r="AJ23" i="44"/>
  <c r="Y11" i="45" s="1"/>
  <c r="AJ51" i="44"/>
  <c r="Y18" i="45" s="1"/>
  <c r="AJ61" i="44"/>
  <c r="AJ55" i="44"/>
  <c r="Y19" i="45" s="1"/>
  <c r="AJ57" i="44"/>
  <c r="AJ29" i="44"/>
  <c r="AJ18" i="44"/>
  <c r="AJ13" i="44"/>
  <c r="AJ33" i="44"/>
  <c r="AJ39" i="44"/>
  <c r="Y15" i="45" s="1"/>
  <c r="AJ27" i="44"/>
  <c r="Y12" i="45" s="1"/>
  <c r="AJ75" i="44"/>
  <c r="Y24" i="45" s="1"/>
  <c r="AJ45" i="44"/>
  <c r="AI35" i="44"/>
  <c r="AJ35" i="44"/>
  <c r="Y14" i="45" s="1"/>
  <c r="AJ63" i="44"/>
  <c r="Y21" i="45" s="1"/>
  <c r="AI63" i="44"/>
  <c r="AJ31" i="44"/>
  <c r="Y13" i="45" s="1"/>
  <c r="AI31" i="44"/>
  <c r="AJ59" i="44"/>
  <c r="Y20" i="45" s="1"/>
  <c r="AI59" i="44"/>
  <c r="AJ15" i="44"/>
  <c r="Y9" i="45" s="1"/>
  <c r="AI15" i="44"/>
  <c r="AJ47" i="44"/>
  <c r="AI47" i="44"/>
  <c r="AI75" i="8"/>
  <c r="X24" i="9" s="1"/>
  <c r="AI23" i="8"/>
  <c r="AI39" i="8"/>
  <c r="AI55" i="8"/>
  <c r="AI43" i="8"/>
  <c r="AI71" i="8"/>
  <c r="AI27" i="8"/>
  <c r="AI59" i="8"/>
  <c r="AH76" i="8"/>
  <c r="AJ71" i="8" s="1"/>
  <c r="Y23" i="9" s="1"/>
  <c r="AI59" i="10"/>
  <c r="AJ23" i="10"/>
  <c r="Y11" i="11" s="1"/>
  <c r="AI23" i="10"/>
  <c r="AI15" i="10"/>
  <c r="AI31" i="10"/>
  <c r="AI51" i="10"/>
  <c r="AJ51" i="10"/>
  <c r="Y18" i="11" s="1"/>
  <c r="AI47" i="10"/>
  <c r="AI35" i="10"/>
  <c r="AI19" i="10"/>
  <c r="AJ63" i="10"/>
  <c r="Y21" i="11" s="1"/>
  <c r="AI63" i="10"/>
  <c r="AI89" i="60" l="1"/>
  <c r="X14" i="61" s="1"/>
  <c r="AH189" i="60"/>
  <c r="AI132" i="60"/>
  <c r="X19" i="61" s="1"/>
  <c r="AJ123" i="58"/>
  <c r="AJ128" i="58"/>
  <c r="AJ131" i="58"/>
  <c r="AJ129" i="58"/>
  <c r="AJ126" i="58"/>
  <c r="AJ127" i="58"/>
  <c r="AJ132" i="58"/>
  <c r="AJ125" i="58"/>
  <c r="AJ124" i="58"/>
  <c r="AJ130" i="58"/>
  <c r="AJ115" i="58"/>
  <c r="AJ114" i="58"/>
  <c r="AJ107" i="58"/>
  <c r="AJ110" i="58"/>
  <c r="AJ106" i="58"/>
  <c r="AJ109" i="58"/>
  <c r="AJ108" i="58"/>
  <c r="AJ105" i="58"/>
  <c r="AJ101" i="58"/>
  <c r="AJ85" i="58"/>
  <c r="AJ94" i="58"/>
  <c r="AJ89" i="58"/>
  <c r="AJ95" i="58"/>
  <c r="AJ96" i="58"/>
  <c r="AJ91" i="58"/>
  <c r="AJ90" i="58"/>
  <c r="AJ86" i="58"/>
  <c r="AJ92" i="58"/>
  <c r="AJ87" i="58"/>
  <c r="AJ88" i="58"/>
  <c r="AJ84" i="58"/>
  <c r="AJ97" i="58"/>
  <c r="AJ93" i="58"/>
  <c r="AJ63" i="58"/>
  <c r="AJ55" i="58"/>
  <c r="AJ71" i="58"/>
  <c r="AJ79" i="58"/>
  <c r="AJ73" i="58"/>
  <c r="AJ59" i="58"/>
  <c r="AJ54" i="58"/>
  <c r="AJ58" i="58"/>
  <c r="AJ66" i="58"/>
  <c r="AJ75" i="58"/>
  <c r="AJ67" i="58"/>
  <c r="AJ56" i="58"/>
  <c r="AJ68" i="58"/>
  <c r="AJ76" i="58"/>
  <c r="AJ72" i="58"/>
  <c r="AJ64" i="58"/>
  <c r="AJ53" i="58"/>
  <c r="AJ80" i="58"/>
  <c r="AJ60" i="58"/>
  <c r="AJ69" i="58"/>
  <c r="AJ78" i="58"/>
  <c r="AJ61" i="58"/>
  <c r="AJ65" i="58"/>
  <c r="AJ70" i="58"/>
  <c r="AJ77" i="58"/>
  <c r="AJ57" i="58"/>
  <c r="AJ74" i="58"/>
  <c r="AJ62" i="58"/>
  <c r="AJ135" i="58"/>
  <c r="AJ41" i="58"/>
  <c r="AJ44" i="58"/>
  <c r="AJ39" i="58"/>
  <c r="AJ34" i="58"/>
  <c r="AJ43" i="58"/>
  <c r="AJ37" i="58"/>
  <c r="AJ42" i="58"/>
  <c r="AJ35" i="58"/>
  <c r="AJ38" i="58"/>
  <c r="AJ40" i="58"/>
  <c r="AJ36" i="58"/>
  <c r="AJ45" i="58"/>
  <c r="AJ48" i="58"/>
  <c r="AI150" i="58"/>
  <c r="X25" i="59" s="1"/>
  <c r="AJ50" i="58"/>
  <c r="Y13" i="59" s="1"/>
  <c r="AJ143" i="58"/>
  <c r="AJ21" i="58"/>
  <c r="AJ27" i="58"/>
  <c r="AJ25" i="58"/>
  <c r="AJ24" i="58"/>
  <c r="AJ23" i="58"/>
  <c r="AJ28" i="58"/>
  <c r="AJ22" i="58"/>
  <c r="AJ29" i="58"/>
  <c r="AJ30" i="58"/>
  <c r="AJ26" i="58"/>
  <c r="AJ11" i="58"/>
  <c r="Y8" i="59" s="1"/>
  <c r="AJ102" i="58"/>
  <c r="Y16" i="59" s="1"/>
  <c r="AJ119" i="58"/>
  <c r="AJ111" i="58"/>
  <c r="AJ120" i="58"/>
  <c r="Y19" i="59" s="1"/>
  <c r="AJ113" i="58"/>
  <c r="AJ118" i="58"/>
  <c r="AJ100" i="58"/>
  <c r="AJ81" i="58"/>
  <c r="Y14" i="59" s="1"/>
  <c r="AJ122" i="58"/>
  <c r="AJ149" i="58"/>
  <c r="Y24" i="59" s="1"/>
  <c r="AJ150" i="58"/>
  <c r="Y25" i="59" s="1"/>
  <c r="AJ144" i="58"/>
  <c r="AJ18" i="58"/>
  <c r="AJ116" i="58"/>
  <c r="Y18" i="59" s="1"/>
  <c r="AJ98" i="58"/>
  <c r="Y15" i="59" s="1"/>
  <c r="AJ133" i="58"/>
  <c r="Y20" i="59" s="1"/>
  <c r="AJ147" i="58"/>
  <c r="AJ33" i="58"/>
  <c r="AJ10" i="58"/>
  <c r="AJ13" i="58"/>
  <c r="AJ14" i="58"/>
  <c r="AJ145" i="58"/>
  <c r="Y23" i="59" s="1"/>
  <c r="AJ148" i="58"/>
  <c r="AJ139" i="58"/>
  <c r="AJ49" i="58"/>
  <c r="AJ136" i="58"/>
  <c r="AJ15" i="58"/>
  <c r="Y9" i="59" s="1"/>
  <c r="AJ137" i="58"/>
  <c r="Y21" i="59" s="1"/>
  <c r="AJ9" i="58"/>
  <c r="AJ17" i="58"/>
  <c r="AJ52" i="58"/>
  <c r="AJ140" i="58"/>
  <c r="AJ141" i="58"/>
  <c r="Y22" i="59" s="1"/>
  <c r="AJ83" i="58"/>
  <c r="AJ104" i="58"/>
  <c r="AJ19" i="58"/>
  <c r="Y10" i="59" s="1"/>
  <c r="AJ31" i="58"/>
  <c r="Y11" i="59" s="1"/>
  <c r="AJ46" i="58"/>
  <c r="Y12" i="59" s="1"/>
  <c r="W25" i="57"/>
  <c r="AJ14" i="56"/>
  <c r="AJ15" i="56"/>
  <c r="AJ190" i="54"/>
  <c r="AJ174" i="54"/>
  <c r="AJ189" i="54"/>
  <c r="AJ181" i="54"/>
  <c r="AJ196" i="54"/>
  <c r="AJ191" i="54"/>
  <c r="AJ180" i="54"/>
  <c r="AJ195" i="54"/>
  <c r="AJ193" i="54"/>
  <c r="AJ184" i="54"/>
  <c r="AJ192" i="54"/>
  <c r="AJ185" i="54"/>
  <c r="AJ188" i="54"/>
  <c r="AJ176" i="54"/>
  <c r="AJ179" i="54"/>
  <c r="AJ186" i="54"/>
  <c r="AJ183" i="54"/>
  <c r="AJ197" i="54"/>
  <c r="AJ182" i="54"/>
  <c r="AJ177" i="54"/>
  <c r="AJ175" i="54"/>
  <c r="AJ178" i="54"/>
  <c r="AJ194" i="54"/>
  <c r="AJ187" i="54"/>
  <c r="AJ128" i="54"/>
  <c r="AJ132" i="54"/>
  <c r="AJ127" i="54"/>
  <c r="AJ118" i="54"/>
  <c r="AJ134" i="54"/>
  <c r="AJ117" i="54"/>
  <c r="AJ124" i="54"/>
  <c r="AJ129" i="54"/>
  <c r="AJ125" i="54"/>
  <c r="AJ126" i="54"/>
  <c r="AJ131" i="54"/>
  <c r="AJ120" i="54"/>
  <c r="AJ122" i="54"/>
  <c r="AJ130" i="54"/>
  <c r="AJ121" i="54"/>
  <c r="AJ133" i="54"/>
  <c r="AJ119" i="54"/>
  <c r="AJ123" i="54"/>
  <c r="W25" i="55"/>
  <c r="AJ93" i="54"/>
  <c r="AJ92" i="54"/>
  <c r="AJ71" i="54"/>
  <c r="AJ59" i="54"/>
  <c r="AJ51" i="54"/>
  <c r="AJ55" i="54"/>
  <c r="AJ56" i="54"/>
  <c r="AJ61" i="54"/>
  <c r="AJ70" i="54"/>
  <c r="AJ49" i="54"/>
  <c r="AJ65" i="54"/>
  <c r="AJ64" i="54"/>
  <c r="AJ45" i="54"/>
  <c r="AJ48" i="54"/>
  <c r="AJ54" i="54"/>
  <c r="AJ68" i="54"/>
  <c r="AJ50" i="54"/>
  <c r="AJ67" i="54"/>
  <c r="AJ66" i="54"/>
  <c r="AJ60" i="54"/>
  <c r="AJ63" i="54"/>
  <c r="AJ58" i="54"/>
  <c r="AJ47" i="54"/>
  <c r="AJ57" i="54"/>
  <c r="AJ52" i="54"/>
  <c r="AJ53" i="54"/>
  <c r="AJ62" i="54"/>
  <c r="AJ46" i="54"/>
  <c r="AJ44" i="54"/>
  <c r="AJ69" i="54"/>
  <c r="AJ11" i="54"/>
  <c r="AJ12" i="54"/>
  <c r="AJ10" i="54"/>
  <c r="W25" i="61"/>
  <c r="AJ157" i="54"/>
  <c r="AJ154" i="54"/>
  <c r="AJ164" i="54"/>
  <c r="AJ155" i="54"/>
  <c r="AJ172" i="54"/>
  <c r="AJ159" i="54"/>
  <c r="AJ165" i="54"/>
  <c r="AJ162" i="54"/>
  <c r="AJ160" i="54"/>
  <c r="AJ161" i="54"/>
  <c r="AJ167" i="54"/>
  <c r="AJ153" i="54"/>
  <c r="AJ163" i="54"/>
  <c r="AJ168" i="54"/>
  <c r="AJ169" i="54"/>
  <c r="AJ150" i="54"/>
  <c r="AJ170" i="54"/>
  <c r="AJ158" i="54"/>
  <c r="AJ171" i="54"/>
  <c r="AJ147" i="54"/>
  <c r="AJ148" i="54"/>
  <c r="AJ149" i="54"/>
  <c r="AJ146" i="54"/>
  <c r="AJ156" i="54"/>
  <c r="AJ166" i="54"/>
  <c r="AJ152" i="54"/>
  <c r="AJ145" i="54"/>
  <c r="AJ151" i="54"/>
  <c r="AJ85" i="54"/>
  <c r="AJ86" i="54"/>
  <c r="AJ82" i="54"/>
  <c r="AJ89" i="54"/>
  <c r="AJ84" i="54"/>
  <c r="AJ88" i="54"/>
  <c r="AJ83" i="54"/>
  <c r="AJ87" i="54"/>
  <c r="AJ90" i="54"/>
  <c r="AJ98" i="54"/>
  <c r="Y16" i="55" s="1"/>
  <c r="AJ37" i="54"/>
  <c r="AJ32" i="54"/>
  <c r="AJ36" i="54"/>
  <c r="AJ40" i="54"/>
  <c r="AJ29" i="54"/>
  <c r="AJ33" i="54"/>
  <c r="AJ28" i="54"/>
  <c r="AJ39" i="54"/>
  <c r="AJ34" i="54"/>
  <c r="AJ35" i="54"/>
  <c r="AJ30" i="54"/>
  <c r="AJ42" i="54"/>
  <c r="AJ41" i="54"/>
  <c r="AJ31" i="54"/>
  <c r="AJ27" i="54"/>
  <c r="AJ38" i="54"/>
  <c r="AI76" i="8"/>
  <c r="X25" i="9" s="1"/>
  <c r="AJ55" i="8"/>
  <c r="Y19" i="9" s="1"/>
  <c r="AJ23" i="8"/>
  <c r="Y11" i="9" s="1"/>
  <c r="AJ43" i="64"/>
  <c r="Y16" i="65" s="1"/>
  <c r="AJ76" i="56"/>
  <c r="AJ202" i="54"/>
  <c r="Y24" i="55" s="1"/>
  <c r="AJ25" i="54"/>
  <c r="Y11" i="55" s="1"/>
  <c r="AJ13" i="54"/>
  <c r="Y8" i="55" s="1"/>
  <c r="AJ94" i="54"/>
  <c r="Y15" i="55" s="1"/>
  <c r="AJ114" i="54"/>
  <c r="Y19" i="55" s="1"/>
  <c r="AJ135" i="54"/>
  <c r="Y20" i="55" s="1"/>
  <c r="AJ62" i="64"/>
  <c r="AJ76" i="64"/>
  <c r="Y25" i="65" s="1"/>
  <c r="AI76" i="64"/>
  <c r="X25" i="65" s="1"/>
  <c r="AJ33" i="64"/>
  <c r="AJ49" i="64"/>
  <c r="AJ17" i="64"/>
  <c r="AJ22" i="64"/>
  <c r="AJ29" i="64"/>
  <c r="AJ18" i="64"/>
  <c r="AJ58" i="64"/>
  <c r="AJ54" i="64"/>
  <c r="AJ34" i="64"/>
  <c r="AJ30" i="64"/>
  <c r="AJ73" i="64"/>
  <c r="AJ66" i="64"/>
  <c r="AJ45" i="64"/>
  <c r="AJ26" i="64"/>
  <c r="AJ38" i="64"/>
  <c r="AJ74" i="64"/>
  <c r="AJ61" i="64"/>
  <c r="AJ50" i="64"/>
  <c r="AJ53" i="64"/>
  <c r="AJ13" i="64"/>
  <c r="AJ70" i="64"/>
  <c r="AJ14" i="64"/>
  <c r="AJ42" i="64"/>
  <c r="AJ46" i="64"/>
  <c r="AJ69" i="64"/>
  <c r="AJ51" i="64"/>
  <c r="Y18" i="65" s="1"/>
  <c r="AJ19" i="64"/>
  <c r="Y10" i="65" s="1"/>
  <c r="AJ25" i="64"/>
  <c r="AJ9" i="64"/>
  <c r="AJ37" i="64"/>
  <c r="AJ31" i="64"/>
  <c r="Y13" i="65" s="1"/>
  <c r="AJ21" i="64"/>
  <c r="AJ71" i="64"/>
  <c r="Y23" i="65" s="1"/>
  <c r="AJ75" i="64"/>
  <c r="Y24" i="65" s="1"/>
  <c r="AJ63" i="64"/>
  <c r="Y21" i="65" s="1"/>
  <c r="AJ57" i="64"/>
  <c r="AJ35" i="64"/>
  <c r="Y14" i="65" s="1"/>
  <c r="AJ41" i="64"/>
  <c r="AJ15" i="64"/>
  <c r="Y9" i="65" s="1"/>
  <c r="AJ47" i="64"/>
  <c r="AJ10" i="64"/>
  <c r="AJ65" i="64"/>
  <c r="AJ55" i="64"/>
  <c r="Y19" i="65" s="1"/>
  <c r="AJ59" i="64"/>
  <c r="Y20" i="65" s="1"/>
  <c r="AJ27" i="64"/>
  <c r="Y12" i="65" s="1"/>
  <c r="AJ67" i="64"/>
  <c r="Y22" i="65" s="1"/>
  <c r="AJ23" i="64"/>
  <c r="Y11" i="65" s="1"/>
  <c r="AJ39" i="64"/>
  <c r="Y15" i="65" s="1"/>
  <c r="AJ39" i="62"/>
  <c r="AJ27" i="62"/>
  <c r="AJ51" i="62"/>
  <c r="AJ75" i="62"/>
  <c r="AJ76" i="62"/>
  <c r="AI76" i="62"/>
  <c r="X25" i="63" s="1"/>
  <c r="AJ30" i="62"/>
  <c r="AJ50" i="62"/>
  <c r="AJ26" i="62"/>
  <c r="AJ34" i="62"/>
  <c r="AJ70" i="62"/>
  <c r="AJ47" i="62"/>
  <c r="AJ58" i="62"/>
  <c r="AJ14" i="62"/>
  <c r="AJ38" i="62"/>
  <c r="AJ13" i="62"/>
  <c r="AJ41" i="62"/>
  <c r="AJ18" i="62"/>
  <c r="AJ22" i="62"/>
  <c r="AJ66" i="62"/>
  <c r="AJ29" i="62"/>
  <c r="AJ46" i="62"/>
  <c r="AJ61" i="62"/>
  <c r="AJ15" i="62"/>
  <c r="AJ62" i="62"/>
  <c r="AJ33" i="62"/>
  <c r="AJ69" i="62"/>
  <c r="AJ54" i="62"/>
  <c r="AJ45" i="62"/>
  <c r="AJ74" i="62"/>
  <c r="AJ17" i="62"/>
  <c r="AJ31" i="62"/>
  <c r="AJ9" i="62"/>
  <c r="AJ53" i="62"/>
  <c r="AJ25" i="62"/>
  <c r="AJ21" i="62"/>
  <c r="AJ73" i="62"/>
  <c r="AJ63" i="62"/>
  <c r="AJ71" i="62"/>
  <c r="AJ10" i="62"/>
  <c r="AJ55" i="62"/>
  <c r="AJ65" i="62"/>
  <c r="AJ11" i="62"/>
  <c r="AJ19" i="62"/>
  <c r="AJ43" i="62"/>
  <c r="AJ35" i="62"/>
  <c r="AJ42" i="62"/>
  <c r="AJ57" i="62"/>
  <c r="AJ37" i="62"/>
  <c r="AJ49" i="62"/>
  <c r="AJ23" i="62"/>
  <c r="AJ67" i="62"/>
  <c r="AJ78" i="56"/>
  <c r="Y25" i="57" s="1"/>
  <c r="AI78" i="56"/>
  <c r="X25" i="57" s="1"/>
  <c r="AJ35" i="56"/>
  <c r="AJ60" i="56"/>
  <c r="AJ67" i="56"/>
  <c r="AJ49" i="56"/>
  <c r="AJ10" i="56"/>
  <c r="AJ33" i="56"/>
  <c r="Y13" i="57" s="1"/>
  <c r="AJ52" i="56"/>
  <c r="AJ64" i="56"/>
  <c r="AJ68" i="56"/>
  <c r="AJ48" i="56"/>
  <c r="AJ19" i="56"/>
  <c r="AJ32" i="56"/>
  <c r="AJ13" i="56"/>
  <c r="AJ47" i="56"/>
  <c r="AJ24" i="56"/>
  <c r="AJ51" i="56"/>
  <c r="AJ63" i="56"/>
  <c r="AJ28" i="56"/>
  <c r="AJ36" i="56"/>
  <c r="AJ44" i="56"/>
  <c r="AJ71" i="56"/>
  <c r="AJ55" i="56"/>
  <c r="AJ31" i="56"/>
  <c r="AJ20" i="56"/>
  <c r="AJ40" i="56"/>
  <c r="AJ23" i="56"/>
  <c r="AJ21" i="56"/>
  <c r="Y10" i="57" s="1"/>
  <c r="AJ39" i="56"/>
  <c r="AJ65" i="56"/>
  <c r="Y21" i="57" s="1"/>
  <c r="AJ75" i="56"/>
  <c r="AJ69" i="56"/>
  <c r="Y22" i="57" s="1"/>
  <c r="AJ56" i="56"/>
  <c r="AJ73" i="56"/>
  <c r="Y23" i="57" s="1"/>
  <c r="AJ43" i="56"/>
  <c r="AJ53" i="56"/>
  <c r="Y18" i="57" s="1"/>
  <c r="AJ37" i="56"/>
  <c r="Y14" i="57" s="1"/>
  <c r="AJ9" i="56"/>
  <c r="AJ72" i="56"/>
  <c r="AJ27" i="56"/>
  <c r="AJ59" i="56"/>
  <c r="AJ16" i="56"/>
  <c r="Y9" i="57" s="1"/>
  <c r="AJ45" i="56"/>
  <c r="Y16" i="57" s="1"/>
  <c r="AJ77" i="56"/>
  <c r="Y24" i="57" s="1"/>
  <c r="AJ25" i="56"/>
  <c r="Y11" i="57" s="1"/>
  <c r="AJ29" i="56"/>
  <c r="Y12" i="57" s="1"/>
  <c r="AJ61" i="56"/>
  <c r="Y20" i="57" s="1"/>
  <c r="AJ11" i="56"/>
  <c r="Y8" i="57" s="1"/>
  <c r="AJ41" i="56"/>
  <c r="Y15" i="57" s="1"/>
  <c r="AJ57" i="56"/>
  <c r="Y19" i="57" s="1"/>
  <c r="AJ203" i="54"/>
  <c r="Y25" i="55" s="1"/>
  <c r="AI203" i="54"/>
  <c r="X25" i="55" s="1"/>
  <c r="AJ75" i="54"/>
  <c r="AJ15" i="54"/>
  <c r="AJ16" i="54"/>
  <c r="AJ17" i="54"/>
  <c r="Y9" i="55" s="1"/>
  <c r="AJ101" i="54"/>
  <c r="AJ74" i="54"/>
  <c r="AJ113" i="54"/>
  <c r="AJ139" i="54"/>
  <c r="Y21" i="55" s="1"/>
  <c r="AJ76" i="54"/>
  <c r="Y13" i="55" s="1"/>
  <c r="AJ102" i="54"/>
  <c r="AJ138" i="54"/>
  <c r="AJ100" i="54"/>
  <c r="AJ20" i="54"/>
  <c r="AJ201" i="54"/>
  <c r="AJ19" i="54"/>
  <c r="AJ78" i="54"/>
  <c r="AJ97" i="54"/>
  <c r="AJ137" i="54"/>
  <c r="AJ104" i="54"/>
  <c r="AJ24" i="54"/>
  <c r="AJ79" i="54"/>
  <c r="AJ141" i="54"/>
  <c r="AJ43" i="54"/>
  <c r="AJ91" i="54"/>
  <c r="AJ96" i="54"/>
  <c r="AJ72" i="54"/>
  <c r="Y12" i="55" s="1"/>
  <c r="AJ200" i="54"/>
  <c r="AJ9" i="54"/>
  <c r="AJ173" i="54"/>
  <c r="AJ116" i="54"/>
  <c r="AJ110" i="54"/>
  <c r="Y18" i="55" s="1"/>
  <c r="AJ142" i="54"/>
  <c r="AJ23" i="54"/>
  <c r="AJ112" i="54"/>
  <c r="AJ80" i="54"/>
  <c r="Y14" i="55" s="1"/>
  <c r="AJ143" i="54"/>
  <c r="Y22" i="55" s="1"/>
  <c r="AJ21" i="54"/>
  <c r="Y10" i="55" s="1"/>
  <c r="AJ198" i="54"/>
  <c r="Y23" i="55" s="1"/>
  <c r="AJ67" i="52"/>
  <c r="Y22" i="53" s="1"/>
  <c r="AJ43" i="52"/>
  <c r="Y16" i="53" s="1"/>
  <c r="AJ76" i="52"/>
  <c r="Y25" i="53" s="1"/>
  <c r="AI76" i="52"/>
  <c r="X25" i="53" s="1"/>
  <c r="AJ37" i="52"/>
  <c r="AJ57" i="52"/>
  <c r="AJ70" i="52"/>
  <c r="AJ53" i="52"/>
  <c r="AJ10" i="52"/>
  <c r="AJ74" i="52"/>
  <c r="AJ30" i="52"/>
  <c r="AJ18" i="52"/>
  <c r="AJ62" i="52"/>
  <c r="AJ46" i="52"/>
  <c r="AJ22" i="52"/>
  <c r="AJ21" i="52"/>
  <c r="AJ50" i="52"/>
  <c r="AJ38" i="52"/>
  <c r="AJ66" i="52"/>
  <c r="AJ17" i="52"/>
  <c r="AJ34" i="52"/>
  <c r="AJ54" i="52"/>
  <c r="AJ29" i="52"/>
  <c r="AJ45" i="52"/>
  <c r="AJ61" i="52"/>
  <c r="AJ26" i="52"/>
  <c r="AJ33" i="52"/>
  <c r="AJ42" i="52"/>
  <c r="AJ14" i="52"/>
  <c r="AJ69" i="52"/>
  <c r="AJ49" i="52"/>
  <c r="AJ58" i="52"/>
  <c r="AJ65" i="52"/>
  <c r="AJ47" i="52"/>
  <c r="AJ19" i="52"/>
  <c r="Y10" i="53" s="1"/>
  <c r="AJ41" i="52"/>
  <c r="AJ31" i="52"/>
  <c r="Y13" i="53" s="1"/>
  <c r="AJ13" i="52"/>
  <c r="AJ39" i="52"/>
  <c r="Y15" i="53" s="1"/>
  <c r="AJ73" i="52"/>
  <c r="AJ63" i="52"/>
  <c r="Y21" i="53" s="1"/>
  <c r="AJ9" i="52"/>
  <c r="AJ71" i="52"/>
  <c r="Y23" i="53" s="1"/>
  <c r="AJ25" i="52"/>
  <c r="AJ35" i="52"/>
  <c r="Y14" i="53" s="1"/>
  <c r="AJ55" i="52"/>
  <c r="Y19" i="53" s="1"/>
  <c r="AJ51" i="52"/>
  <c r="Y18" i="53" s="1"/>
  <c r="AJ59" i="52"/>
  <c r="Y20" i="53" s="1"/>
  <c r="AJ23" i="52"/>
  <c r="Y11" i="53" s="1"/>
  <c r="AJ15" i="52"/>
  <c r="Y9" i="53" s="1"/>
  <c r="AJ75" i="52"/>
  <c r="Y24" i="53" s="1"/>
  <c r="AJ11" i="52"/>
  <c r="Y8" i="53" s="1"/>
  <c r="AJ11" i="50"/>
  <c r="Y8" i="51" s="1"/>
  <c r="AJ65" i="50"/>
  <c r="AJ66" i="50"/>
  <c r="AJ67" i="50"/>
  <c r="Y22" i="51" s="1"/>
  <c r="AJ57" i="48"/>
  <c r="AJ29" i="48"/>
  <c r="AJ33" i="48"/>
  <c r="AJ61" i="48"/>
  <c r="AJ17" i="48"/>
  <c r="AJ46" i="48"/>
  <c r="AJ18" i="48"/>
  <c r="AJ63" i="48"/>
  <c r="Y21" i="49" s="1"/>
  <c r="AJ51" i="48"/>
  <c r="Y18" i="49" s="1"/>
  <c r="AJ37" i="48"/>
  <c r="AJ14" i="48"/>
  <c r="AJ34" i="48"/>
  <c r="AJ31" i="48"/>
  <c r="Y13" i="49" s="1"/>
  <c r="AJ47" i="48"/>
  <c r="AJ38" i="48"/>
  <c r="AJ71" i="48"/>
  <c r="Y23" i="49" s="1"/>
  <c r="AJ41" i="48"/>
  <c r="AJ74" i="48"/>
  <c r="AJ69" i="48"/>
  <c r="AJ58" i="48"/>
  <c r="AJ10" i="48"/>
  <c r="AI76" i="48"/>
  <c r="X25" i="49" s="1"/>
  <c r="AJ75" i="48"/>
  <c r="Y24" i="49" s="1"/>
  <c r="AJ11" i="48"/>
  <c r="Y8" i="49" s="1"/>
  <c r="AJ27" i="48"/>
  <c r="Y12" i="49" s="1"/>
  <c r="AJ9" i="48"/>
  <c r="AJ25" i="48"/>
  <c r="AJ21" i="48"/>
  <c r="AJ65" i="48"/>
  <c r="AJ66" i="48"/>
  <c r="AJ67" i="48"/>
  <c r="Y22" i="49" s="1"/>
  <c r="AJ11" i="46"/>
  <c r="Y8" i="47" s="1"/>
  <c r="AJ66" i="46"/>
  <c r="AJ65" i="46"/>
  <c r="AJ67" i="46"/>
  <c r="Y22" i="47" s="1"/>
  <c r="AJ23" i="46"/>
  <c r="Y11" i="47" s="1"/>
  <c r="AJ27" i="46"/>
  <c r="Y12" i="47" s="1"/>
  <c r="AJ75" i="46"/>
  <c r="Y24" i="47" s="1"/>
  <c r="AJ65" i="10"/>
  <c r="AJ66" i="10"/>
  <c r="AJ67" i="10"/>
  <c r="Y22" i="11" s="1"/>
  <c r="AJ31" i="10"/>
  <c r="Y13" i="11" s="1"/>
  <c r="AJ19" i="10"/>
  <c r="Y10" i="11" s="1"/>
  <c r="AJ35" i="10"/>
  <c r="Y14" i="11" s="1"/>
  <c r="AJ15" i="10"/>
  <c r="Y9" i="11" s="1"/>
  <c r="AJ47" i="10"/>
  <c r="AJ63" i="50"/>
  <c r="Y21" i="51" s="1"/>
  <c r="AJ15" i="50"/>
  <c r="Y9" i="51" s="1"/>
  <c r="AJ47" i="50"/>
  <c r="AJ76" i="50"/>
  <c r="Y25" i="51" s="1"/>
  <c r="AJ73" i="50"/>
  <c r="AJ53" i="50"/>
  <c r="AJ38" i="50"/>
  <c r="AJ22" i="50"/>
  <c r="AI76" i="50"/>
  <c r="X25" i="51" s="1"/>
  <c r="AJ62" i="50"/>
  <c r="AJ54" i="50"/>
  <c r="AJ69" i="50"/>
  <c r="AJ25" i="50"/>
  <c r="AJ21" i="50"/>
  <c r="AJ30" i="50"/>
  <c r="AJ17" i="50"/>
  <c r="AJ33" i="50"/>
  <c r="AJ14" i="50"/>
  <c r="AJ74" i="50"/>
  <c r="AJ34" i="50"/>
  <c r="AJ46" i="50"/>
  <c r="AJ41" i="50"/>
  <c r="AJ37" i="50"/>
  <c r="AJ58" i="50"/>
  <c r="AJ50" i="50"/>
  <c r="AJ18" i="50"/>
  <c r="AJ9" i="50"/>
  <c r="AJ49" i="50"/>
  <c r="AJ70" i="50"/>
  <c r="AJ71" i="50"/>
  <c r="Y23" i="51" s="1"/>
  <c r="AJ43" i="50"/>
  <c r="Y16" i="51" s="1"/>
  <c r="AJ23" i="50"/>
  <c r="Y11" i="51" s="1"/>
  <c r="AJ55" i="50"/>
  <c r="Y19" i="51" s="1"/>
  <c r="AJ29" i="50"/>
  <c r="AJ42" i="50"/>
  <c r="AJ35" i="50"/>
  <c r="Y14" i="51" s="1"/>
  <c r="AJ51" i="50"/>
  <c r="Y18" i="51" s="1"/>
  <c r="AJ10" i="50"/>
  <c r="AJ26" i="50"/>
  <c r="AJ13" i="50"/>
  <c r="AJ27" i="50"/>
  <c r="Y12" i="51" s="1"/>
  <c r="AJ61" i="50"/>
  <c r="AJ57" i="50"/>
  <c r="AJ19" i="50"/>
  <c r="Y10" i="51" s="1"/>
  <c r="AJ45" i="50"/>
  <c r="AJ39" i="50"/>
  <c r="Y15" i="51" s="1"/>
  <c r="AJ75" i="50"/>
  <c r="Y24" i="51" s="1"/>
  <c r="AJ59" i="50"/>
  <c r="Y20" i="51" s="1"/>
  <c r="AJ31" i="50"/>
  <c r="Y13" i="51" s="1"/>
  <c r="AJ31" i="46"/>
  <c r="Y13" i="47" s="1"/>
  <c r="AJ47" i="46"/>
  <c r="AJ55" i="46"/>
  <c r="Y19" i="47" s="1"/>
  <c r="AJ34" i="46"/>
  <c r="AJ76" i="46"/>
  <c r="Y25" i="47" s="1"/>
  <c r="AI76" i="46"/>
  <c r="X25" i="47" s="1"/>
  <c r="AJ69" i="46"/>
  <c r="AJ46" i="46"/>
  <c r="AJ42" i="46"/>
  <c r="AJ54" i="46"/>
  <c r="AJ22" i="46"/>
  <c r="AJ62" i="46"/>
  <c r="AJ49" i="46"/>
  <c r="AJ61" i="46"/>
  <c r="AJ17" i="46"/>
  <c r="AJ10" i="46"/>
  <c r="AJ70" i="46"/>
  <c r="AJ74" i="46"/>
  <c r="AJ50" i="46"/>
  <c r="AJ26" i="46"/>
  <c r="AJ57" i="46"/>
  <c r="AJ41" i="46"/>
  <c r="AJ30" i="46"/>
  <c r="AJ33" i="46"/>
  <c r="AJ37" i="46"/>
  <c r="AJ38" i="46"/>
  <c r="AJ18" i="46"/>
  <c r="AJ14" i="46"/>
  <c r="AJ35" i="46"/>
  <c r="Y14" i="47" s="1"/>
  <c r="AJ21" i="46"/>
  <c r="AJ53" i="46"/>
  <c r="AJ71" i="46"/>
  <c r="Y23" i="47" s="1"/>
  <c r="AJ43" i="46"/>
  <c r="Y16" i="47" s="1"/>
  <c r="AJ13" i="46"/>
  <c r="AJ58" i="46"/>
  <c r="AJ45" i="46"/>
  <c r="AJ9" i="46"/>
  <c r="AJ59" i="46"/>
  <c r="Y20" i="47" s="1"/>
  <c r="AJ25" i="46"/>
  <c r="AJ63" i="46"/>
  <c r="Y21" i="47" s="1"/>
  <c r="AJ19" i="46"/>
  <c r="Y10" i="47" s="1"/>
  <c r="AJ51" i="46"/>
  <c r="Y18" i="47" s="1"/>
  <c r="AJ73" i="46"/>
  <c r="AJ39" i="46"/>
  <c r="Y15" i="47" s="1"/>
  <c r="AJ29" i="46"/>
  <c r="AJ54" i="8"/>
  <c r="AJ14" i="8"/>
  <c r="AJ74" i="8"/>
  <c r="AJ34" i="8"/>
  <c r="AJ42" i="8"/>
  <c r="AJ70" i="8"/>
  <c r="AJ49" i="8"/>
  <c r="AJ9" i="8"/>
  <c r="AJ29" i="8"/>
  <c r="AJ63" i="8"/>
  <c r="Y21" i="9" s="1"/>
  <c r="AJ62" i="8"/>
  <c r="AJ45" i="8"/>
  <c r="AJ10" i="8"/>
  <c r="AJ50" i="8"/>
  <c r="AJ30" i="8"/>
  <c r="AJ18" i="8"/>
  <c r="AJ61" i="8"/>
  <c r="AJ66" i="8"/>
  <c r="AJ13" i="8"/>
  <c r="AJ26" i="8"/>
  <c r="AJ35" i="8"/>
  <c r="Y14" i="9" s="1"/>
  <c r="AJ46" i="8"/>
  <c r="AJ17" i="8"/>
  <c r="AJ58" i="8"/>
  <c r="AJ65" i="8"/>
  <c r="AJ51" i="8"/>
  <c r="Y18" i="9" s="1"/>
  <c r="AJ33" i="8"/>
  <c r="AJ25" i="8"/>
  <c r="AJ67" i="8"/>
  <c r="Y22" i="9" s="1"/>
  <c r="AJ19" i="8"/>
  <c r="Y10" i="9" s="1"/>
  <c r="AJ31" i="8"/>
  <c r="Y13" i="9" s="1"/>
  <c r="AJ69" i="8"/>
  <c r="AJ11" i="8"/>
  <c r="Y8" i="9" s="1"/>
  <c r="AJ38" i="8"/>
  <c r="AJ15" i="8"/>
  <c r="Y9" i="9" s="1"/>
  <c r="AJ41" i="8"/>
  <c r="AJ53" i="8"/>
  <c r="AJ37" i="8"/>
  <c r="AJ21" i="8"/>
  <c r="AJ73" i="8"/>
  <c r="AJ47" i="8"/>
  <c r="AJ57" i="8"/>
  <c r="AJ22" i="8"/>
  <c r="AJ43" i="8"/>
  <c r="Y16" i="9" s="1"/>
  <c r="AJ75" i="8"/>
  <c r="Y24" i="9" s="1"/>
  <c r="AJ59" i="8"/>
  <c r="Y20" i="9" s="1"/>
  <c r="AJ27" i="8"/>
  <c r="Y12" i="9" s="1"/>
  <c r="AJ39" i="8"/>
  <c r="Y15" i="9" s="1"/>
  <c r="AJ76" i="10"/>
  <c r="Y25" i="11" s="1"/>
  <c r="AJ10" i="10"/>
  <c r="AJ74" i="10"/>
  <c r="AJ30" i="10"/>
  <c r="AJ69" i="10"/>
  <c r="AJ9" i="10"/>
  <c r="AJ25" i="10"/>
  <c r="AJ73" i="10"/>
  <c r="AJ34" i="10"/>
  <c r="AJ18" i="10"/>
  <c r="AJ38" i="10"/>
  <c r="AJ41" i="10"/>
  <c r="AJ22" i="10"/>
  <c r="AJ54" i="10"/>
  <c r="AJ50" i="10"/>
  <c r="AJ42" i="10"/>
  <c r="AJ46" i="10"/>
  <c r="AJ53" i="10"/>
  <c r="AJ14" i="10"/>
  <c r="AJ26" i="10"/>
  <c r="AJ62" i="10"/>
  <c r="AJ57" i="10"/>
  <c r="AJ37" i="10"/>
  <c r="AJ70" i="10"/>
  <c r="AJ58" i="10"/>
  <c r="AJ21" i="10"/>
  <c r="AJ39" i="10"/>
  <c r="Y15" i="11" s="1"/>
  <c r="AJ17" i="10"/>
  <c r="AJ71" i="10"/>
  <c r="Y23" i="11" s="1"/>
  <c r="AJ75" i="10"/>
  <c r="Y24" i="11" s="1"/>
  <c r="AJ33" i="10"/>
  <c r="AJ29" i="10"/>
  <c r="AJ13" i="10"/>
  <c r="AJ55" i="10"/>
  <c r="Y19" i="11" s="1"/>
  <c r="AJ49" i="10"/>
  <c r="AJ27" i="10"/>
  <c r="Y12" i="11" s="1"/>
  <c r="AJ61" i="10"/>
  <c r="AJ43" i="10"/>
  <c r="Y16" i="11" s="1"/>
  <c r="AJ11" i="10"/>
  <c r="Y8" i="11" s="1"/>
  <c r="AJ45" i="10"/>
  <c r="AJ59" i="10"/>
  <c r="Y20" i="11" s="1"/>
  <c r="AJ180" i="60" l="1"/>
  <c r="AJ178" i="60"/>
  <c r="AJ182" i="60"/>
  <c r="AJ183" i="60"/>
  <c r="AJ181" i="60"/>
  <c r="AJ179" i="60"/>
  <c r="AJ177" i="60"/>
  <c r="AJ151" i="60"/>
  <c r="AJ140" i="60"/>
  <c r="AJ142" i="60"/>
  <c r="AJ139" i="60"/>
  <c r="AJ144" i="60"/>
  <c r="AJ136" i="60"/>
  <c r="AJ138" i="60"/>
  <c r="AJ141" i="60"/>
  <c r="AJ135" i="60"/>
  <c r="AJ143" i="60"/>
  <c r="AJ137" i="60"/>
  <c r="AJ82" i="60"/>
  <c r="AJ107" i="60"/>
  <c r="AJ101" i="60"/>
  <c r="AJ111" i="60"/>
  <c r="AJ105" i="60"/>
  <c r="AJ99" i="60"/>
  <c r="AJ103" i="60"/>
  <c r="AJ109" i="60"/>
  <c r="AJ100" i="60"/>
  <c r="AJ98" i="60"/>
  <c r="AJ112" i="60"/>
  <c r="AJ110" i="60"/>
  <c r="AJ108" i="60"/>
  <c r="AJ106" i="60"/>
  <c r="AJ104" i="60"/>
  <c r="AJ102" i="60"/>
  <c r="AJ20" i="60"/>
  <c r="Y10" i="61" s="1"/>
  <c r="AJ65" i="60"/>
  <c r="Y13" i="61" s="1"/>
  <c r="AJ32" i="60"/>
  <c r="AJ13" i="60"/>
  <c r="AJ54" i="60"/>
  <c r="AJ189" i="60"/>
  <c r="Y25" i="61" s="1"/>
  <c r="AJ188" i="60"/>
  <c r="Y24" i="61" s="1"/>
  <c r="AJ44" i="60"/>
  <c r="AJ89" i="60"/>
  <c r="Y14" i="61" s="1"/>
  <c r="AJ184" i="60"/>
  <c r="Y23" i="61" s="1"/>
  <c r="AJ17" i="60"/>
  <c r="AJ63" i="60"/>
  <c r="AJ94" i="60"/>
  <c r="AJ115" i="60"/>
  <c r="AJ14" i="60"/>
  <c r="AJ148" i="60"/>
  <c r="AJ60" i="60"/>
  <c r="AJ92" i="60"/>
  <c r="AJ126" i="60"/>
  <c r="AJ64" i="60"/>
  <c r="AJ152" i="60"/>
  <c r="AJ57" i="60"/>
  <c r="AJ122" i="60"/>
  <c r="AJ9" i="60"/>
  <c r="AJ18" i="60"/>
  <c r="AJ132" i="60"/>
  <c r="Y19" i="61" s="1"/>
  <c r="AJ19" i="60"/>
  <c r="AJ23" i="60"/>
  <c r="AJ52" i="60"/>
  <c r="AJ161" i="60"/>
  <c r="AJ127" i="60"/>
  <c r="AJ131" i="60"/>
  <c r="AJ187" i="60"/>
  <c r="AJ68" i="60"/>
  <c r="AJ128" i="60"/>
  <c r="Y18" i="61" s="1"/>
  <c r="AJ51" i="60"/>
  <c r="AJ174" i="60"/>
  <c r="AJ172" i="60"/>
  <c r="AI189" i="60"/>
  <c r="X25" i="61" s="1"/>
  <c r="AJ116" i="60"/>
  <c r="Y16" i="61" s="1"/>
  <c r="AJ11" i="60"/>
  <c r="Y8" i="61" s="1"/>
  <c r="AJ43" i="60"/>
  <c r="AJ120" i="60"/>
  <c r="AJ36" i="60"/>
  <c r="AJ166" i="60"/>
  <c r="AJ61" i="60"/>
  <c r="Y12" i="61" s="1"/>
  <c r="AJ47" i="60"/>
  <c r="AJ37" i="60"/>
  <c r="AJ175" i="60"/>
  <c r="AJ145" i="60"/>
  <c r="Y20" i="61" s="1"/>
  <c r="AJ38" i="60"/>
  <c r="AJ158" i="60"/>
  <c r="AJ42" i="60"/>
  <c r="AJ96" i="60"/>
  <c r="AJ160" i="60"/>
  <c r="AJ169" i="60"/>
  <c r="AJ26" i="60"/>
  <c r="AJ35" i="60"/>
  <c r="AJ93" i="60"/>
  <c r="AJ164" i="60"/>
  <c r="AJ157" i="60"/>
  <c r="AJ28" i="60"/>
  <c r="AJ48" i="60"/>
  <c r="AJ34" i="60"/>
  <c r="AJ119" i="60"/>
  <c r="AJ162" i="60"/>
  <c r="AJ74" i="60"/>
  <c r="AJ53" i="60"/>
  <c r="AJ33" i="60"/>
  <c r="AJ123" i="60"/>
  <c r="AJ167" i="60"/>
  <c r="AJ86" i="60"/>
  <c r="AJ69" i="60"/>
  <c r="AJ84" i="60"/>
  <c r="AJ85" i="60"/>
  <c r="AJ72" i="60"/>
  <c r="AJ88" i="60"/>
  <c r="AJ29" i="60"/>
  <c r="AJ25" i="60"/>
  <c r="AJ79" i="60"/>
  <c r="AJ75" i="60"/>
  <c r="AJ22" i="60"/>
  <c r="AJ91" i="60"/>
  <c r="AJ67" i="60"/>
  <c r="AJ130" i="60"/>
  <c r="AJ124" i="60"/>
  <c r="AJ30" i="60"/>
  <c r="Y11" i="61" s="1"/>
  <c r="AJ59" i="60"/>
  <c r="AJ50" i="60"/>
  <c r="AJ41" i="60"/>
  <c r="AJ55" i="60"/>
  <c r="AJ97" i="60"/>
  <c r="AJ163" i="60"/>
  <c r="AJ173" i="60"/>
  <c r="AJ156" i="60"/>
  <c r="AJ27" i="60"/>
  <c r="AJ71" i="60"/>
  <c r="AJ83" i="60"/>
  <c r="AJ186" i="60"/>
  <c r="AJ149" i="60"/>
  <c r="Y21" i="61" s="1"/>
  <c r="AJ147" i="60"/>
  <c r="AJ155" i="60"/>
  <c r="AJ113" i="60"/>
  <c r="Y15" i="61" s="1"/>
  <c r="AJ58" i="60"/>
  <c r="AJ49" i="60"/>
  <c r="AJ40" i="60"/>
  <c r="AJ46" i="60"/>
  <c r="AJ95" i="60"/>
  <c r="AJ168" i="60"/>
  <c r="AJ159" i="60"/>
  <c r="AJ165" i="60"/>
  <c r="AJ77" i="60"/>
  <c r="AJ70" i="60"/>
  <c r="AJ80" i="60"/>
  <c r="AJ87" i="60"/>
  <c r="AJ78" i="60"/>
  <c r="AJ76" i="60"/>
  <c r="AJ134" i="60"/>
  <c r="AJ153" i="60"/>
  <c r="Y22" i="61" s="1"/>
  <c r="AJ15" i="60"/>
  <c r="Y9" i="61" s="1"/>
  <c r="AJ118" i="60"/>
  <c r="AJ10" i="60"/>
  <c r="AJ56" i="60"/>
  <c r="AJ39" i="60"/>
  <c r="AJ45" i="60"/>
  <c r="AJ121" i="60"/>
  <c r="AJ171" i="60"/>
  <c r="AJ176" i="60"/>
  <c r="AJ170" i="60"/>
  <c r="AJ24" i="60"/>
  <c r="AJ81" i="60"/>
  <c r="AJ73" i="60"/>
  <c r="AJ76" i="8"/>
  <c r="Y25" i="9" s="1"/>
  <c r="C18" i="4"/>
  <c r="Y17" i="4"/>
  <c r="G13" i="4"/>
  <c r="A25" i="4"/>
  <c r="A77" i="3"/>
  <c r="AF76" i="3"/>
  <c r="X76" i="3"/>
  <c r="W76" i="3"/>
  <c r="V76" i="3"/>
  <c r="O76" i="3"/>
  <c r="N76" i="3"/>
  <c r="M76" i="3"/>
  <c r="J76" i="3"/>
  <c r="AC75" i="3"/>
  <c r="Y75" i="3"/>
  <c r="AC73" i="3"/>
  <c r="Y73" i="3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J71" i="3"/>
  <c r="AC70" i="3"/>
  <c r="Y70" i="3"/>
  <c r="U70" i="3"/>
  <c r="AG69" i="3"/>
  <c r="AC69" i="3"/>
  <c r="Y69" i="3"/>
  <c r="U69" i="3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J63" i="3"/>
  <c r="AG62" i="3"/>
  <c r="AC62" i="3"/>
  <c r="Y62" i="3"/>
  <c r="U62" i="3"/>
  <c r="AG61" i="3"/>
  <c r="AG63" i="3" s="1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J59" i="3"/>
  <c r="AG58" i="3"/>
  <c r="AC58" i="3"/>
  <c r="Y58" i="3"/>
  <c r="U58" i="3"/>
  <c r="AG57" i="3"/>
  <c r="AC57" i="3"/>
  <c r="AC59" i="3" s="1"/>
  <c r="Y57" i="3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J55" i="3"/>
  <c r="AG54" i="3"/>
  <c r="AC54" i="3"/>
  <c r="Y54" i="3"/>
  <c r="U54" i="3"/>
  <c r="AG53" i="3"/>
  <c r="AG55" i="3" s="1"/>
  <c r="AC53" i="3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AG50" i="3"/>
  <c r="AC50" i="3"/>
  <c r="Y50" i="3"/>
  <c r="U50" i="3"/>
  <c r="AG49" i="3"/>
  <c r="AG51" i="3" s="1"/>
  <c r="AC49" i="3"/>
  <c r="Y49" i="3"/>
  <c r="U49" i="3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J47" i="3"/>
  <c r="AG46" i="3"/>
  <c r="AC46" i="3"/>
  <c r="Y46" i="3"/>
  <c r="U46" i="3"/>
  <c r="AG45" i="3"/>
  <c r="AC45" i="3"/>
  <c r="Y45" i="3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J43" i="3"/>
  <c r="AG42" i="3"/>
  <c r="AC42" i="3"/>
  <c r="Y42" i="3"/>
  <c r="U42" i="3"/>
  <c r="AG41" i="3"/>
  <c r="AC41" i="3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J39" i="3"/>
  <c r="AG38" i="3"/>
  <c r="AC38" i="3"/>
  <c r="Y38" i="3"/>
  <c r="U38" i="3"/>
  <c r="AG37" i="3"/>
  <c r="AC37" i="3"/>
  <c r="Y37" i="3"/>
  <c r="U37" i="3"/>
  <c r="AF35" i="3"/>
  <c r="AE35" i="3"/>
  <c r="AD35" i="3"/>
  <c r="S14" i="4" s="1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J35" i="3"/>
  <c r="AG34" i="3"/>
  <c r="AG35" i="3" s="1"/>
  <c r="AC34" i="3"/>
  <c r="Y34" i="3"/>
  <c r="U34" i="3"/>
  <c r="AG33" i="3"/>
  <c r="AC33" i="3"/>
  <c r="Y33" i="3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O31" i="3"/>
  <c r="N31" i="3"/>
  <c r="M31" i="3"/>
  <c r="K31" i="3"/>
  <c r="J31" i="3"/>
  <c r="AG30" i="3"/>
  <c r="AC30" i="3"/>
  <c r="Y30" i="3"/>
  <c r="U30" i="3"/>
  <c r="AG29" i="3"/>
  <c r="AC29" i="3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J27" i="3"/>
  <c r="AG26" i="3"/>
  <c r="AC26" i="3"/>
  <c r="Y26" i="3"/>
  <c r="U26" i="3"/>
  <c r="AG25" i="3"/>
  <c r="AC25" i="3"/>
  <c r="Y25" i="3"/>
  <c r="Y27" i="3" s="1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J23" i="3"/>
  <c r="AG22" i="3"/>
  <c r="AC22" i="3"/>
  <c r="Y22" i="3"/>
  <c r="U22" i="3"/>
  <c r="AG21" i="3"/>
  <c r="AC21" i="3"/>
  <c r="AC23" i="3" s="1"/>
  <c r="Y21" i="3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J19" i="3"/>
  <c r="AG18" i="3"/>
  <c r="AC18" i="3"/>
  <c r="Y18" i="3"/>
  <c r="U18" i="3"/>
  <c r="AG17" i="3"/>
  <c r="AG19" i="3" s="1"/>
  <c r="AC17" i="3"/>
  <c r="Y17" i="3"/>
  <c r="U17" i="3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J15" i="3"/>
  <c r="AG14" i="3"/>
  <c r="AC14" i="3"/>
  <c r="Y14" i="3"/>
  <c r="U14" i="3"/>
  <c r="AG13" i="3"/>
  <c r="AC13" i="3"/>
  <c r="Y13" i="3"/>
  <c r="U13" i="3"/>
  <c r="AF11" i="3"/>
  <c r="AE11" i="3"/>
  <c r="AD11" i="3"/>
  <c r="AB11" i="3"/>
  <c r="AA11" i="3"/>
  <c r="Z11" i="3"/>
  <c r="X11" i="3"/>
  <c r="W11" i="3"/>
  <c r="V11" i="3"/>
  <c r="T11" i="3"/>
  <c r="S11" i="3"/>
  <c r="R11" i="3"/>
  <c r="R77" i="3" s="1"/>
  <c r="O11" i="3"/>
  <c r="N11" i="3"/>
  <c r="M11" i="3"/>
  <c r="K11" i="3"/>
  <c r="J11" i="3"/>
  <c r="AG10" i="3"/>
  <c r="AC10" i="3"/>
  <c r="Y10" i="3"/>
  <c r="U10" i="3"/>
  <c r="AG9" i="3"/>
  <c r="AC9" i="3"/>
  <c r="Y9" i="3"/>
  <c r="U9" i="3"/>
  <c r="AB77" i="3" l="1"/>
  <c r="V24" i="4"/>
  <c r="AI75" i="3"/>
  <c r="T77" i="3"/>
  <c r="K77" i="3"/>
  <c r="V77" i="3"/>
  <c r="AF77" i="3"/>
  <c r="S77" i="3"/>
  <c r="J77" i="3"/>
  <c r="M77" i="3"/>
  <c r="X77" i="3"/>
  <c r="AC43" i="3"/>
  <c r="Y47" i="3"/>
  <c r="AD77" i="3"/>
  <c r="N77" i="3"/>
  <c r="Z77" i="3"/>
  <c r="AE77" i="3"/>
  <c r="W77" i="3"/>
  <c r="O77" i="3"/>
  <c r="AA77" i="3"/>
  <c r="Y59" i="3"/>
  <c r="V10" i="4"/>
  <c r="D11" i="4"/>
  <c r="U13" i="4"/>
  <c r="T14" i="4"/>
  <c r="H15" i="4"/>
  <c r="S15" i="4"/>
  <c r="F17" i="4"/>
  <c r="V18" i="4"/>
  <c r="F18" i="4"/>
  <c r="P18" i="4"/>
  <c r="V19" i="4"/>
  <c r="E19" i="4"/>
  <c r="O19" i="4"/>
  <c r="R20" i="4"/>
  <c r="D20" i="4"/>
  <c r="M20" i="4"/>
  <c r="C21" i="4"/>
  <c r="L21" i="4"/>
  <c r="B23" i="4"/>
  <c r="K23" i="4"/>
  <c r="U23" i="4"/>
  <c r="I24" i="4"/>
  <c r="T24" i="4"/>
  <c r="H8" i="4"/>
  <c r="S8" i="4"/>
  <c r="G9" i="4"/>
  <c r="Q9" i="4"/>
  <c r="F10" i="4"/>
  <c r="P10" i="4"/>
  <c r="AG23" i="3"/>
  <c r="E11" i="4"/>
  <c r="O11" i="4"/>
  <c r="AC27" i="3"/>
  <c r="D12" i="4"/>
  <c r="M12" i="4"/>
  <c r="C13" i="4"/>
  <c r="L13" i="4"/>
  <c r="B14" i="4"/>
  <c r="K14" i="4"/>
  <c r="U14" i="4"/>
  <c r="I15" i="4"/>
  <c r="T15" i="4"/>
  <c r="H16" i="4"/>
  <c r="S16" i="4"/>
  <c r="G17" i="4"/>
  <c r="Q17" i="4"/>
  <c r="G18" i="4"/>
  <c r="Q18" i="4"/>
  <c r="AH54" i="3"/>
  <c r="AI54" i="3" s="1"/>
  <c r="F19" i="4"/>
  <c r="P19" i="4"/>
  <c r="E20" i="4"/>
  <c r="O20" i="4"/>
  <c r="D21" i="4"/>
  <c r="M21" i="4"/>
  <c r="C23" i="4"/>
  <c r="L23" i="4"/>
  <c r="J24" i="4"/>
  <c r="B24" i="4"/>
  <c r="K24" i="4"/>
  <c r="U24" i="4"/>
  <c r="F9" i="4"/>
  <c r="V14" i="4"/>
  <c r="S9" i="4"/>
  <c r="G10" i="4"/>
  <c r="F11" i="4"/>
  <c r="O12" i="4"/>
  <c r="Y35" i="3"/>
  <c r="L14" i="4"/>
  <c r="B15" i="4"/>
  <c r="U15" i="4"/>
  <c r="T16" i="4"/>
  <c r="H17" i="4"/>
  <c r="S18" i="4"/>
  <c r="G19" i="4"/>
  <c r="V21" i="4"/>
  <c r="O21" i="4"/>
  <c r="D23" i="4"/>
  <c r="M23" i="4"/>
  <c r="N24" i="4"/>
  <c r="L24" i="4"/>
  <c r="G8" i="4"/>
  <c r="P9" i="4"/>
  <c r="M11" i="4"/>
  <c r="B13" i="4"/>
  <c r="Q16" i="4"/>
  <c r="T8" i="4"/>
  <c r="H9" i="4"/>
  <c r="Q10" i="4"/>
  <c r="P11" i="4"/>
  <c r="E12" i="4"/>
  <c r="AC31" i="3"/>
  <c r="D13" i="4"/>
  <c r="M13" i="4"/>
  <c r="C14" i="4"/>
  <c r="U39" i="3"/>
  <c r="K15" i="4"/>
  <c r="I16" i="4"/>
  <c r="S17" i="4"/>
  <c r="H18" i="4"/>
  <c r="Q19" i="4"/>
  <c r="F20" i="4"/>
  <c r="P20" i="4"/>
  <c r="E21" i="4"/>
  <c r="C24" i="4"/>
  <c r="AH9" i="3"/>
  <c r="U8" i="4"/>
  <c r="I9" i="4"/>
  <c r="T9" i="4"/>
  <c r="AC19" i="3"/>
  <c r="H10" i="4"/>
  <c r="S10" i="4"/>
  <c r="G11" i="4"/>
  <c r="Q11" i="4"/>
  <c r="F12" i="4"/>
  <c r="P12" i="4"/>
  <c r="AG31" i="3"/>
  <c r="E13" i="4"/>
  <c r="O13" i="4"/>
  <c r="AC35" i="3"/>
  <c r="D14" i="4"/>
  <c r="M14" i="4"/>
  <c r="C15" i="4"/>
  <c r="L15" i="4"/>
  <c r="B16" i="4"/>
  <c r="K16" i="4"/>
  <c r="U16" i="4"/>
  <c r="I17" i="4"/>
  <c r="T17" i="4"/>
  <c r="I18" i="4"/>
  <c r="T18" i="4"/>
  <c r="H19" i="4"/>
  <c r="S19" i="4"/>
  <c r="G20" i="4"/>
  <c r="Q20" i="4"/>
  <c r="F21" i="4"/>
  <c r="P21" i="4"/>
  <c r="AG71" i="3"/>
  <c r="E23" i="4"/>
  <c r="O23" i="4"/>
  <c r="R24" i="4"/>
  <c r="D24" i="4"/>
  <c r="M24" i="4"/>
  <c r="O10" i="4"/>
  <c r="L12" i="4"/>
  <c r="I14" i="4"/>
  <c r="G16" i="4"/>
  <c r="L8" i="4"/>
  <c r="K9" i="4"/>
  <c r="S11" i="4"/>
  <c r="G12" i="4"/>
  <c r="O14" i="4"/>
  <c r="D15" i="4"/>
  <c r="M15" i="4"/>
  <c r="L16" i="4"/>
  <c r="B17" i="4"/>
  <c r="U17" i="4"/>
  <c r="K18" i="4"/>
  <c r="U18" i="4"/>
  <c r="I19" i="4"/>
  <c r="T19" i="4"/>
  <c r="H20" i="4"/>
  <c r="S20" i="4"/>
  <c r="G21" i="4"/>
  <c r="Q21" i="4"/>
  <c r="F23" i="4"/>
  <c r="P23" i="4"/>
  <c r="E24" i="4"/>
  <c r="O24" i="4"/>
  <c r="R11" i="4"/>
  <c r="K13" i="4"/>
  <c r="P17" i="4"/>
  <c r="C8" i="4"/>
  <c r="B9" i="4"/>
  <c r="U9" i="4"/>
  <c r="I10" i="4"/>
  <c r="T10" i="4"/>
  <c r="H11" i="4"/>
  <c r="Q12" i="4"/>
  <c r="F13" i="4"/>
  <c r="P13" i="4"/>
  <c r="E14" i="4"/>
  <c r="Y43" i="3"/>
  <c r="C16" i="4"/>
  <c r="K17" i="4"/>
  <c r="U71" i="3"/>
  <c r="D8" i="4"/>
  <c r="M8" i="4"/>
  <c r="C9" i="4"/>
  <c r="L9" i="4"/>
  <c r="B10" i="4"/>
  <c r="K10" i="4"/>
  <c r="U10" i="4"/>
  <c r="I11" i="4"/>
  <c r="T11" i="4"/>
  <c r="H12" i="4"/>
  <c r="S12" i="4"/>
  <c r="Q13" i="4"/>
  <c r="F14" i="4"/>
  <c r="P14" i="4"/>
  <c r="E15" i="4"/>
  <c r="O15" i="4"/>
  <c r="R16" i="4"/>
  <c r="D16" i="4"/>
  <c r="M16" i="4"/>
  <c r="N17" i="4"/>
  <c r="C17" i="4"/>
  <c r="L17" i="4"/>
  <c r="B18" i="4"/>
  <c r="L18" i="4"/>
  <c r="B19" i="4"/>
  <c r="K19" i="4"/>
  <c r="U19" i="4"/>
  <c r="AH58" i="3"/>
  <c r="AI58" i="3" s="1"/>
  <c r="I20" i="4"/>
  <c r="T20" i="4"/>
  <c r="H21" i="4"/>
  <c r="S21" i="4"/>
  <c r="G23" i="4"/>
  <c r="Q23" i="4"/>
  <c r="F24" i="4"/>
  <c r="P24" i="4"/>
  <c r="E10" i="4"/>
  <c r="C12" i="4"/>
  <c r="E8" i="4"/>
  <c r="D9" i="4"/>
  <c r="M9" i="4"/>
  <c r="C10" i="4"/>
  <c r="L10" i="4"/>
  <c r="B11" i="4"/>
  <c r="K11" i="4"/>
  <c r="U11" i="4"/>
  <c r="I12" i="4"/>
  <c r="T12" i="4"/>
  <c r="H13" i="4"/>
  <c r="S13" i="4"/>
  <c r="G14" i="4"/>
  <c r="Q14" i="4"/>
  <c r="F15" i="4"/>
  <c r="P15" i="4"/>
  <c r="E16" i="4"/>
  <c r="O16" i="4"/>
  <c r="D17" i="4"/>
  <c r="M17" i="4"/>
  <c r="D18" i="4"/>
  <c r="M18" i="4"/>
  <c r="C19" i="4"/>
  <c r="L19" i="4"/>
  <c r="U59" i="3"/>
  <c r="B20" i="4"/>
  <c r="K20" i="4"/>
  <c r="U20" i="4"/>
  <c r="I21" i="4"/>
  <c r="T21" i="4"/>
  <c r="H23" i="4"/>
  <c r="S23" i="4"/>
  <c r="G24" i="4"/>
  <c r="Q24" i="4"/>
  <c r="N12" i="4"/>
  <c r="O8" i="4"/>
  <c r="F8" i="4"/>
  <c r="P8" i="4"/>
  <c r="E9" i="4"/>
  <c r="O9" i="4"/>
  <c r="D10" i="4"/>
  <c r="M10" i="4"/>
  <c r="C11" i="4"/>
  <c r="L11" i="4"/>
  <c r="B12" i="4"/>
  <c r="K12" i="4"/>
  <c r="U12" i="4"/>
  <c r="I13" i="4"/>
  <c r="T13" i="4"/>
  <c r="H14" i="4"/>
  <c r="G15" i="4"/>
  <c r="Q15" i="4"/>
  <c r="F16" i="4"/>
  <c r="P16" i="4"/>
  <c r="E17" i="4"/>
  <c r="O17" i="4"/>
  <c r="E18" i="4"/>
  <c r="O18" i="4"/>
  <c r="D19" i="4"/>
  <c r="M19" i="4"/>
  <c r="N20" i="4"/>
  <c r="C20" i="4"/>
  <c r="L20" i="4"/>
  <c r="B21" i="4"/>
  <c r="K21" i="4"/>
  <c r="U21" i="4"/>
  <c r="I23" i="4"/>
  <c r="T23" i="4"/>
  <c r="H24" i="4"/>
  <c r="S24" i="4"/>
  <c r="U43" i="3"/>
  <c r="U19" i="3"/>
  <c r="AG59" i="3"/>
  <c r="AC11" i="3"/>
  <c r="AC15" i="3"/>
  <c r="AG27" i="3"/>
  <c r="AG39" i="3"/>
  <c r="AC47" i="3"/>
  <c r="AG15" i="3"/>
  <c r="U27" i="3"/>
  <c r="Y11" i="3"/>
  <c r="AH41" i="3"/>
  <c r="AI41" i="3" s="1"/>
  <c r="AH45" i="3"/>
  <c r="AG11" i="3"/>
  <c r="AG77" i="3" s="1"/>
  <c r="AH25" i="3"/>
  <c r="AC55" i="3"/>
  <c r="U11" i="3"/>
  <c r="J8" i="4" s="1"/>
  <c r="Y19" i="3"/>
  <c r="AH22" i="3"/>
  <c r="AC39" i="3"/>
  <c r="AH70" i="3"/>
  <c r="AH26" i="3"/>
  <c r="AI26" i="3" s="1"/>
  <c r="AG43" i="3"/>
  <c r="AG47" i="3"/>
  <c r="Y51" i="3"/>
  <c r="U55" i="3"/>
  <c r="Y63" i="3"/>
  <c r="AH29" i="3"/>
  <c r="AI29" i="3" s="1"/>
  <c r="U31" i="3"/>
  <c r="AH37" i="3"/>
  <c r="AI37" i="3" s="1"/>
  <c r="AH46" i="3"/>
  <c r="AH47" i="3" s="1"/>
  <c r="AC51" i="3"/>
  <c r="Y55" i="3"/>
  <c r="AC63" i="3"/>
  <c r="AH69" i="3"/>
  <c r="K8" i="4"/>
  <c r="U23" i="3"/>
  <c r="Y31" i="3"/>
  <c r="AH10" i="3"/>
  <c r="AI10" i="3" s="1"/>
  <c r="AH13" i="3"/>
  <c r="AI13" i="3" s="1"/>
  <c r="U15" i="3"/>
  <c r="AH38" i="3"/>
  <c r="AI38" i="3" s="1"/>
  <c r="AH62" i="3"/>
  <c r="AI62" i="3" s="1"/>
  <c r="AI45" i="3"/>
  <c r="AI22" i="3"/>
  <c r="I8" i="4"/>
  <c r="Q8" i="4"/>
  <c r="AH33" i="3"/>
  <c r="AI9" i="3"/>
  <c r="B8" i="4"/>
  <c r="Y15" i="3"/>
  <c r="AH21" i="3"/>
  <c r="U35" i="3"/>
  <c r="U51" i="3"/>
  <c r="AH49" i="3"/>
  <c r="AH53" i="3"/>
  <c r="Y39" i="3"/>
  <c r="AI69" i="3"/>
  <c r="AH18" i="3"/>
  <c r="AH42" i="3"/>
  <c r="U47" i="3"/>
  <c r="AC71" i="3"/>
  <c r="N8" i="4"/>
  <c r="Y23" i="3"/>
  <c r="AH76" i="3"/>
  <c r="AH14" i="3"/>
  <c r="AH34" i="3"/>
  <c r="AH57" i="3"/>
  <c r="AH17" i="3"/>
  <c r="AH30" i="3"/>
  <c r="AH50" i="3"/>
  <c r="AH61" i="3"/>
  <c r="U63" i="3"/>
  <c r="Y71" i="3"/>
  <c r="AC77" i="3" l="1"/>
  <c r="AI73" i="3"/>
  <c r="E25" i="4"/>
  <c r="G25" i="4"/>
  <c r="V8" i="4"/>
  <c r="Y77" i="3"/>
  <c r="O25" i="4"/>
  <c r="U77" i="3"/>
  <c r="P25" i="4"/>
  <c r="AH27" i="3"/>
  <c r="W12" i="4" s="1"/>
  <c r="H25" i="11"/>
  <c r="D25" i="11"/>
  <c r="U25" i="4"/>
  <c r="C25" i="4"/>
  <c r="F25" i="4"/>
  <c r="M25" i="4"/>
  <c r="H25" i="4"/>
  <c r="S25" i="4"/>
  <c r="T25" i="4"/>
  <c r="D25" i="4"/>
  <c r="I25" i="4"/>
  <c r="L25" i="4"/>
  <c r="K25" i="4"/>
  <c r="R15" i="4"/>
  <c r="V11" i="4"/>
  <c r="V20" i="4"/>
  <c r="R12" i="4"/>
  <c r="J13" i="4"/>
  <c r="B25" i="4"/>
  <c r="N10" i="4"/>
  <c r="J12" i="4"/>
  <c r="J10" i="4"/>
  <c r="F25" i="11"/>
  <c r="N16" i="4"/>
  <c r="V23" i="4"/>
  <c r="K25" i="11"/>
  <c r="J15" i="4"/>
  <c r="T25" i="11"/>
  <c r="G25" i="11"/>
  <c r="AI46" i="3"/>
  <c r="AH15" i="3"/>
  <c r="N15" i="4"/>
  <c r="J18" i="4"/>
  <c r="J9" i="4"/>
  <c r="R21" i="4"/>
  <c r="V9" i="4"/>
  <c r="J16" i="4"/>
  <c r="J23" i="4"/>
  <c r="N11" i="4"/>
  <c r="V16" i="4"/>
  <c r="U25" i="11"/>
  <c r="R23" i="4"/>
  <c r="J14" i="4"/>
  <c r="R19" i="4"/>
  <c r="R17" i="4"/>
  <c r="O25" i="11"/>
  <c r="E25" i="11"/>
  <c r="Q25" i="11"/>
  <c r="L25" i="11"/>
  <c r="R13" i="4"/>
  <c r="I25" i="11"/>
  <c r="N14" i="4"/>
  <c r="N19" i="4"/>
  <c r="N21" i="4"/>
  <c r="J17" i="4"/>
  <c r="R18" i="4"/>
  <c r="J19" i="4"/>
  <c r="V15" i="4"/>
  <c r="J20" i="4"/>
  <c r="V13" i="4"/>
  <c r="B25" i="11"/>
  <c r="S25" i="11"/>
  <c r="N9" i="4"/>
  <c r="N13" i="4"/>
  <c r="P25" i="11"/>
  <c r="M25" i="11"/>
  <c r="C25" i="11"/>
  <c r="R14" i="4"/>
  <c r="R10" i="4"/>
  <c r="N23" i="4"/>
  <c r="AH43" i="3"/>
  <c r="W16" i="4" s="1"/>
  <c r="Q25" i="4"/>
  <c r="N18" i="4"/>
  <c r="V12" i="4"/>
  <c r="J21" i="4"/>
  <c r="R8" i="4"/>
  <c r="J11" i="4"/>
  <c r="V17" i="4"/>
  <c r="R9" i="4"/>
  <c r="AH71" i="3"/>
  <c r="AH31" i="3"/>
  <c r="W13" i="4" s="1"/>
  <c r="AH11" i="3"/>
  <c r="AI25" i="3"/>
  <c r="AH39" i="3"/>
  <c r="AI70" i="3"/>
  <c r="W9" i="4"/>
  <c r="AI15" i="3"/>
  <c r="AI50" i="3"/>
  <c r="AI42" i="3"/>
  <c r="AI31" i="3"/>
  <c r="AI30" i="3"/>
  <c r="AI57" i="3"/>
  <c r="AH59" i="3"/>
  <c r="AI18" i="3"/>
  <c r="AI14" i="3"/>
  <c r="AI33" i="3"/>
  <c r="AH35" i="3"/>
  <c r="W15" i="4"/>
  <c r="AI39" i="3"/>
  <c r="AI34" i="3"/>
  <c r="AH55" i="3"/>
  <c r="AI53" i="3"/>
  <c r="AI17" i="3"/>
  <c r="AH19" i="3"/>
  <c r="AI21" i="3"/>
  <c r="AH23" i="3"/>
  <c r="AH63" i="3"/>
  <c r="AI61" i="3"/>
  <c r="AI49" i="3"/>
  <c r="AH51" i="3"/>
  <c r="W17" i="4"/>
  <c r="AI47" i="3"/>
  <c r="AH77" i="3" l="1"/>
  <c r="AI27" i="3"/>
  <c r="X12" i="4" s="1"/>
  <c r="J25" i="4"/>
  <c r="AI11" i="3"/>
  <c r="X8" i="4" s="1"/>
  <c r="N25" i="4"/>
  <c r="V25" i="4"/>
  <c r="R25" i="4"/>
  <c r="V25" i="11"/>
  <c r="W8" i="4"/>
  <c r="R25" i="11"/>
  <c r="X9" i="4"/>
  <c r="AI43" i="3"/>
  <c r="J25" i="11"/>
  <c r="W23" i="4"/>
  <c r="X13" i="4"/>
  <c r="X17" i="4"/>
  <c r="X15" i="4"/>
  <c r="N25" i="11"/>
  <c r="AI71" i="3"/>
  <c r="AI63" i="3"/>
  <c r="W21" i="4"/>
  <c r="AI19" i="3"/>
  <c r="W10" i="4"/>
  <c r="W24" i="4"/>
  <c r="AI76" i="3"/>
  <c r="AI51" i="3"/>
  <c r="W18" i="4"/>
  <c r="AI23" i="3"/>
  <c r="W11" i="4"/>
  <c r="W19" i="4"/>
  <c r="AI55" i="3"/>
  <c r="W20" i="4"/>
  <c r="AI59" i="3"/>
  <c r="AI35" i="3"/>
  <c r="W14" i="4"/>
  <c r="AJ74" i="3" l="1"/>
  <c r="AJ75" i="3"/>
  <c r="AI77" i="3"/>
  <c r="W25" i="11"/>
  <c r="X18" i="4"/>
  <c r="X16" i="4"/>
  <c r="X20" i="4"/>
  <c r="X24" i="4"/>
  <c r="X23" i="4"/>
  <c r="X14" i="4"/>
  <c r="X19" i="4"/>
  <c r="X10" i="4"/>
  <c r="X11" i="4"/>
  <c r="X21" i="4"/>
  <c r="AJ66" i="3"/>
  <c r="AJ65" i="3"/>
  <c r="AJ67" i="3"/>
  <c r="Y22" i="4" s="1"/>
  <c r="AJ71" i="3"/>
  <c r="AJ69" i="3"/>
  <c r="AJ25" i="3"/>
  <c r="AJ51" i="3"/>
  <c r="AJ45" i="3"/>
  <c r="AJ23" i="3"/>
  <c r="AJ26" i="3"/>
  <c r="AJ50" i="3"/>
  <c r="AJ35" i="3"/>
  <c r="AJ33" i="3"/>
  <c r="AJ39" i="3"/>
  <c r="AJ73" i="3"/>
  <c r="AJ19" i="3"/>
  <c r="AJ10" i="3"/>
  <c r="AJ54" i="3"/>
  <c r="AJ62" i="3"/>
  <c r="AJ21" i="3"/>
  <c r="AJ17" i="3"/>
  <c r="AJ34" i="3"/>
  <c r="AJ22" i="3"/>
  <c r="AJ42" i="3"/>
  <c r="AJ14" i="3"/>
  <c r="AJ53" i="3"/>
  <c r="AJ11" i="3"/>
  <c r="AJ57" i="3"/>
  <c r="AJ47" i="3"/>
  <c r="AJ46" i="3"/>
  <c r="AJ70" i="3"/>
  <c r="AJ15" i="3"/>
  <c r="AJ27" i="3"/>
  <c r="AJ55" i="3"/>
  <c r="AJ49" i="3"/>
  <c r="AJ76" i="3"/>
  <c r="AJ31" i="3"/>
  <c r="AJ58" i="3"/>
  <c r="AJ41" i="3"/>
  <c r="AJ9" i="3"/>
  <c r="AJ29" i="3"/>
  <c r="AJ61" i="3"/>
  <c r="AJ63" i="3"/>
  <c r="AJ30" i="3"/>
  <c r="AJ37" i="3"/>
  <c r="AJ43" i="3"/>
  <c r="AJ59" i="3"/>
  <c r="AJ18" i="3"/>
  <c r="AJ38" i="3"/>
  <c r="AJ13" i="3"/>
  <c r="W25" i="4"/>
  <c r="AJ77" i="3" l="1"/>
  <c r="Y12" i="4"/>
  <c r="Y9" i="4"/>
  <c r="Y11" i="4"/>
  <c r="Y20" i="4"/>
  <c r="X25" i="4"/>
  <c r="Y10" i="4"/>
  <c r="Y16" i="4"/>
  <c r="Y18" i="4"/>
  <c r="Y15" i="4"/>
  <c r="Y21" i="4"/>
  <c r="Y14" i="4"/>
  <c r="Y23" i="4"/>
  <c r="Y13" i="4"/>
  <c r="Y24" i="4"/>
  <c r="Y19" i="4"/>
  <c r="Y8" i="4"/>
  <c r="Y25" i="4" l="1"/>
</calcChain>
</file>

<file path=xl/sharedStrings.xml><?xml version="1.0" encoding="utf-8"?>
<sst xmlns="http://schemas.openxmlformats.org/spreadsheetml/2006/main" count="3085" uniqueCount="637">
  <si>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</si>
  <si>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</si>
  <si>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</si>
  <si>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</si>
  <si>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</si>
  <si>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</si>
  <si>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</si>
  <si>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</si>
  <si>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</si>
  <si>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</si>
  <si>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</si>
  <si>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</si>
  <si>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</si>
  <si>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</si>
  <si>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</si>
  <si>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</si>
  <si>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</si>
  <si>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</si>
  <si>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</si>
  <si>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</si>
  <si>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</si>
  <si>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</si>
  <si>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</si>
  <si>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</si>
  <si>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</si>
  <si>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</si>
  <si>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</si>
  <si>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</si>
  <si>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</si>
  <si>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</si>
  <si>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</si>
  <si>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</si>
  <si>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</si>
  <si>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</si>
  <si>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</si>
  <si>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</si>
  <si>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</si>
  <si>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</si>
  <si>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</si>
  <si>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</si>
  <si>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</si>
  <si>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</si>
  <si>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</si>
  <si>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</si>
  <si>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</si>
  <si>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</si>
  <si>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</si>
  <si>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</si>
  <si>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</si>
  <si>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</si>
  <si>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</si>
  <si>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</si>
  <si>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</si>
  <si>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</si>
  <si>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</si>
  <si>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</si>
  <si>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</si>
  <si>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</si>
  <si>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</si>
  <si>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</si>
  <si>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</si>
  <si>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</si>
  <si>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</si>
  <si>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</si>
  <si>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</si>
  <si>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</si>
  <si>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</si>
  <si>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</si>
  <si>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</si>
  <si>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</si>
  <si>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</si>
  <si>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</si>
  <si>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</si>
  <si>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</si>
  <si>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</si>
  <si>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</si>
  <si>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</si>
  <si>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</si>
  <si>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24-01-010 "Programa Bonificación Ley N°20.595"</t>
  </si>
  <si>
    <t>24-01-337 "Bonos Art. 2 Transitorio, Ley N°19,949"</t>
  </si>
  <si>
    <t>ÑUBLE</t>
  </si>
  <si>
    <t>TOTAL  REGIÓN ÑUBLE</t>
  </si>
  <si>
    <t>24-02-010 "Programa de Ayudas Técnicas - SENADIS"</t>
  </si>
  <si>
    <t>24-02-012 "Programas de Alimentación - JUNAEB"</t>
  </si>
  <si>
    <t>24-02-014 "Fondo de Solidaridad e Inversión Social"</t>
  </si>
  <si>
    <t>24-02-015 "INTEGRA - Subsecretaria de Educación Parvularia"</t>
  </si>
  <si>
    <t>24-02-020 "Programa de Educación Media - JUNAEB"</t>
  </si>
  <si>
    <t>TOTAL  REGIÓN DEL ÑUBLE</t>
  </si>
  <si>
    <t>24-03-335 "Programa de Habitabilidad Chile Solidario"</t>
  </si>
  <si>
    <t>24-03-340 "Programa de Apoyo Integral al Adulto Mayor Chile Solidario"</t>
  </si>
  <si>
    <t>24-03-343 "Programa de Apoyo a Personas en Situación de Calle"</t>
  </si>
  <si>
    <t>24-03-344 "Programa de Apoyo a Familias para el Autoconsumo"</t>
  </si>
  <si>
    <t>24-03-345 "Programa Eje (Ley N°20,595)"</t>
  </si>
  <si>
    <t>24-03-997 "Centro para Niños(as) con Cuidadores Principales Temporeras(os)"</t>
  </si>
  <si>
    <t>24-03-999 "Programa de Generación de Microemprendimiento Indígena Urbano Chile Solidario - CONADI"</t>
  </si>
  <si>
    <t>PARTIDA 21-01-05 "INGRESO ÉTICO FAMILIAR Y SISTEMA CHILE SOLIDARIO"</t>
  </si>
  <si>
    <t>Subtítulo 21</t>
  </si>
  <si>
    <t>Subtítulo 22</t>
  </si>
  <si>
    <t>Subtítulo 24</t>
  </si>
  <si>
    <t>FONDO DE SOLIDARIDAD E INVERSION SOCIAL</t>
  </si>
  <si>
    <t>YO EMPRENDO SEMILLA</t>
  </si>
  <si>
    <t xml:space="preserve">YO TRABAJO </t>
  </si>
  <si>
    <t>JUNTA NACIONAL DE AUXILIO ESCOLAR Y BECAS</t>
  </si>
  <si>
    <t>EDUCACION MEDIA</t>
  </si>
  <si>
    <t xml:space="preserve">FONDO DE SOLIDARIDAD E INVERSION SOCIAL </t>
  </si>
  <si>
    <t xml:space="preserve">SERVICIO DE ASISTENCIA TECNICA </t>
  </si>
  <si>
    <t>MINISTERIO DE BIENES NACIONALES</t>
  </si>
  <si>
    <t xml:space="preserve">TÍTULOS DE DOMINIO </t>
  </si>
  <si>
    <t>REX. N° 496</t>
  </si>
  <si>
    <t xml:space="preserve">MUNICIPALIDAD DE PAIHUANO </t>
  </si>
  <si>
    <t>APOYO INTEGRAL AL ADULTO MAYOR</t>
  </si>
  <si>
    <t>DEC. N° 4</t>
  </si>
  <si>
    <t>DEX. N° 024</t>
  </si>
  <si>
    <t>DEC. AFEC. N° 2</t>
  </si>
  <si>
    <t>DEX. N° 03</t>
  </si>
  <si>
    <t>DEX. N° 018</t>
  </si>
  <si>
    <t>SERVICO NACIONAL DEL ADULTO MAYOR</t>
  </si>
  <si>
    <t>SERVICIO DE ASISTENCIA TECNICA AL PROGRAMA DE APOYO INTEGRAL AL ADULTO MAYOR</t>
  </si>
  <si>
    <t>DEX. N° 04</t>
  </si>
  <si>
    <t xml:space="preserve">SERVICIO DE ASISTENCIA TECNICA AL PROGRAMA DE APOYO A LAS FAMILIAS PARA EL AUTOCONSUMO </t>
  </si>
  <si>
    <t>REX. N° 213</t>
  </si>
  <si>
    <t>MUNICIPALIDAD DE PAIHUANO</t>
  </si>
  <si>
    <t>PROGRAMA EJE</t>
  </si>
  <si>
    <t>DEX. 02</t>
  </si>
  <si>
    <t>CORPORACION NACIONAL DE DESARROLLO INDIGENA</t>
  </si>
  <si>
    <t xml:space="preserve">PROGRAMA DE GENERACION DE MICROEMPRENDIMIENTO INDIGENA URBANO </t>
  </si>
  <si>
    <t>BONOS ART. 2° TRANSITO</t>
  </si>
  <si>
    <t>BONIFICACION LEY 20.595</t>
  </si>
  <si>
    <t>24-01-010</t>
  </si>
  <si>
    <t>24-01-337</t>
  </si>
  <si>
    <t>SERVICIO NACIONAL DE LA DISCAPACIDAD</t>
  </si>
  <si>
    <t>24-02-010</t>
  </si>
  <si>
    <t>24-02-012</t>
  </si>
  <si>
    <t>DEC. N° 15</t>
  </si>
  <si>
    <t>DEC. N° 9</t>
  </si>
  <si>
    <t>DEC. N° 10</t>
  </si>
  <si>
    <t>DEC. N° 14</t>
  </si>
  <si>
    <t>PROGRAMA HABITABILIDAD</t>
  </si>
  <si>
    <t>24-03-335</t>
  </si>
  <si>
    <t>FUNDACION PARA EL TRABAJO UNAP</t>
  </si>
  <si>
    <t>REX. N° 532</t>
  </si>
  <si>
    <t>ONG. DESARROLLO E INTEGRACION SOCIAL MARIA OLGA</t>
  </si>
  <si>
    <t>REX. N° 670</t>
  </si>
  <si>
    <t>REX. N° 663</t>
  </si>
  <si>
    <t>MUNICIPALIDAD DE COPIAPO</t>
  </si>
  <si>
    <t>MUNICIPALIDAD DE TIERRA AMARILLA</t>
  </si>
  <si>
    <t xml:space="preserve">REX. N° </t>
  </si>
  <si>
    <t>REX. N° 109</t>
  </si>
  <si>
    <t>REX. N° 98</t>
  </si>
  <si>
    <t>REX. N° 61</t>
  </si>
  <si>
    <t>REX. N° 155</t>
  </si>
  <si>
    <t>REX. N° 70</t>
  </si>
  <si>
    <t>REX. N° 79</t>
  </si>
  <si>
    <t>REX. N° 188</t>
  </si>
  <si>
    <t>REX. N° 75</t>
  </si>
  <si>
    <t>REX. N° 187</t>
  </si>
  <si>
    <t>REX. N° 82</t>
  </si>
  <si>
    <t>REX. N° 74</t>
  </si>
  <si>
    <t>REX. N° 59</t>
  </si>
  <si>
    <t>REX. N° 230</t>
  </si>
  <si>
    <t>REX. N° 140</t>
  </si>
  <si>
    <t>REX. N° 171</t>
  </si>
  <si>
    <t>REX. N° 101</t>
  </si>
  <si>
    <t>REX. N° 103</t>
  </si>
  <si>
    <t>MUNICIPALIDAD DE CALLE LARGA</t>
  </si>
  <si>
    <t>MUNICIPALIDAD DE CARTAGENA</t>
  </si>
  <si>
    <t>MUNICIPALIDAD DE CASABLANCA</t>
  </si>
  <si>
    <t>MUNICIPALIDAD DE CONCON</t>
  </si>
  <si>
    <t>MUNICIPALIDAD DE EL TABO</t>
  </si>
  <si>
    <t>MUNICIPALIDAD DE LA CALERA</t>
  </si>
  <si>
    <t>MUNICIPALIDAD DE NOGALES</t>
  </si>
  <si>
    <t>MUNICIPALIDAD DE OLMUE</t>
  </si>
  <si>
    <t>MUNICIPALIDAD DE PANQUEHUE</t>
  </si>
  <si>
    <t>MUNICIPALIDAD DE QUILLOTA</t>
  </si>
  <si>
    <t>MUNICIPALIDAD DE QUILPUE</t>
  </si>
  <si>
    <t>MUNICIPALIDAD DE QUINTERO</t>
  </si>
  <si>
    <t>MUNICIPALIDAD DE RINCONADA</t>
  </si>
  <si>
    <t>MUNICIPALIDAD DE SAN ESTEBAN</t>
  </si>
  <si>
    <t>MUNICIPALIDAD DE SANTA MARIA</t>
  </si>
  <si>
    <t>MUNICIPALIDAD DE VALPARAISO</t>
  </si>
  <si>
    <t>MUNICIPALIDAD DE VIÑA DEL MAR</t>
  </si>
  <si>
    <t xml:space="preserve">MUNICIPALIDAD DE CONCEPCION </t>
  </si>
  <si>
    <t>MUNICIPALIDAD DE TUCAPEL</t>
  </si>
  <si>
    <t>REX. N° 193</t>
  </si>
  <si>
    <t>REX. N° 86</t>
  </si>
  <si>
    <t>MUNICIPALIDAD DE CURANILAHUE</t>
  </si>
  <si>
    <t>MUNICIPALIDAD DE SANTA BARBARA</t>
  </si>
  <si>
    <t>MUNICIPALIDAD DE NEGRETE</t>
  </si>
  <si>
    <t>MUNICIPALIDAD DE CHIGUAYANTE</t>
  </si>
  <si>
    <t>MUNICIPALIDAD DE FLORIDA</t>
  </si>
  <si>
    <t>MUNICIPALIDAD DE SANTA JUANA</t>
  </si>
  <si>
    <t>REX. N° 330</t>
  </si>
  <si>
    <t>REX. N° 329</t>
  </si>
  <si>
    <t>REX. N° 255</t>
  </si>
  <si>
    <t>REX. N° 81</t>
  </si>
  <si>
    <t>MUNICIPALIDAD DE PUENTE ALTO</t>
  </si>
  <si>
    <t>REX. N° 1396</t>
  </si>
  <si>
    <t>REX. N° 1631</t>
  </si>
  <si>
    <t>REX. N° 1347</t>
  </si>
  <si>
    <t>REX. N° 1381</t>
  </si>
  <si>
    <t>REX. N° 1378</t>
  </si>
  <si>
    <t>REX. N° 1328</t>
  </si>
  <si>
    <t>REX. N° 1332</t>
  </si>
  <si>
    <t>REX. N° 1011</t>
  </si>
  <si>
    <t>REX. N° 1372</t>
  </si>
  <si>
    <t>REX. N° 1376</t>
  </si>
  <si>
    <t>REX. N° 1331</t>
  </si>
  <si>
    <t>REX. N° 1375</t>
  </si>
  <si>
    <t>REX. N° 1374</t>
  </si>
  <si>
    <t>REX. N° 1327</t>
  </si>
  <si>
    <t>REX. N° 1329</t>
  </si>
  <si>
    <t>REX. N° 1330</t>
  </si>
  <si>
    <t>REX. N° 1334</t>
  </si>
  <si>
    <t>REX. N° 1333</t>
  </si>
  <si>
    <t>REX. N° 1325</t>
  </si>
  <si>
    <t>REX. N° 1437</t>
  </si>
  <si>
    <t>REX. N° 1010</t>
  </si>
  <si>
    <t>REX. N° 1012</t>
  </si>
  <si>
    <t>REX. N° 1251</t>
  </si>
  <si>
    <t>REX. N° 1119</t>
  </si>
  <si>
    <t>REX. N° 1009</t>
  </si>
  <si>
    <t>REX. N° 1007</t>
  </si>
  <si>
    <t>REX. N° 1008</t>
  </si>
  <si>
    <t>REX. N° 1013</t>
  </si>
  <si>
    <t>REX. N° 858</t>
  </si>
  <si>
    <t>MUNICIPALIDAD DE SAN MIGUEL</t>
  </si>
  <si>
    <t>MUNICIPALIDAD DE EL BOSQUE</t>
  </si>
  <si>
    <t>MUNICIPALIDAD DE RECOLETA</t>
  </si>
  <si>
    <t xml:space="preserve">MUNICIPALIDAD DE PUENTE ALTO </t>
  </si>
  <si>
    <t>MUNICIPALIDAD DE LAMPA</t>
  </si>
  <si>
    <t>MUNICIPALIDAD DE LA FLORIDA</t>
  </si>
  <si>
    <t>MUNICIPALIDAD DE PEÑAFLOR</t>
  </si>
  <si>
    <t>MUNICIPALIDAD DE LA REINA</t>
  </si>
  <si>
    <t>MUNICIPALIDAD DE PIRQUE</t>
  </si>
  <si>
    <t>MUNICIPALIDAD DE SAN JOAQUIN</t>
  </si>
  <si>
    <t>MUNICIPALIDAD DE MAIPU</t>
  </si>
  <si>
    <t>MUNICIPALIDAD DE CERRILLOS</t>
  </si>
  <si>
    <t xml:space="preserve">MUNICIPALIDAD DE LO ESPEJO </t>
  </si>
  <si>
    <t>MUNICIPALIDAD DE QUINTA NORMAL</t>
  </si>
  <si>
    <t>MUNICIPALIDAD DE RENCA</t>
  </si>
  <si>
    <t>MUNICIPALIDAD DE INDEPENDENCIA</t>
  </si>
  <si>
    <t xml:space="preserve">MUNICIPALIDAD DE MAIPO </t>
  </si>
  <si>
    <t>MUNICIPALIDAD DE LA PINTANA</t>
  </si>
  <si>
    <t>MUNICIPALIDAD DE MACUL</t>
  </si>
  <si>
    <t>MUNICIPALIDAD DE PAINE</t>
  </si>
  <si>
    <t>MUNICIPALIDAD DE PEÑALOLEN</t>
  </si>
  <si>
    <t>MUNICIPALIDAD DE PROVIDENCIA</t>
  </si>
  <si>
    <t>MUNICIPALIDAD DE QUILICURA</t>
  </si>
  <si>
    <t>MUNICIPALIDAD DE SAN BERNARDO</t>
  </si>
  <si>
    <t>MUNICIPALIDAD DE TALAGANTE</t>
  </si>
  <si>
    <t>EJECUCIÓN AL 30 JUNIO DE 2025</t>
  </si>
  <si>
    <t>REX. N° 966</t>
  </si>
  <si>
    <t xml:space="preserve">FUNDACION DE BENEFICENCIA HOGAR DE CRISTO </t>
  </si>
  <si>
    <t>PROGRAMA DE APOYO A PERSONAS EN SITUACION DE CALLE</t>
  </si>
  <si>
    <t>REX. N° 433</t>
  </si>
  <si>
    <t>REX. N° 1145</t>
  </si>
  <si>
    <t>ONG CIDETS</t>
  </si>
  <si>
    <t>REX. N° 1144</t>
  </si>
  <si>
    <t xml:space="preserve">FUNDACION SODEM </t>
  </si>
  <si>
    <t>REX. N° 362</t>
  </si>
  <si>
    <t>REX. N° 343</t>
  </si>
  <si>
    <t xml:space="preserve">MUNICIPALIDAD DE COPIAPO </t>
  </si>
  <si>
    <t>REX. N° 219</t>
  </si>
  <si>
    <t>MUNICIPALIDAD DE CABILDO</t>
  </si>
  <si>
    <t>REX. N° 143</t>
  </si>
  <si>
    <t>REX. N° 139</t>
  </si>
  <si>
    <t>REX. N° 111</t>
  </si>
  <si>
    <t>MUNICIPALIDAD DE CATEMU</t>
  </si>
  <si>
    <t>REX. N° 221</t>
  </si>
  <si>
    <t>MUNICIPALIDAD DE CON CON</t>
  </si>
  <si>
    <t>REX. N° 199</t>
  </si>
  <si>
    <t xml:space="preserve">MUNICIPALIDAD DE EL TABO </t>
  </si>
  <si>
    <t>REX. N° 200</t>
  </si>
  <si>
    <t>MUNICIPALIDAD DE HIJUELAS</t>
  </si>
  <si>
    <t>REX. N° 107</t>
  </si>
  <si>
    <t>REX. N° 137</t>
  </si>
  <si>
    <t>MUNICIPALIDAD DE LA CRUZ</t>
  </si>
  <si>
    <t>REX. N° 106</t>
  </si>
  <si>
    <t>MUNICIPALIDAD DE LA LIGUA</t>
  </si>
  <si>
    <t>REX. N° 116</t>
  </si>
  <si>
    <t>MUNICIPALIDAD DE LIMACHE</t>
  </si>
  <si>
    <t>REX. N° 220</t>
  </si>
  <si>
    <t>MUNICIPALIDAD DE LOS ANDES</t>
  </si>
  <si>
    <t>REX. N° 142</t>
  </si>
  <si>
    <t>REX. N° 110</t>
  </si>
  <si>
    <t>REX. N° 141</t>
  </si>
  <si>
    <t>MUNICIPALIDAD DE PETORCA</t>
  </si>
  <si>
    <t>REX. N° 113</t>
  </si>
  <si>
    <t>MUNICIPALIDAD DE PUTAENDO</t>
  </si>
  <si>
    <t>REX. N° 136</t>
  </si>
  <si>
    <t>REX. N° 198</t>
  </si>
  <si>
    <t>REX. N° 114</t>
  </si>
  <si>
    <t>REX. N° 115</t>
  </si>
  <si>
    <t>MUNICIPALIDAD DE SAN ANTONIO</t>
  </si>
  <si>
    <t>REX. N° 135</t>
  </si>
  <si>
    <t xml:space="preserve">MUNICIPALIDAD DE SAN ESTEBAN </t>
  </si>
  <si>
    <t>REX. N° 108</t>
  </si>
  <si>
    <t>MUNICIPALIDAD DE SAN FELIPE</t>
  </si>
  <si>
    <t>REX. N° 112</t>
  </si>
  <si>
    <t>REX. N° 138</t>
  </si>
  <si>
    <t>REX. N° 179</t>
  </si>
  <si>
    <t>MUNICIPALIDAD DE VILLA ALEMANA</t>
  </si>
  <si>
    <t>REX. N° 180</t>
  </si>
  <si>
    <t>MUNICIPALIDAD DE VIÑA DEL MAL</t>
  </si>
  <si>
    <t>MUNICIPALIDAD DE LEBU</t>
  </si>
  <si>
    <t>REX. N° 1931</t>
  </si>
  <si>
    <t>REX. N° 165</t>
  </si>
  <si>
    <t>REX. N° 163</t>
  </si>
  <si>
    <t>REX. N° 166</t>
  </si>
  <si>
    <t>REX. N° 164</t>
  </si>
  <si>
    <t>REX. N° 192</t>
  </si>
  <si>
    <t>Subtitulo 24</t>
  </si>
  <si>
    <t>REX. N° 381</t>
  </si>
  <si>
    <t>MUNICIPALIDAD DE FRESIA</t>
  </si>
  <si>
    <t>REX. N° 380</t>
  </si>
  <si>
    <t>MUNICIPALIDAD DE QUEILEN</t>
  </si>
  <si>
    <t>REX. N° 2811</t>
  </si>
  <si>
    <t>MUNICIPALIDAD DE PUERTO OCTAY</t>
  </si>
  <si>
    <t>REX. N° 2510</t>
  </si>
  <si>
    <t>MUNICIPALIDAD DE PUERTO VARAS</t>
  </si>
  <si>
    <t>REX. N° 2231</t>
  </si>
  <si>
    <t>MUNICIPALIDAD DE PUQUELDON</t>
  </si>
  <si>
    <t>REX. N° 654</t>
  </si>
  <si>
    <t>REX. N° 866</t>
  </si>
  <si>
    <t>MUNICIPALIDAD DE ESTACION CENTRAL</t>
  </si>
  <si>
    <t>REX. N° 917</t>
  </si>
  <si>
    <t>MUNICIPALIDAD DE ISLA DE MAIPO</t>
  </si>
  <si>
    <t>REX. N° 487</t>
  </si>
  <si>
    <t>REX. N° 647</t>
  </si>
  <si>
    <t>REX. N° 865</t>
  </si>
  <si>
    <t>REX. N° 651</t>
  </si>
  <si>
    <t>REX. N° 641</t>
  </si>
  <si>
    <t>REX. N° 655</t>
  </si>
  <si>
    <t>REX. N° 645</t>
  </si>
  <si>
    <t>REX. N° 972</t>
  </si>
  <si>
    <t>MUNICIPALIDAD DE MELIPILLA</t>
  </si>
  <si>
    <t>REX. N° 642</t>
  </si>
  <si>
    <t>MUNICIPALIDAD DE PUDAHUEL</t>
  </si>
  <si>
    <t>REX. N° 643</t>
  </si>
  <si>
    <t>REX. N° 656</t>
  </si>
  <si>
    <t>REX. N° 646</t>
  </si>
  <si>
    <t>REX. N° 515</t>
  </si>
  <si>
    <t>REX. N° 653</t>
  </si>
  <si>
    <t>REX. N° 650</t>
  </si>
  <si>
    <t>REX. N° 648</t>
  </si>
  <si>
    <t>MUNICIPALIDAD DE SAN JOSE DE MAIPO</t>
  </si>
  <si>
    <t>REX. N° 535</t>
  </si>
  <si>
    <t>EJECUCIÓN AL 30 SEPTIEMBRE DE 2025</t>
  </si>
  <si>
    <t>DEC. N° 28</t>
  </si>
  <si>
    <t>SUBSECRETARIA DE EDUCACION PARVULARIA</t>
  </si>
  <si>
    <t>CONVENIO INTEGTRA</t>
  </si>
  <si>
    <t>REX. N° 347</t>
  </si>
  <si>
    <t xml:space="preserve">MUNICIPALIDAD DE </t>
  </si>
  <si>
    <t>MUNICIPALIDAD DE POZO ALMONTE</t>
  </si>
  <si>
    <t>MUNICIPALIDAD DE ALTO HOSPICIO</t>
  </si>
  <si>
    <t>MUNICIPALIDAD DE HURARA</t>
  </si>
  <si>
    <t>MUNICIPALIDAD DE IQUIQUE</t>
  </si>
  <si>
    <t>REX. N° 364</t>
  </si>
  <si>
    <t>REX. N° 369</t>
  </si>
  <si>
    <t>REX. N° 416</t>
  </si>
  <si>
    <t>REX. N° 448</t>
  </si>
  <si>
    <t>REX. N° 334</t>
  </si>
  <si>
    <t>REX. N° 344</t>
  </si>
  <si>
    <t>REX. N° 432</t>
  </si>
  <si>
    <t>REX. N° 312</t>
  </si>
  <si>
    <t>REX. N° 413</t>
  </si>
  <si>
    <t>REX. N° 430</t>
  </si>
  <si>
    <t>REX. N° 327</t>
  </si>
  <si>
    <t>REX. N° 314</t>
  </si>
  <si>
    <t>REX. N° 355</t>
  </si>
  <si>
    <t>05/05/205</t>
  </si>
  <si>
    <t>REX. N° 395</t>
  </si>
  <si>
    <t>REX. N° 382</t>
  </si>
  <si>
    <t>REX. N° 345</t>
  </si>
  <si>
    <t>REX. N° 348</t>
  </si>
  <si>
    <t>REX. N° 311</t>
  </si>
  <si>
    <t>REX. N° 421</t>
  </si>
  <si>
    <t>REX. N° 313</t>
  </si>
  <si>
    <t>REX. N° 394</t>
  </si>
  <si>
    <t>REX. N° 366</t>
  </si>
  <si>
    <t>REX. N° 350</t>
  </si>
  <si>
    <t>REX. N° 367</t>
  </si>
  <si>
    <t>REX. N° 310</t>
  </si>
  <si>
    <t>REX. N° 342</t>
  </si>
  <si>
    <t>REX. N° 331</t>
  </si>
  <si>
    <t>MUNICIPALIDAD DE ANTUCO</t>
  </si>
  <si>
    <t>REX. N° 627</t>
  </si>
  <si>
    <t>REX. N° 335</t>
  </si>
  <si>
    <t>REX. N° 333|</t>
  </si>
  <si>
    <t>REX. N° 482</t>
  </si>
  <si>
    <t>REX. N° 387</t>
  </si>
  <si>
    <t>REX. N° 624</t>
  </si>
  <si>
    <t>REX. N° 623</t>
  </si>
  <si>
    <t>MUNICIPALIDAD DE COCHRANE</t>
  </si>
  <si>
    <t>MUNICIPALIDAD DE COYHAIQUE</t>
  </si>
  <si>
    <t>MUNICIPALIDAD DE AYSEN</t>
  </si>
  <si>
    <t>MUNICIPALIDAD DE CISNES</t>
  </si>
  <si>
    <t>MUNICIPALIDAD DE CHILE CHICO</t>
  </si>
  <si>
    <t>MUNICIPALIDAD DE IBAÑEZ</t>
  </si>
  <si>
    <t>REX. N° 595</t>
  </si>
  <si>
    <t>MUNICIPALIDAD DE FUTRONO</t>
  </si>
  <si>
    <t>REX. N° 596</t>
  </si>
  <si>
    <t>REX. N° 597</t>
  </si>
  <si>
    <t>MUNICIPALIDAD DE LA UNION</t>
  </si>
  <si>
    <t>MUNICIPALIDAD DE LANCO</t>
  </si>
  <si>
    <t>REX. N° 598</t>
  </si>
  <si>
    <t>MUNICIPALIDAD DE MAFIL</t>
  </si>
  <si>
    <t>MUNICIPALIDAD DE VALDIVIA</t>
  </si>
  <si>
    <t>REX. N° 626</t>
  </si>
  <si>
    <t>MUNICIPALIDAD DE LOS LAGOS</t>
  </si>
  <si>
    <t>MUNICIPALIDAD DE PANGUIPULLI</t>
  </si>
  <si>
    <t>MUNICIPALIDAD DE CORRAL</t>
  </si>
  <si>
    <t>REX. N° 622</t>
  </si>
  <si>
    <t>MUNICIPALIDAD DE MARIQUINA</t>
  </si>
  <si>
    <t>MUNICIPALIDAD DE LAGO RANCO</t>
  </si>
  <si>
    <t>REX. N° 620</t>
  </si>
  <si>
    <t>MUNICIPALIDAD DE PAILLACO</t>
  </si>
  <si>
    <t>REX. N° 845</t>
  </si>
  <si>
    <t>REX. N° 846</t>
  </si>
  <si>
    <t>REX. N° 847</t>
  </si>
  <si>
    <t>REX. N° 848</t>
  </si>
  <si>
    <t>MUNICIPALIDAD DE RIO BUENO</t>
  </si>
  <si>
    <t>REX. N° 849</t>
  </si>
  <si>
    <t>REX. N° 850</t>
  </si>
  <si>
    <t>MUNICIPALIDAD DE MAFL</t>
  </si>
  <si>
    <t>REX. N° 1025</t>
  </si>
  <si>
    <t>REX. N° 967</t>
  </si>
  <si>
    <t>REX. N° 965</t>
  </si>
  <si>
    <t>REX. N° 1129</t>
  </si>
  <si>
    <t>REX. N° 1027</t>
  </si>
  <si>
    <t>REX. N° 1099</t>
  </si>
  <si>
    <t>REX. N° 851</t>
  </si>
  <si>
    <t>REX. N° 621</t>
  </si>
  <si>
    <t>REX. N° 625</t>
  </si>
  <si>
    <t>REX. N° 2157</t>
  </si>
  <si>
    <t>REX. N° 1814</t>
  </si>
  <si>
    <t>REX. N° 1815</t>
  </si>
  <si>
    <t>REX. N° 1411</t>
  </si>
  <si>
    <t>REX. N° 1650</t>
  </si>
  <si>
    <t>REX. N° 1621</t>
  </si>
  <si>
    <t>REX. N° 1812</t>
  </si>
  <si>
    <t>MUNICIPALIDAD DE SAN PEDRO</t>
  </si>
  <si>
    <t>REX. N° 1628</t>
  </si>
  <si>
    <t>REX. N° 1440</t>
  </si>
  <si>
    <t>REX. N° 1382</t>
  </si>
  <si>
    <t>REX. N° 1585</t>
  </si>
  <si>
    <t>MUNICIPALIDAD DE CURACAVI</t>
  </si>
  <si>
    <t>REX. N° 1442</t>
  </si>
  <si>
    <t>REX. N° 1584</t>
  </si>
  <si>
    <t>REX. N° 1373</t>
  </si>
  <si>
    <t>REX. N° 1379</t>
  </si>
  <si>
    <t>REX. N° 1930</t>
  </si>
  <si>
    <t>MUNICIPALIDAD DE ÑUÑOA</t>
  </si>
  <si>
    <t>REX. N° 1524</t>
  </si>
  <si>
    <t>REX. N° 1380</t>
  </si>
  <si>
    <t>REX. N° 1527</t>
  </si>
  <si>
    <t>REX. N° 1586</t>
  </si>
  <si>
    <t>MUNICIPALIDAD DE QUINT NORMAL</t>
  </si>
  <si>
    <t>REX. N° 1813</t>
  </si>
  <si>
    <t>REX. N° 2211</t>
  </si>
  <si>
    <t>MUNICIPALIDAD DE LA GRANJA</t>
  </si>
  <si>
    <t>REX. N° 2568</t>
  </si>
  <si>
    <t>REX. N° 2409</t>
  </si>
  <si>
    <t xml:space="preserve">PROGRAMA DE APOYO A FAMILIAS PARA EL AUTOCONSUMO </t>
  </si>
  <si>
    <t>REX. N° 1507</t>
  </si>
  <si>
    <t>MUNICIPALIDAD DE OVALLE</t>
  </si>
  <si>
    <t>REX. N° 1469</t>
  </si>
  <si>
    <t>MUNICIPALIDAD DE CANELA</t>
  </si>
  <si>
    <t>REX. N° 1481</t>
  </si>
  <si>
    <t>MUNICIPALIDAD DE LA SERENA</t>
  </si>
  <si>
    <t>REX. N° 1321</t>
  </si>
  <si>
    <t>MUNICIPALIDAD DE PAIHUNO</t>
  </si>
  <si>
    <t>REX. N° 1434</t>
  </si>
  <si>
    <t>MUNICIPALIDAD DE MONTE PATRIA</t>
  </si>
  <si>
    <t>REX. N° 1407</t>
  </si>
  <si>
    <t>MUNICIPALIDAD DE ILLAPEL</t>
  </si>
  <si>
    <t>REX. N° 1404</t>
  </si>
  <si>
    <t>MUNICIPALIDAD DE RIO HURTADO</t>
  </si>
  <si>
    <t>REX. N° 1403</t>
  </si>
  <si>
    <t>MUNICIPALIDAD DE SALAMANCA</t>
  </si>
  <si>
    <t>REX. N° 1362</t>
  </si>
  <si>
    <t>MUNICIPALIDAD DE COMBARBALA</t>
  </si>
  <si>
    <t>REX. N° 1361</t>
  </si>
  <si>
    <t>MUNICIPALIDAD DE PUNITAQUI</t>
  </si>
  <si>
    <t>REX. N° 750</t>
  </si>
  <si>
    <t>REX. N° 719</t>
  </si>
  <si>
    <t>REX. N° 775</t>
  </si>
  <si>
    <t>REX. N° 713</t>
  </si>
  <si>
    <t>REX. N° 765</t>
  </si>
  <si>
    <t>REX. N° 726</t>
  </si>
  <si>
    <t>REX. N° 712</t>
  </si>
  <si>
    <t>MUNICIPALIDAD DE LLAY LLAY</t>
  </si>
  <si>
    <t>REX. N° 720</t>
  </si>
  <si>
    <t>REX. N° 716</t>
  </si>
  <si>
    <t>MUNICIPALIDAD DE ALGARROBO</t>
  </si>
  <si>
    <t>REX. N° 723</t>
  </si>
  <si>
    <t>REX. N° 721</t>
  </si>
  <si>
    <t>REX. N° 714</t>
  </si>
  <si>
    <t>REX. N° 1383</t>
  </si>
  <si>
    <t>MUNICIPALIDAD DE YERBAS BUENAS</t>
  </si>
  <si>
    <t>MUNICIPALIDAD DE VILLA ALEGRE</t>
  </si>
  <si>
    <t>MUNICIPALIDAD DE CAUQUENES</t>
  </si>
  <si>
    <t>MUNICIPALIDAD DE CHANCO</t>
  </si>
  <si>
    <t>MUNICIPALIDAD DE COLBUN</t>
  </si>
  <si>
    <t>MUNICIPALIDAD DE CONSTITUCION</t>
  </si>
  <si>
    <t>MUNICIPALIDAD DE CUREPTO</t>
  </si>
  <si>
    <t>MUNICIPALIDAD DE CURICO</t>
  </si>
  <si>
    <t>MUNICIPALIDAD DE EMPEDRADO</t>
  </si>
  <si>
    <t>MUNICIPALIDAD DE HUALAÑE</t>
  </si>
  <si>
    <t>MUNICIPALIDAD DE LICANTEN</t>
  </si>
  <si>
    <t>MUNICIPALIDAD DE LONGAVI</t>
  </si>
  <si>
    <t>MUNICIPALIDAD DE MAULE</t>
  </si>
  <si>
    <t>MUNICIPALIDAD DE MOLINA</t>
  </si>
  <si>
    <t>MUNICIPALIDAD DE PARRAL</t>
  </si>
  <si>
    <t>MUNICIPALIDAD DE PELARCO</t>
  </si>
  <si>
    <t>MUNICIPALIDAD DE PENCAHUE</t>
  </si>
  <si>
    <t>MUNICIPALIDAD DE RAUCO</t>
  </si>
  <si>
    <t>MUNICIPALIDAD DE PELLUHUE</t>
  </si>
  <si>
    <t>MUNICIPALIDAD DE RETIRO</t>
  </si>
  <si>
    <t>MUNICIPALIDAD DE ROMERAL</t>
  </si>
  <si>
    <t>MUNICIPALIDAD DE RIO CLARO</t>
  </si>
  <si>
    <t>MUNICIPALIDAD DE SAGRADA FAMILIA</t>
  </si>
  <si>
    <t>MUNICIPALIDAD DE SAN CLEMENTE</t>
  </si>
  <si>
    <t>MUNICIPALIDAD DE SAN JAVIER</t>
  </si>
  <si>
    <t xml:space="preserve">MUNICIPALIDAD DE SAN RAFAEL </t>
  </si>
  <si>
    <t>MUNICIPALIDAD DE TALCA</t>
  </si>
  <si>
    <t>MUNICIPALIDAD DE TENO</t>
  </si>
  <si>
    <t>MUNICIPALIDAD DE VICHUEQUEN</t>
  </si>
  <si>
    <t>REX. N° 1385</t>
  </si>
  <si>
    <t>REX. N° 1389</t>
  </si>
  <si>
    <t>REX. N° 1441</t>
  </si>
  <si>
    <t>REX. N° 1371</t>
  </si>
  <si>
    <t>REX. N° 1377</t>
  </si>
  <si>
    <t>REX. N° 1387</t>
  </si>
  <si>
    <t>REX. N° 1397</t>
  </si>
  <si>
    <t>REX. N° 1370</t>
  </si>
  <si>
    <t>REX. N° 1395</t>
  </si>
  <si>
    <t>REX. N° 1335</t>
  </si>
  <si>
    <t>REX. N° 1438</t>
  </si>
  <si>
    <t>REX. N° 1388</t>
  </si>
  <si>
    <t>REX. N° 1394</t>
  </si>
  <si>
    <t>REX. N° 1384</t>
  </si>
  <si>
    <t>REX. N° 1369</t>
  </si>
  <si>
    <t>REX. N° 1386</t>
  </si>
  <si>
    <t xml:space="preserve">MUNICIPALIDAD DE ALTO BO BIO </t>
  </si>
  <si>
    <t>MUNICIPALIDAD DE TIRUA</t>
  </si>
  <si>
    <t>MUNICIPALIDAD DE QUILLECO</t>
  </si>
  <si>
    <t>MUNICIPALIDAD DE PENCO</t>
  </si>
  <si>
    <t>MUNICIPALIDAD DE NACIMIENTO</t>
  </si>
  <si>
    <t xml:space="preserve">MUNICIPALIDAD DE LOS ALAMOS </t>
  </si>
  <si>
    <t>MUNICIPALIDAD DE LAJA</t>
  </si>
  <si>
    <t>MUNICIPALIDAD DE HUALQUI</t>
  </si>
  <si>
    <t>MUNICIPALIDAD DE CONTULMO</t>
  </si>
  <si>
    <t>MUNICIPALIDAD DE CAÑETE</t>
  </si>
  <si>
    <t>MUNICIPALIDAD DE ARAUCO</t>
  </si>
  <si>
    <t>MUNICIPALIDAD DE SAN PABLO</t>
  </si>
  <si>
    <t>REX. N° 1479</t>
  </si>
  <si>
    <t>REX. N° 1476</t>
  </si>
  <si>
    <t>MUNICIPALIDAD DE RIO NEGRO</t>
  </si>
  <si>
    <t>REX. N° 1549</t>
  </si>
  <si>
    <t>MUNICIPALIDAD DE PUERTO MONTT</t>
  </si>
  <si>
    <t>REX. N° 1480</t>
  </si>
  <si>
    <t>MUNICIPALIDAD DE OSORNO</t>
  </si>
  <si>
    <t>MUNICIPALIDAD DE MAULLIN</t>
  </si>
  <si>
    <t>REX. N° 1478</t>
  </si>
  <si>
    <t>MUNICIPALIDAD DE COCHMO</t>
  </si>
  <si>
    <t>REX. N° 1477</t>
  </si>
  <si>
    <t>MUNICIPALIDAD DE CHONCHI</t>
  </si>
  <si>
    <t>REX. N° 900</t>
  </si>
  <si>
    <t>REX. N° 899</t>
  </si>
  <si>
    <t>MUNICIPALIDAD DE GUAITECAS</t>
  </si>
  <si>
    <t>REX. N° 891</t>
  </si>
  <si>
    <t>REX. N° 1486</t>
  </si>
  <si>
    <t>CORPORACION METODISTA</t>
  </si>
  <si>
    <t>REX. N° 795</t>
  </si>
  <si>
    <t>REX. N° 829</t>
  </si>
  <si>
    <t>REX. N° 759</t>
  </si>
  <si>
    <t>REX. N° 773</t>
  </si>
  <si>
    <t>REX. N° 803</t>
  </si>
  <si>
    <t>REX. N° 772</t>
  </si>
  <si>
    <t>REX. N° 771</t>
  </si>
  <si>
    <t>REX. N° 777</t>
  </si>
  <si>
    <t>REX. N° 791</t>
  </si>
  <si>
    <t>REX. N° 804</t>
  </si>
  <si>
    <t xml:space="preserve">MUNICIPALIDAD DE LA UNION </t>
  </si>
  <si>
    <t>REX. N° 758</t>
  </si>
  <si>
    <t>REX. N° 1604</t>
  </si>
  <si>
    <t>REX. N° 1554</t>
  </si>
  <si>
    <t>MUNICIPALIDAD DE ANDACOLLO</t>
  </si>
  <si>
    <t>REX. N° 1455</t>
  </si>
  <si>
    <t>REX. N° 1428</t>
  </si>
  <si>
    <t>REX. N° 1416</t>
  </si>
  <si>
    <t>MUNICIPALIDAD DE COQUIMBO</t>
  </si>
  <si>
    <t>REX. N° 1497</t>
  </si>
  <si>
    <t>REX. N° 1493</t>
  </si>
  <si>
    <t>REX. N° 1498</t>
  </si>
  <si>
    <t>REX. N° 1494</t>
  </si>
  <si>
    <t>REX. N° 1492</t>
  </si>
  <si>
    <t>REX. N° 1496</t>
  </si>
  <si>
    <t>REX. N° 1488</t>
  </si>
  <si>
    <t>REX. N° 1489</t>
  </si>
  <si>
    <t>REX. N° 1495</t>
  </si>
  <si>
    <t>MUNICIPALIDAD DE LINARES</t>
  </si>
  <si>
    <t>REX. N° 1490</t>
  </si>
  <si>
    <t>REX. N° 1473</t>
  </si>
  <si>
    <t>REX. N° 1475</t>
  </si>
  <si>
    <t>MUNICIPALIDAD DE VICHUQUEN</t>
  </si>
  <si>
    <t>MUNICIPALIDAD DE SAN RAFAEL</t>
  </si>
  <si>
    <t>REX. N° 1471</t>
  </si>
  <si>
    <t>REX. N° 1474</t>
  </si>
  <si>
    <t>REX. N° 1470</t>
  </si>
  <si>
    <t>REX. N° 1472</t>
  </si>
  <si>
    <t>MUNICIPALIDAD DE QUILACO</t>
  </si>
  <si>
    <t>MUNICIPALIDAD DE LOTA</t>
  </si>
  <si>
    <t>MUNICIPALIDAD DE CABRERO</t>
  </si>
  <si>
    <t xml:space="preserve">MUNICIPALIDAD DE ALTO BIO BIO </t>
  </si>
  <si>
    <t>MUNICIPALIDAD DE TALCAHUANO</t>
  </si>
  <si>
    <t>REX. N° 883</t>
  </si>
  <si>
    <t>REX. N° 802</t>
  </si>
  <si>
    <t>REX. N° 801</t>
  </si>
  <si>
    <t>REX. N° 735</t>
  </si>
  <si>
    <t>REX. N° 734</t>
  </si>
  <si>
    <t>REX. N° 733</t>
  </si>
  <si>
    <t>REX. N° 732</t>
  </si>
  <si>
    <t>REX. N° 701</t>
  </si>
  <si>
    <t xml:space="preserve">MUNICIPALIDAD DE RIO BUENO </t>
  </si>
  <si>
    <t>REX. N° 354</t>
  </si>
  <si>
    <t>MUNICIPALIDAD DE PUTRE</t>
  </si>
  <si>
    <t>REX. N° 644</t>
  </si>
  <si>
    <t>REX. N° 853</t>
  </si>
  <si>
    <t>REX. N° 649</t>
  </si>
  <si>
    <t>MUNICIPALIDAD DE EL MONTE</t>
  </si>
  <si>
    <t>REX. N° 1583</t>
  </si>
  <si>
    <t>REX. N° 1225</t>
  </si>
  <si>
    <t>MUNICIPALIDAD DE CERRO NAVIA</t>
  </si>
  <si>
    <t>REX. N° 652</t>
  </si>
  <si>
    <t>REX. N° 657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</si>
</sst>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  <font>
      <b/>
      <sz val="12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2F3D44"/>
      <name val="Verdana"/>
      <family val="2"/>
    </font>
    <font>
      <sz val="8"/>
      <color rgb="FF666666"/>
      <name val="Trebuchet MS"/>
      <family val="2"/>
    </font>
    <font>
      <sz val="11"/>
      <color rgb="FF333333"/>
      <name val="Verdana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rgb="FFCCCCCC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2015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26">
    <xf numFmtId="0" fontId="0" fillId="0" borderId="0" xfId="0"/>
    <xf numFmtId="0" fontId="87" fillId="0" borderId="0" xfId="0" applyFont="1" applyAlignment="1">
      <alignment horizontal="justify" vertical="center" wrapText="1"/>
    </xf>
    <xf numFmtId="0" fontId="90" fillId="0" borderId="0" xfId="0" applyFont="1" applyAlignment="1">
      <alignment horizontal="justify" vertical="center" wrapText="1"/>
    </xf>
    <xf numFmtId="0" fontId="90" fillId="33" borderId="0" xfId="0" applyFont="1" applyFill="1" applyAlignment="1">
      <alignment horizontal="center" vertical="center" wrapText="1"/>
    </xf>
    <xf numFmtId="0" fontId="87" fillId="0" borderId="13" xfId="0" applyFont="1" applyBorder="1" applyAlignment="1">
      <alignment horizontal="justify" vertical="center" wrapText="1"/>
    </xf>
    <xf numFmtId="0" fontId="90" fillId="0" borderId="13" xfId="0" applyFont="1" applyBorder="1" applyAlignment="1">
      <alignment horizontal="center" vertical="center" wrapText="1"/>
    </xf>
    <xf numFmtId="169" fontId="87" fillId="0" borderId="13" xfId="0" applyNumberFormat="1" applyFont="1" applyBorder="1" applyAlignment="1">
      <alignment horizontal="center" vertical="center" wrapText="1"/>
    </xf>
    <xf numFmtId="3" fontId="90" fillId="0" borderId="13" xfId="0" applyNumberFormat="1" applyFont="1" applyBorder="1" applyAlignment="1">
      <alignment vertical="center" wrapText="1"/>
    </xf>
    <xf numFmtId="3" fontId="87" fillId="0" borderId="13" xfId="0" applyNumberFormat="1" applyFont="1" applyBorder="1" applyAlignment="1">
      <alignment horizontal="right" vertical="center" wrapText="1"/>
    </xf>
    <xf numFmtId="0" fontId="90" fillId="0" borderId="13" xfId="0" applyFont="1" applyBorder="1" applyAlignment="1">
      <alignment horizontal="justify" vertical="center" wrapText="1"/>
    </xf>
    <xf numFmtId="3" fontId="87" fillId="0" borderId="13" xfId="0" applyNumberFormat="1" applyFont="1" applyBorder="1" applyAlignment="1">
      <alignment horizontal="center" vertical="center" wrapText="1"/>
    </xf>
    <xf numFmtId="0" fontId="87" fillId="0" borderId="13" xfId="0" applyFont="1" applyBorder="1" applyAlignment="1">
      <alignment horizontal="left" vertical="center" wrapText="1"/>
    </xf>
    <xf numFmtId="10" fontId="87" fillId="0" borderId="13" xfId="0" applyNumberFormat="1" applyFont="1" applyBorder="1" applyAlignment="1">
      <alignment vertical="center" wrapText="1"/>
    </xf>
    <xf numFmtId="10" fontId="87" fillId="0" borderId="13" xfId="0" applyNumberFormat="1" applyFont="1" applyBorder="1" applyAlignment="1">
      <alignment horizontal="right" vertical="center" wrapText="1"/>
    </xf>
    <xf numFmtId="0" fontId="87" fillId="0" borderId="13" xfId="0" applyFont="1" applyBorder="1" applyAlignment="1">
      <alignment horizontal="center" vertical="center" wrapText="1"/>
    </xf>
    <xf numFmtId="0" fontId="91" fillId="34" borderId="13" xfId="0" applyFont="1" applyFill="1" applyBorder="1" applyAlignment="1" applyProtection="1">
      <alignment horizontal="justify" vertical="justify" wrapText="1"/>
      <protection locked="0"/>
    </xf>
    <xf numFmtId="14" fontId="90" fillId="0" borderId="13" xfId="0" applyNumberFormat="1" applyFont="1" applyBorder="1" applyProtection="1">
      <protection locked="0"/>
    </xf>
    <xf numFmtId="3" fontId="90" fillId="0" borderId="13" xfId="0" applyNumberFormat="1" applyFont="1" applyBorder="1" applyAlignment="1">
      <alignment horizontal="center" vertical="center" wrapText="1"/>
    </xf>
    <xf numFmtId="3" fontId="91" fillId="34" borderId="13" xfId="0" applyNumberFormat="1" applyFont="1" applyFill="1" applyBorder="1" applyAlignment="1" applyProtection="1">
      <alignment wrapText="1"/>
      <protection locked="0"/>
    </xf>
    <xf numFmtId="3" fontId="90" fillId="0" borderId="13" xfId="0" applyNumberFormat="1" applyFont="1" applyBorder="1" applyAlignment="1" applyProtection="1">
      <alignment horizontal="right" vertical="center" wrapText="1"/>
      <protection locked="0"/>
    </xf>
    <xf numFmtId="10" fontId="90" fillId="0" borderId="13" xfId="0" applyNumberFormat="1" applyFont="1" applyBorder="1" applyAlignment="1">
      <alignment horizontal="right" vertical="center" wrapText="1"/>
    </xf>
    <xf numFmtId="9" fontId="90" fillId="0" borderId="13" xfId="62014" applyFont="1" applyBorder="1" applyAlignment="1">
      <alignment horizontal="right" vertical="center" wrapText="1"/>
    </xf>
    <xf numFmtId="0" fontId="90" fillId="35" borderId="0" xfId="0" applyFont="1" applyFill="1" applyAlignment="1">
      <alignment horizontal="justify" vertical="center" wrapText="1"/>
    </xf>
    <xf numFmtId="3" fontId="90" fillId="0" borderId="13" xfId="0" applyNumberFormat="1" applyFont="1" applyBorder="1" applyAlignment="1">
      <alignment vertical="center"/>
    </xf>
    <xf numFmtId="0" fontId="92" fillId="36" borderId="13" xfId="0" applyFont="1" applyFill="1" applyBorder="1" applyAlignment="1">
      <alignment horizontal="center" vertical="center" wrapText="1"/>
    </xf>
    <xf numFmtId="14" fontId="92" fillId="36" borderId="13" xfId="0" applyNumberFormat="1" applyFont="1" applyFill="1" applyBorder="1" applyAlignment="1">
      <alignment horizontal="center" vertical="center" wrapText="1"/>
    </xf>
    <xf numFmtId="0" fontId="91" fillId="34" borderId="13" xfId="0" applyFont="1" applyFill="1" applyBorder="1" applyAlignment="1" applyProtection="1">
      <alignment horizontal="left" vertical="center" wrapText="1"/>
      <protection locked="0"/>
    </xf>
    <xf numFmtId="0" fontId="91" fillId="34" borderId="13" xfId="0" applyFont="1" applyFill="1" applyBorder="1" applyAlignment="1" applyProtection="1">
      <alignment horizontal="center" vertical="center" wrapText="1"/>
      <protection locked="0"/>
    </xf>
    <xf numFmtId="14" fontId="92" fillId="0" borderId="13" xfId="0" applyNumberFormat="1" applyFont="1" applyBorder="1" applyAlignment="1">
      <alignment vertical="center" wrapText="1"/>
    </xf>
    <xf numFmtId="3" fontId="91" fillId="34" borderId="13" xfId="0" applyNumberFormat="1" applyFont="1" applyFill="1" applyBorder="1" applyAlignment="1" applyProtection="1">
      <alignment vertical="center" wrapText="1"/>
      <protection locked="0"/>
    </xf>
    <xf numFmtId="0" fontId="92" fillId="0" borderId="13" xfId="0" applyFont="1" applyBorder="1" applyAlignment="1">
      <alignment horizontal="center" vertical="center" wrapText="1"/>
    </xf>
    <xf numFmtId="3" fontId="90" fillId="0" borderId="13" xfId="0" applyNumberFormat="1" applyFont="1" applyBorder="1" applyAlignment="1" applyProtection="1">
      <alignment horizontal="center" vertical="center" wrapText="1"/>
      <protection locked="0"/>
    </xf>
    <xf numFmtId="49" fontId="91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92" fillId="36" borderId="13" xfId="0" applyFont="1" applyFill="1" applyBorder="1" applyAlignment="1">
      <alignment horizontal="center" vertical="center"/>
    </xf>
    <xf numFmtId="14" fontId="92" fillId="36" borderId="13" xfId="0" applyNumberFormat="1" applyFont="1" applyFill="1" applyBorder="1" applyAlignment="1">
      <alignment horizontal="center" vertical="center"/>
    </xf>
    <xf numFmtId="0" fontId="91" fillId="34" borderId="13" xfId="0" applyFont="1" applyFill="1" applyBorder="1" applyAlignment="1" applyProtection="1">
      <alignment horizontal="justify" vertical="center" wrapText="1"/>
      <protection locked="0"/>
    </xf>
    <xf numFmtId="14" fontId="92" fillId="0" borderId="13" xfId="0" applyNumberFormat="1" applyFont="1" applyBorder="1" applyAlignment="1">
      <alignment horizontal="center" vertical="center"/>
    </xf>
    <xf numFmtId="169" fontId="87" fillId="82" borderId="13" xfId="0" applyNumberFormat="1" applyFont="1" applyFill="1" applyBorder="1" applyAlignment="1">
      <alignment horizontal="center" vertical="center" wrapText="1"/>
    </xf>
    <xf numFmtId="14" fontId="92" fillId="0" borderId="13" xfId="0" applyNumberFormat="1" applyFont="1" applyBorder="1" applyAlignment="1">
      <alignment horizontal="center" vertical="center" wrapText="1"/>
    </xf>
    <xf numFmtId="0" fontId="92" fillId="0" borderId="13" xfId="0" applyFont="1" applyBorder="1" applyAlignment="1">
      <alignment horizontal="left" vertical="center" wrapText="1"/>
    </xf>
    <xf numFmtId="3" fontId="90" fillId="0" borderId="13" xfId="0" applyNumberFormat="1" applyFont="1" applyBorder="1" applyAlignment="1">
      <alignment horizontal="right" vertical="center" wrapText="1"/>
    </xf>
    <xf numFmtId="3" fontId="91" fillId="0" borderId="13" xfId="0" applyNumberFormat="1" applyFont="1" applyBorder="1" applyAlignment="1" applyProtection="1">
      <alignment vertical="center" wrapText="1"/>
      <protection locked="0"/>
    </xf>
    <xf numFmtId="49" fontId="91" fillId="0" borderId="13" xfId="0" applyNumberFormat="1" applyFont="1" applyBorder="1" applyAlignment="1" applyProtection="1">
      <alignment horizontal="center" vertical="center" wrapText="1"/>
      <protection locked="0"/>
    </xf>
    <xf numFmtId="0" fontId="91" fillId="0" borderId="13" xfId="0" applyFont="1" applyBorder="1" applyAlignment="1" applyProtection="1">
      <alignment horizontal="center" vertical="center" wrapText="1"/>
      <protection locked="0"/>
    </xf>
    <xf numFmtId="14" fontId="91" fillId="0" borderId="13" xfId="0" applyNumberFormat="1" applyFont="1" applyBorder="1" applyAlignment="1" applyProtection="1">
      <alignment horizontal="center" vertical="center" wrapText="1"/>
      <protection locked="0"/>
    </xf>
    <xf numFmtId="0" fontId="90" fillId="33" borderId="0" xfId="0" applyFont="1" applyFill="1" applyAlignment="1">
      <alignment horizontal="justify" vertical="center" wrapText="1"/>
    </xf>
    <xf numFmtId="0" fontId="90" fillId="0" borderId="0" xfId="0" applyFont="1" applyAlignment="1">
      <alignment horizontal="center" vertical="center" wrapText="1"/>
    </xf>
    <xf numFmtId="0" fontId="90" fillId="0" borderId="0" xfId="0" applyFont="1" applyAlignment="1">
      <alignment horizontal="right" vertical="center" wrapText="1"/>
    </xf>
    <xf numFmtId="0" fontId="90" fillId="0" borderId="0" xfId="0" applyFont="1" applyAlignment="1">
      <alignment horizontal="left" vertical="center" wrapText="1"/>
    </xf>
    <xf numFmtId="3" fontId="90" fillId="0" borderId="0" xfId="0" applyNumberFormat="1" applyFont="1" applyAlignment="1">
      <alignment horizontal="right" vertical="center" wrapText="1"/>
    </xf>
    <xf numFmtId="10" fontId="90" fillId="0" borderId="0" xfId="0" applyNumberFormat="1" applyFont="1" applyAlignment="1">
      <alignment horizontal="right" vertical="center" wrapText="1"/>
    </xf>
    <xf numFmtId="0" fontId="90" fillId="37" borderId="0" xfId="0" applyFont="1" applyFill="1" applyAlignment="1">
      <alignment horizontal="justify" vertical="center" wrapText="1"/>
    </xf>
    <xf numFmtId="0" fontId="87" fillId="84" borderId="13" xfId="0" applyFont="1" applyFill="1" applyBorder="1" applyAlignment="1">
      <alignment horizontal="center" vertical="center" wrapText="1"/>
    </xf>
    <xf numFmtId="3" fontId="87" fillId="84" borderId="13" xfId="0" applyNumberFormat="1" applyFont="1" applyFill="1" applyBorder="1" applyAlignment="1">
      <alignment horizontal="center" vertical="center" wrapText="1"/>
    </xf>
    <xf numFmtId="10" fontId="87" fillId="84" borderId="13" xfId="0" applyNumberFormat="1" applyFont="1" applyFill="1" applyBorder="1" applyAlignment="1">
      <alignment horizontal="center" vertical="center" wrapText="1"/>
    </xf>
    <xf numFmtId="0" fontId="87" fillId="84" borderId="13" xfId="0" applyFont="1" applyFill="1" applyBorder="1" applyAlignment="1" applyProtection="1">
      <alignment horizontal="justify" vertical="center" wrapText="1"/>
      <protection locked="0"/>
    </xf>
    <xf numFmtId="3" fontId="87" fillId="84" borderId="13" xfId="0" applyNumberFormat="1" applyFont="1" applyFill="1" applyBorder="1" applyAlignment="1">
      <alignment horizontal="right" vertical="center" wrapText="1"/>
    </xf>
    <xf numFmtId="0" fontId="87" fillId="84" borderId="13" xfId="0" applyFont="1" applyFill="1" applyBorder="1" applyAlignment="1" applyProtection="1">
      <alignment horizontal="center" vertical="center" wrapText="1"/>
      <protection locked="0"/>
    </xf>
    <xf numFmtId="0" fontId="87" fillId="84" borderId="13" xfId="0" applyFont="1" applyFill="1" applyBorder="1" applyAlignment="1" applyProtection="1">
      <alignment horizontal="left" vertical="center" wrapText="1"/>
      <protection locked="0"/>
    </xf>
    <xf numFmtId="10" fontId="87" fillId="84" borderId="13" xfId="0" applyNumberFormat="1" applyFont="1" applyFill="1" applyBorder="1" applyAlignment="1">
      <alignment horizontal="right" vertical="center" wrapText="1"/>
    </xf>
    <xf numFmtId="0" fontId="90" fillId="0" borderId="13" xfId="0" applyFont="1" applyBorder="1" applyAlignment="1">
      <alignment horizontal="left" vertical="center"/>
    </xf>
    <xf numFmtId="10" fontId="90" fillId="0" borderId="13" xfId="0" applyNumberFormat="1" applyFont="1" applyBorder="1" applyAlignment="1">
      <alignment horizontal="center" vertical="center" wrapText="1"/>
    </xf>
    <xf numFmtId="0" fontId="90" fillId="0" borderId="13" xfId="0" applyFont="1" applyBorder="1" applyAlignment="1">
      <alignment horizontal="left" vertical="center" wrapText="1"/>
    </xf>
    <xf numFmtId="0" fontId="90" fillId="0" borderId="10" xfId="0" applyFont="1" applyBorder="1" applyAlignment="1">
      <alignment horizontal="justify" vertical="center" wrapText="1"/>
    </xf>
    <xf numFmtId="10" fontId="90" fillId="0" borderId="0" xfId="0" applyNumberFormat="1" applyFont="1" applyAlignment="1">
      <alignment horizontal="center" vertical="center" wrapText="1"/>
    </xf>
    <xf numFmtId="0" fontId="87" fillId="83" borderId="10" xfId="0" applyFont="1" applyFill="1" applyBorder="1" applyAlignment="1">
      <alignment horizontal="left" vertical="center" wrapText="1"/>
    </xf>
    <xf numFmtId="3" fontId="87" fillId="83" borderId="13" xfId="0" applyNumberFormat="1" applyFont="1" applyFill="1" applyBorder="1" applyAlignment="1">
      <alignment horizontal="right" vertical="center" wrapText="1"/>
    </xf>
    <xf numFmtId="10" fontId="87" fillId="83" borderId="13" xfId="0" applyNumberFormat="1" applyFont="1" applyFill="1" applyBorder="1" applyAlignment="1">
      <alignment horizontal="center" vertical="center" wrapText="1"/>
    </xf>
    <xf numFmtId="10" fontId="87" fillId="83" borderId="13" xfId="0" applyNumberFormat="1" applyFont="1" applyFill="1" applyBorder="1" applyAlignment="1">
      <alignment horizontal="right" vertical="center" wrapText="1"/>
    </xf>
    <xf numFmtId="14" fontId="90" fillId="0" borderId="13" xfId="0" applyNumberFormat="1" applyFont="1" applyBorder="1" applyAlignment="1" applyProtection="1">
      <alignment vertical="center"/>
      <protection locked="0"/>
    </xf>
    <xf numFmtId="3" fontId="93" fillId="0" borderId="13" xfId="0" applyNumberFormat="1" applyFont="1" applyBorder="1" applyAlignment="1">
      <alignment vertical="center"/>
    </xf>
    <xf numFmtId="3" fontId="93" fillId="0" borderId="0" xfId="0" applyNumberFormat="1" applyFont="1"/>
    <xf numFmtId="3" fontId="90" fillId="0" borderId="18" xfId="0" applyNumberFormat="1" applyFont="1" applyBorder="1" applyAlignment="1">
      <alignment horizontal="center" vertical="center" wrapText="1"/>
    </xf>
    <xf numFmtId="14" fontId="90" fillId="0" borderId="13" xfId="0" applyNumberFormat="1" applyFont="1" applyBorder="1" applyAlignment="1" applyProtection="1">
      <alignment horizontal="center" vertical="center"/>
      <protection locked="0"/>
    </xf>
    <xf numFmtId="3" fontId="90" fillId="0" borderId="13" xfId="0" applyNumberFormat="1" applyFont="1" applyBorder="1" applyAlignment="1" applyProtection="1">
      <alignment vertical="center" wrapText="1"/>
      <protection locked="0"/>
    </xf>
    <xf numFmtId="0" fontId="91" fillId="0" borderId="13" xfId="0" applyFont="1" applyBorder="1" applyAlignment="1" applyProtection="1">
      <alignment horizontal="justify" vertical="center" wrapText="1"/>
      <protection locked="0"/>
    </xf>
    <xf numFmtId="0" fontId="91" fillId="0" borderId="13" xfId="0" applyFont="1" applyBorder="1" applyAlignment="1" applyProtection="1">
      <alignment horizontal="justify" vertical="justify" wrapText="1"/>
      <protection locked="0"/>
    </xf>
    <xf numFmtId="0" fontId="91" fillId="0" borderId="13" xfId="0" applyFont="1" applyBorder="1" applyAlignment="1" applyProtection="1">
      <alignment horizontal="left" vertical="center" wrapText="1"/>
      <protection locked="0"/>
    </xf>
    <xf numFmtId="3" fontId="91" fillId="34" borderId="10" xfId="0" applyNumberFormat="1" applyFont="1" applyFill="1" applyBorder="1" applyAlignment="1" applyProtection="1">
      <alignment vertical="center" wrapText="1"/>
      <protection locked="0"/>
    </xf>
    <xf numFmtId="3" fontId="90" fillId="0" borderId="12" xfId="0" applyNumberFormat="1" applyFont="1" applyBorder="1" applyAlignment="1" applyProtection="1">
      <alignment horizontal="right" vertical="center" wrapText="1"/>
      <protection locked="0"/>
    </xf>
    <xf numFmtId="0" fontId="94" fillId="36" borderId="18" xfId="0" applyFont="1" applyFill="1" applyBorder="1" applyAlignment="1">
      <alignment horizontal="right" vertical="center"/>
    </xf>
    <xf numFmtId="0" fontId="94" fillId="36" borderId="31" xfId="0" applyFont="1" applyFill="1" applyBorder="1" applyAlignment="1">
      <alignment horizontal="right" vertical="center"/>
    </xf>
    <xf numFmtId="3" fontId="90" fillId="0" borderId="32" xfId="0" applyNumberFormat="1" applyFont="1" applyBorder="1" applyAlignment="1" applyProtection="1">
      <alignment horizontal="right" vertical="center" wrapText="1"/>
      <protection locked="0"/>
    </xf>
    <xf numFmtId="3" fontId="90" fillId="0" borderId="18" xfId="0" applyNumberFormat="1" applyFont="1" applyBorder="1" applyAlignment="1" applyProtection="1">
      <alignment horizontal="right" vertical="center" wrapText="1"/>
      <protection locked="0"/>
    </xf>
    <xf numFmtId="0" fontId="91" fillId="34" borderId="18" xfId="0" applyFont="1" applyFill="1" applyBorder="1" applyAlignment="1" applyProtection="1">
      <alignment horizontal="justify" vertical="justify" wrapText="1"/>
      <protection locked="0"/>
    </xf>
    <xf numFmtId="3" fontId="87" fillId="0" borderId="18" xfId="0" applyNumberFormat="1" applyFont="1" applyBorder="1" applyAlignment="1">
      <alignment horizontal="right" vertical="center" wrapText="1"/>
    </xf>
    <xf numFmtId="0" fontId="94" fillId="36" borderId="13" xfId="0" applyFont="1" applyFill="1" applyBorder="1" applyAlignment="1">
      <alignment horizontal="right" vertical="center"/>
    </xf>
    <xf numFmtId="14" fontId="90" fillId="0" borderId="13" xfId="0" applyNumberFormat="1" applyFont="1" applyBorder="1" applyAlignment="1" applyProtection="1">
      <alignment horizontal="left" vertical="center"/>
      <protection locked="0"/>
    </xf>
    <xf numFmtId="0" fontId="87" fillId="83" borderId="13" xfId="0" applyFont="1" applyFill="1" applyBorder="1" applyAlignment="1">
      <alignment horizontal="justify" vertical="center" wrapText="1"/>
    </xf>
    <xf numFmtId="0" fontId="87" fillId="85" borderId="13" xfId="0" applyFont="1" applyFill="1" applyBorder="1" applyAlignment="1">
      <alignment horizontal="left" vertical="center" wrapText="1"/>
    </xf>
    <xf numFmtId="3" fontId="90" fillId="0" borderId="13" xfId="0" applyNumberFormat="1" applyFont="1" applyBorder="1" applyAlignment="1">
      <alignment horizontal="center" vertical="center" wrapText="1"/>
    </xf>
    <xf numFmtId="0" fontId="87" fillId="84" borderId="13" xfId="0" applyFont="1" applyFill="1" applyBorder="1" applyAlignment="1" applyProtection="1">
      <alignment horizontal="justify" vertical="center" wrapText="1"/>
      <protection locked="0"/>
    </xf>
    <xf numFmtId="3" fontId="90" fillId="0" borderId="14" xfId="0" applyNumberFormat="1" applyFont="1" applyBorder="1" applyAlignment="1">
      <alignment horizontal="center" vertical="center" wrapText="1"/>
    </xf>
    <xf numFmtId="3" fontId="90" fillId="0" borderId="30" xfId="0" applyNumberFormat="1" applyFont="1" applyBorder="1" applyAlignment="1">
      <alignment horizontal="center" vertical="center" wrapText="1"/>
    </xf>
    <xf numFmtId="3" fontId="90" fillId="0" borderId="18" xfId="0" applyNumberFormat="1" applyFont="1" applyBorder="1" applyAlignment="1">
      <alignment horizontal="center" vertical="center" wrapText="1"/>
    </xf>
    <xf numFmtId="3" fontId="90" fillId="0" borderId="13" xfId="0" applyNumberFormat="1" applyFont="1" applyBorder="1" applyAlignment="1">
      <alignment horizontal="center" vertical="center"/>
    </xf>
    <xf numFmtId="3" fontId="87" fillId="84" borderId="13" xfId="0" applyNumberFormat="1" applyFont="1" applyFill="1" applyBorder="1" applyAlignment="1">
      <alignment horizontal="center" vertical="center" wrapText="1"/>
    </xf>
    <xf numFmtId="0" fontId="87" fillId="84" borderId="13" xfId="0" applyFont="1" applyFill="1" applyBorder="1" applyAlignment="1">
      <alignment horizontal="center" vertical="center" wrapText="1"/>
    </xf>
    <xf numFmtId="0" fontId="86" fillId="0" borderId="0" xfId="0" applyFont="1" applyAlignment="1" applyProtection="1">
      <alignment horizontal="center" vertical="center" wrapText="1"/>
      <protection locked="0"/>
    </xf>
    <xf numFmtId="0" fontId="88" fillId="0" borderId="0" xfId="0" applyFont="1" applyAlignment="1">
      <alignment horizontal="center" vertical="center" wrapText="1"/>
    </xf>
    <xf numFmtId="0" fontId="88" fillId="0" borderId="0" xfId="0" applyFont="1" applyAlignment="1" applyProtection="1">
      <alignment horizontal="center" vertical="center" wrapText="1"/>
      <protection locked="0"/>
    </xf>
    <xf numFmtId="0" fontId="87" fillId="0" borderId="0" xfId="0" applyFont="1" applyAlignment="1">
      <alignment horizontal="center" vertical="center" wrapText="1"/>
    </xf>
    <xf numFmtId="16" fontId="89" fillId="83" borderId="13" xfId="0" applyNumberFormat="1" applyFont="1" applyFill="1" applyBorder="1" applyAlignment="1" applyProtection="1">
      <alignment horizontal="left" vertical="center" wrapText="1"/>
      <protection locked="0"/>
    </xf>
    <xf numFmtId="10" fontId="87" fillId="84" borderId="13" xfId="0" applyNumberFormat="1" applyFont="1" applyFill="1" applyBorder="1" applyAlignment="1">
      <alignment horizontal="center" vertical="center" wrapText="1"/>
    </xf>
    <xf numFmtId="3" fontId="87" fillId="84" borderId="14" xfId="0" applyNumberFormat="1" applyFont="1" applyFill="1" applyBorder="1" applyAlignment="1">
      <alignment horizontal="center" vertical="center" wrapText="1"/>
    </xf>
    <xf numFmtId="3" fontId="87" fillId="84" borderId="18" xfId="0" applyNumberFormat="1" applyFont="1" applyFill="1" applyBorder="1" applyAlignment="1">
      <alignment horizontal="center" vertical="center" wrapText="1"/>
    </xf>
    <xf numFmtId="10" fontId="87" fillId="84" borderId="14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16" fontId="87" fillId="83" borderId="10" xfId="0" quotePrefix="1" applyNumberFormat="1" applyFont="1" applyFill="1" applyBorder="1" applyAlignment="1">
      <alignment horizontal="left" vertical="center" wrapText="1"/>
    </xf>
    <xf numFmtId="0" fontId="87" fillId="83" borderId="11" xfId="0" applyFont="1" applyFill="1" applyBorder="1" applyAlignment="1">
      <alignment horizontal="left" vertical="center" wrapText="1"/>
    </xf>
    <xf numFmtId="0" fontId="87" fillId="83" borderId="12" xfId="0" applyFont="1" applyFill="1" applyBorder="1" applyAlignment="1">
      <alignment horizontal="left" vertical="center" wrapText="1"/>
    </xf>
    <xf numFmtId="3" fontId="87" fillId="84" borderId="15" xfId="0" applyNumberFormat="1" applyFont="1" applyFill="1" applyBorder="1" applyAlignment="1">
      <alignment horizontal="center" vertical="center" wrapText="1"/>
    </xf>
    <xf numFmtId="3" fontId="87" fillId="84" borderId="16" xfId="0" applyNumberFormat="1" applyFont="1" applyFill="1" applyBorder="1" applyAlignment="1">
      <alignment horizontal="center" vertical="center" wrapText="1"/>
    </xf>
    <xf numFmtId="3" fontId="87" fillId="84" borderId="17" xfId="0" applyNumberFormat="1" applyFont="1" applyFill="1" applyBorder="1" applyAlignment="1">
      <alignment horizontal="center" vertical="center" wrapText="1"/>
    </xf>
    <xf numFmtId="10" fontId="87" fillId="84" borderId="10" xfId="0" applyNumberFormat="1" applyFont="1" applyFill="1" applyBorder="1" applyAlignment="1">
      <alignment horizontal="center" vertical="center" wrapText="1"/>
    </xf>
    <xf numFmtId="10" fontId="87" fillId="84" borderId="12" xfId="0" applyNumberFormat="1" applyFont="1" applyFill="1" applyBorder="1" applyAlignment="1">
      <alignment horizontal="center" vertical="center" wrapText="1"/>
    </xf>
    <xf numFmtId="3" fontId="87" fillId="84" borderId="10" xfId="0" applyNumberFormat="1" applyFont="1" applyFill="1" applyBorder="1" applyAlignment="1">
      <alignment horizontal="center" vertical="center" wrapText="1"/>
    </xf>
    <xf numFmtId="3" fontId="87" fillId="84" borderId="11" xfId="0" applyNumberFormat="1" applyFont="1" applyFill="1" applyBorder="1" applyAlignment="1">
      <alignment horizontal="center" vertical="center" wrapText="1"/>
    </xf>
    <xf numFmtId="3" fontId="87" fillId="84" borderId="12" xfId="0" applyNumberFormat="1" applyFont="1" applyFill="1" applyBorder="1" applyAlignment="1">
      <alignment horizontal="center" vertical="center" wrapText="1"/>
    </xf>
    <xf numFmtId="0" fontId="87" fillId="84" borderId="14" xfId="0" applyFont="1" applyFill="1" applyBorder="1" applyAlignment="1">
      <alignment horizontal="center" vertical="center" wrapText="1"/>
    </xf>
    <xf numFmtId="0" fontId="87" fillId="84" borderId="18" xfId="0" applyFont="1" applyFill="1" applyBorder="1" applyAlignment="1">
      <alignment horizontal="center" vertical="center" wrapText="1"/>
    </xf>
    <xf numFmtId="16" fontId="89" fillId="83" borderId="13" xfId="0" quotePrefix="1" applyNumberFormat="1" applyFont="1" applyFill="1" applyBorder="1" applyAlignment="1" applyProtection="1">
      <alignment horizontal="left" vertical="center" wrapText="1"/>
      <protection locked="0"/>
    </xf>
    <xf numFmtId="3" fontId="90" fillId="0" borderId="14" xfId="0" applyNumberFormat="1" applyFont="1" applyBorder="1" applyAlignment="1">
      <alignment horizontal="center" vertical="center"/>
    </xf>
    <xf numFmtId="3" fontId="90" fillId="0" borderId="30" xfId="0" applyNumberFormat="1" applyFont="1" applyBorder="1" applyAlignment="1">
      <alignment horizontal="center" vertical="center"/>
    </xf>
    <xf numFmtId="3" fontId="90" fillId="0" borderId="18" xfId="0" applyNumberFormat="1" applyFont="1" applyBorder="1" applyAlignment="1">
      <alignment horizontal="center" vertical="center"/>
    </xf>
    <xf numFmtId="0" fontId="87" fillId="0" borderId="13" xfId="0" applyFont="1" applyBorder="1" applyAlignment="1">
      <alignment horizontal="left" vertical="center" wrapText="1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tabColor rgb="FF007DB5"/>
    <pageSetUpPr fitToPage="1"/>
  </sheetPr>
  <dimension ref="A1:DB96"/>
  <sheetViews>
    <sheetView zoomScaleNormal="100" workbookViewId="0">
      <pane xSplit="9" ySplit="7" topLeftCell="J67" activePane="bottomRight" state="frozen"/>
      <selection pane="topRight" activeCell="J1" sqref="J1"/>
      <selection pane="bottomLeft" activeCell="A8" sqref="A8"/>
      <selection pane="bottomRight" activeCell="AI77" sqref="AI77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78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0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0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0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>
        <v>720000</v>
      </c>
      <c r="K25" s="29">
        <v>720000</v>
      </c>
      <c r="L25" s="30" t="s">
        <v>97</v>
      </c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>
        <v>720000</v>
      </c>
      <c r="X25" s="19"/>
      <c r="Y25" s="8">
        <f>SUM(V25:X25)</f>
        <v>720000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720000</v>
      </c>
      <c r="AI25" s="20">
        <f>IF(ISERROR(AH25/J25),0,AH25/J25)</f>
        <v>1</v>
      </c>
      <c r="AJ25" s="20">
        <f>IF(ISERROR(AH25/$AH$77),"-",AH25/$AH$77)</f>
        <v>1.3961226347975589E-5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0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720000</v>
      </c>
      <c r="K27" s="56">
        <f>SUM(K25:K26)</f>
        <v>720000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720000</v>
      </c>
      <c r="X27" s="56">
        <f t="shared" si="4"/>
        <v>0</v>
      </c>
      <c r="Y27" s="56">
        <f t="shared" si="4"/>
        <v>720000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720000</v>
      </c>
      <c r="AI27" s="59">
        <f>IF(ISERROR(AH27/J27),0,AH27/J27)</f>
        <v>1</v>
      </c>
      <c r="AJ27" s="59">
        <f>IF(ISERROR(AH27/$AH$77),0,AH27/$AH$77)</f>
        <v>1.3961226347975589E-5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>
        <v>200000</v>
      </c>
      <c r="K29" s="29">
        <v>200000</v>
      </c>
      <c r="L29" s="30" t="s">
        <v>97</v>
      </c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>
        <v>200000</v>
      </c>
      <c r="AA29" s="19"/>
      <c r="AB29" s="19"/>
      <c r="AC29" s="8">
        <f>SUM(Z29:AB29)</f>
        <v>200000</v>
      </c>
      <c r="AD29" s="19"/>
      <c r="AE29" s="19"/>
      <c r="AF29" s="19"/>
      <c r="AG29" s="8">
        <f>SUM(AD29:AF29)</f>
        <v>0</v>
      </c>
      <c r="AH29" s="8">
        <f>SUM(U29,Y29,AC29,AG29)</f>
        <v>200000</v>
      </c>
      <c r="AI29" s="20">
        <f>IF(ISERROR(AH29/J29),0,AH29/J29)</f>
        <v>1</v>
      </c>
      <c r="AJ29" s="20">
        <f>IF(ISERROR(AH29/$AH$77),"-",AH29/$AH$77)</f>
        <v>3.878118429993219E-6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0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200000</v>
      </c>
      <c r="K31" s="56">
        <f>SUM(K29:K30)</f>
        <v>200000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200000</v>
      </c>
      <c r="AA31" s="56">
        <f t="shared" si="5"/>
        <v>0</v>
      </c>
      <c r="AB31" s="56">
        <f t="shared" si="5"/>
        <v>0</v>
      </c>
      <c r="AC31" s="56">
        <f t="shared" si="5"/>
        <v>200000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200000</v>
      </c>
      <c r="AI31" s="59">
        <f>IF(ISERROR(AH31/J31),0,AH31/J31)</f>
        <v>1</v>
      </c>
      <c r="AJ31" s="59">
        <f>IF(ISERROR(AH31/$AH$77),0,AH31/$AH$77)</f>
        <v>3.878118429993219E-6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0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0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92">
        <v>1500000</v>
      </c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3"/>
      <c r="K41" s="29">
        <v>711002</v>
      </c>
      <c r="L41" s="39" t="s">
        <v>96</v>
      </c>
      <c r="M41" s="31"/>
      <c r="N41" s="32"/>
      <c r="O41" s="31"/>
      <c r="P41" s="27"/>
      <c r="Q41" s="27"/>
      <c r="R41" s="19">
        <v>711002</v>
      </c>
      <c r="S41" s="19"/>
      <c r="T41" s="19"/>
      <c r="U41" s="8">
        <f>SUM(R41:T41)</f>
        <v>711002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711002</v>
      </c>
      <c r="AI41" s="20">
        <f>IF(ISERROR(AH41/J40),0,AH41/J40)</f>
        <v>0.47400133333333333</v>
      </c>
      <c r="AJ41" s="20">
        <f>IF(ISERROR(AH41/$AH$77),"-",AH41/$AH$77)</f>
        <v>1.3786749799810193E-5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SUM(J40:J42)</f>
        <v>1500000</v>
      </c>
      <c r="K43" s="56">
        <f>SUM(K41:K42)</f>
        <v>711002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711002</v>
      </c>
      <c r="S43" s="56">
        <f t="shared" si="8"/>
        <v>0</v>
      </c>
      <c r="T43" s="56">
        <f t="shared" si="8"/>
        <v>0</v>
      </c>
      <c r="U43" s="56">
        <f t="shared" si="8"/>
        <v>711002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711002</v>
      </c>
      <c r="AI43" s="59">
        <f>IF(ISERROR(AH43/J43),0,AH43/J43)</f>
        <v>0.47400133333333333</v>
      </c>
      <c r="AJ43" s="59">
        <f>IF(ISERROR(AH43/$AH$77),0,AH43/$AH$77)</f>
        <v>1.3786749799810193E-5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0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0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0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0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>
        <v>650000</v>
      </c>
      <c r="K61" s="29">
        <v>520000</v>
      </c>
      <c r="L61" s="30" t="s">
        <v>97</v>
      </c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>
        <v>520000</v>
      </c>
      <c r="Y61" s="8">
        <f>SUM(V61:X61)</f>
        <v>520000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520000</v>
      </c>
      <c r="AI61" s="20">
        <f>IF(ISERROR(AH61/J61),0,AH61/J61)</f>
        <v>0.8</v>
      </c>
      <c r="AJ61" s="20">
        <f>IF(ISERROR(AH61/$AH$77),"-",AH61/$AH$77)</f>
        <v>1.0083107917982369E-5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0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650000</v>
      </c>
      <c r="K63" s="56">
        <f>SUM(K61:K62)</f>
        <v>520000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520000</v>
      </c>
      <c r="Y63" s="56">
        <f t="shared" si="13"/>
        <v>520000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520000</v>
      </c>
      <c r="AI63" s="59">
        <f>IF(ISERROR(AH63/J63),0,AH63/J63)</f>
        <v>0.8</v>
      </c>
      <c r="AJ63" s="59">
        <f>IF(ISERROR(AH63/$AH$77),0,AH63/$AH$77)</f>
        <v>1.0083107917982369E-5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>
        <v>725900</v>
      </c>
      <c r="K65" s="29">
        <v>725900</v>
      </c>
      <c r="L65" s="30" t="s">
        <v>97</v>
      </c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>
        <v>725900</v>
      </c>
      <c r="Y65" s="8">
        <f>SUM(V65:X65)</f>
        <v>725900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725900</v>
      </c>
      <c r="AI65" s="20">
        <f>IF(ISERROR(AH65/J65),0,AH65/J65)</f>
        <v>1</v>
      </c>
      <c r="AJ65" s="20">
        <f>IF(ISERROR(AH65/$AH$77),"-",AH65/$AH$77)</f>
        <v>1.4075630841660388E-5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0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81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725900</v>
      </c>
      <c r="K67" s="56">
        <f>SUM(K65:K66)</f>
        <v>725900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725900</v>
      </c>
      <c r="Y67" s="56">
        <f t="shared" si="14"/>
        <v>725900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725900</v>
      </c>
      <c r="AI67" s="59">
        <f>IF(ISERROR(AH67/J67),0,AH67/J67)</f>
        <v>1</v>
      </c>
      <c r="AJ67" s="59">
        <f>IF(ISERROR(AH67/$AH$77),0,AH67/$AH$77)</f>
        <v>1.4075630841660388E-5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IF(ISERROR(AH69/$AH$77),"-",AH69/$AH$77)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0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IF(ISERROR(AH71/$AH$77),0,AH71/$AH$77)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0">
        <v>83314782100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90"/>
      <c r="K73" s="29">
        <v>180669836</v>
      </c>
      <c r="L73" s="39" t="s">
        <v>96</v>
      </c>
      <c r="M73" s="31"/>
      <c r="N73" s="42"/>
      <c r="O73" s="31"/>
      <c r="P73" s="43"/>
      <c r="Q73" s="43"/>
      <c r="R73" s="41">
        <v>14980673</v>
      </c>
      <c r="S73" s="41">
        <v>14980673</v>
      </c>
      <c r="T73" s="41">
        <v>14980673</v>
      </c>
      <c r="U73" s="8">
        <f>SUM(R73:T73)</f>
        <v>44942019</v>
      </c>
      <c r="V73" s="19">
        <v>14980673</v>
      </c>
      <c r="W73" s="19">
        <v>14980673</v>
      </c>
      <c r="X73" s="19">
        <v>15056737</v>
      </c>
      <c r="Y73" s="8">
        <f>SUM(V73:X73)</f>
        <v>45018083</v>
      </c>
      <c r="Z73" s="19">
        <v>15056737</v>
      </c>
      <c r="AA73" s="19">
        <v>15056737</v>
      </c>
      <c r="AB73" s="19">
        <v>14120760</v>
      </c>
      <c r="AC73" s="8">
        <f>SUM(Z73:AB73)</f>
        <v>44234234</v>
      </c>
      <c r="AD73" s="40"/>
      <c r="AE73" s="40"/>
      <c r="AF73" s="19">
        <v>0</v>
      </c>
      <c r="AG73" s="8">
        <f t="shared" ref="AG73:AG75" si="16">SUM(AD73:AF73)</f>
        <v>0</v>
      </c>
      <c r="AH73" s="8">
        <f>SUM(U73,Y73,AC73,AG73)</f>
        <v>134194336</v>
      </c>
      <c r="AI73" s="20">
        <f>IF(ISERROR(AH73/J72),0,AH73/J72)</f>
        <v>1.6106905955647936E-3</v>
      </c>
      <c r="AJ73" s="20">
        <f>IF(ISERROR(AH73/$AH$77),"-",AH73/$AH$77)</f>
        <v>2.6021076382115125E-3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26"/>
      <c r="H74" s="36"/>
      <c r="I74" s="38"/>
      <c r="J74" s="90"/>
      <c r="K74" s="29">
        <v>755291351</v>
      </c>
      <c r="L74" s="39" t="s">
        <v>97</v>
      </c>
      <c r="M74" s="31"/>
      <c r="N74" s="42"/>
      <c r="O74" s="31"/>
      <c r="P74" s="43"/>
      <c r="Q74" s="43"/>
      <c r="R74" s="41">
        <v>4659544</v>
      </c>
      <c r="S74" s="41">
        <v>31257464</v>
      </c>
      <c r="T74" s="41">
        <v>8929526</v>
      </c>
      <c r="U74" s="8">
        <f>SUM(R74:T74)</f>
        <v>44846534</v>
      </c>
      <c r="V74" s="19">
        <v>51810281</v>
      </c>
      <c r="W74" s="19">
        <v>54912872</v>
      </c>
      <c r="X74" s="19">
        <v>41054542</v>
      </c>
      <c r="Y74" s="8">
        <f>SUM(V74:X74)</f>
        <v>147777695</v>
      </c>
      <c r="Z74" s="19">
        <v>35665781</v>
      </c>
      <c r="AA74" s="19">
        <v>26294438</v>
      </c>
      <c r="AB74" s="19">
        <v>52812639</v>
      </c>
      <c r="AC74" s="8">
        <f>SUM(Z74:AB74)</f>
        <v>114772858</v>
      </c>
      <c r="AD74" s="40"/>
      <c r="AE74" s="40"/>
      <c r="AF74" s="19">
        <v>0</v>
      </c>
      <c r="AG74" s="8">
        <f t="shared" si="16"/>
        <v>0</v>
      </c>
      <c r="AH74" s="8">
        <f>SUM(U74,Y74,AC74,AG74)</f>
        <v>307397087</v>
      </c>
      <c r="AI74" s="20">
        <f>IF(ISERROR(AH74/J72),0,AH74/J72)</f>
        <v>3.6895864005386386E-3</v>
      </c>
      <c r="AJ74" s="20">
        <f t="shared" ref="AJ74:AJ75" si="17">IF(ISERROR(AH74/$AH$77),"-",AH74/$AH$77)</f>
        <v>5.9606115421046444E-3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3</v>
      </c>
      <c r="B75" s="14"/>
      <c r="C75" s="33" t="s">
        <v>133</v>
      </c>
      <c r="D75" s="34">
        <v>45797</v>
      </c>
      <c r="E75" s="26" t="s">
        <v>127</v>
      </c>
      <c r="F75" s="27" t="s">
        <v>128</v>
      </c>
      <c r="G75" s="44"/>
      <c r="H75" s="36"/>
      <c r="I75" s="38"/>
      <c r="J75" s="90"/>
      <c r="K75" s="29">
        <v>73038475000</v>
      </c>
      <c r="L75" s="39" t="s">
        <v>98</v>
      </c>
      <c r="M75" s="31"/>
      <c r="N75" s="42"/>
      <c r="O75" s="31"/>
      <c r="P75" s="43"/>
      <c r="Q75" s="43"/>
      <c r="R75" s="19"/>
      <c r="S75" s="19"/>
      <c r="T75" s="19"/>
      <c r="U75" s="8">
        <f t="shared" ref="U75" si="18">SUM(R75:T75)</f>
        <v>0</v>
      </c>
      <c r="V75" s="19"/>
      <c r="W75" s="19"/>
      <c r="X75" s="19">
        <v>29215390000</v>
      </c>
      <c r="Y75" s="8">
        <f>SUM(V75:X75)</f>
        <v>29215390000</v>
      </c>
      <c r="Z75" s="19"/>
      <c r="AA75" s="19">
        <v>21911542500</v>
      </c>
      <c r="AB75" s="19"/>
      <c r="AC75" s="8">
        <f>SUM(Z75:AB75)</f>
        <v>21911542500</v>
      </c>
      <c r="AD75" s="40"/>
      <c r="AE75" s="40"/>
      <c r="AF75" s="19">
        <v>0</v>
      </c>
      <c r="AG75" s="8">
        <f t="shared" si="16"/>
        <v>0</v>
      </c>
      <c r="AH75" s="8">
        <f>SUM(U75,Y75,AC75,AG75)</f>
        <v>51126932500</v>
      </c>
      <c r="AI75" s="20">
        <f>IF(ISERROR(AH75/J72),0,AH75/J72)</f>
        <v>0.6136597997535902</v>
      </c>
      <c r="AJ75" s="20">
        <f t="shared" si="17"/>
        <v>0.99138149598634639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91" t="s">
        <v>73</v>
      </c>
      <c r="B76" s="91"/>
      <c r="C76" s="91"/>
      <c r="D76" s="91"/>
      <c r="E76" s="91"/>
      <c r="F76" s="91"/>
      <c r="G76" s="91"/>
      <c r="H76" s="91"/>
      <c r="I76" s="91"/>
      <c r="J76" s="56">
        <f>J72</f>
        <v>83314782100</v>
      </c>
      <c r="K76" s="56">
        <f>SUM(K73:K75)</f>
        <v>73974436187</v>
      </c>
      <c r="L76" s="55"/>
      <c r="M76" s="56">
        <f>SUM(M73:M73)</f>
        <v>0</v>
      </c>
      <c r="N76" s="56">
        <f>SUM(N73:N73)</f>
        <v>0</v>
      </c>
      <c r="O76" s="56">
        <f>SUM(O73:O73)</f>
        <v>0</v>
      </c>
      <c r="P76" s="57"/>
      <c r="Q76" s="58"/>
      <c r="R76" s="56">
        <f>SUM(R73:R75)</f>
        <v>19640217</v>
      </c>
      <c r="S76" s="56">
        <f t="shared" ref="S76:T76" si="19">SUM(S73:S75)</f>
        <v>46238137</v>
      </c>
      <c r="T76" s="56">
        <f t="shared" si="19"/>
        <v>23910199</v>
      </c>
      <c r="U76" s="56">
        <f>SUM(U73:U75)</f>
        <v>89788553</v>
      </c>
      <c r="V76" s="56">
        <f t="shared" ref="V76:AF76" si="20">SUM(V73:V73)</f>
        <v>14980673</v>
      </c>
      <c r="W76" s="56">
        <f t="shared" si="20"/>
        <v>14980673</v>
      </c>
      <c r="X76" s="56">
        <f t="shared" si="20"/>
        <v>15056737</v>
      </c>
      <c r="Y76" s="56">
        <f>SUM(Y73:Y75)</f>
        <v>29408185778</v>
      </c>
      <c r="Z76" s="56">
        <f>SUM(Z73:Z75)</f>
        <v>50722518</v>
      </c>
      <c r="AA76" s="56">
        <f>SUM(AA73:AA75)</f>
        <v>21952893675</v>
      </c>
      <c r="AB76" s="56">
        <f>SUM(AB73:AB75)</f>
        <v>66933399</v>
      </c>
      <c r="AC76" s="56">
        <f>SUM(AC73:AC75)</f>
        <v>22070549592</v>
      </c>
      <c r="AD76" s="56">
        <f t="shared" ref="AD76:AE76" si="21">SUM(AD73:AD75)</f>
        <v>0</v>
      </c>
      <c r="AE76" s="56">
        <f t="shared" si="21"/>
        <v>0</v>
      </c>
      <c r="AF76" s="56">
        <f t="shared" si="20"/>
        <v>0</v>
      </c>
      <c r="AG76" s="56">
        <f>SUM(AG73:AG75)</f>
        <v>0</v>
      </c>
      <c r="AH76" s="56">
        <f>SUM(AH73:AH75)</f>
        <v>51568523923</v>
      </c>
      <c r="AI76" s="59">
        <f>IF(ISERROR(AH76/J76),0,AH76/J76)</f>
        <v>0.61896007674969367</v>
      </c>
      <c r="AJ76" s="59">
        <f>IF(ISERROR(AH76/$AH$77),0,AH76/$AH$77)</f>
        <v>0.99994421516666254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88" t="str">
        <f>"TOTAL ASIG."&amp;" "&amp;$A$5</f>
        <v>TOTAL ASIG. 24-01-010 "Programa Bonificación Ley N°20.595"</v>
      </c>
      <c r="B77" s="88"/>
      <c r="C77" s="88"/>
      <c r="D77" s="88"/>
      <c r="E77" s="88"/>
      <c r="F77" s="88"/>
      <c r="G77" s="88"/>
      <c r="H77" s="88"/>
      <c r="I77" s="88"/>
      <c r="J77" s="66">
        <f>SUM(J11,J15,J19,J23,J27,J31,J35,J39,J43,J47,J51,J55,J59,J63,J67,J71,J76)</f>
        <v>83318578000</v>
      </c>
      <c r="K77" s="66">
        <f t="shared" ref="K77:AJ77" si="22">SUM(K11,K15,K19,K23,K27,K31,K35,K39,K43,K47,K51,K55,K59,K63,K67,K71,K76)</f>
        <v>73977313089</v>
      </c>
      <c r="L77" s="66">
        <f t="shared" si="22"/>
        <v>0</v>
      </c>
      <c r="M77" s="66">
        <f t="shared" si="22"/>
        <v>0</v>
      </c>
      <c r="N77" s="66">
        <f t="shared" si="22"/>
        <v>0</v>
      </c>
      <c r="O77" s="66">
        <f t="shared" si="22"/>
        <v>0</v>
      </c>
      <c r="P77" s="66">
        <f t="shared" si="22"/>
        <v>0</v>
      </c>
      <c r="Q77" s="66">
        <f t="shared" si="22"/>
        <v>0</v>
      </c>
      <c r="R77" s="66">
        <f t="shared" si="22"/>
        <v>20351219</v>
      </c>
      <c r="S77" s="66">
        <f t="shared" si="22"/>
        <v>46238137</v>
      </c>
      <c r="T77" s="66">
        <f t="shared" si="22"/>
        <v>23910199</v>
      </c>
      <c r="U77" s="66">
        <f t="shared" si="22"/>
        <v>90499555</v>
      </c>
      <c r="V77" s="66">
        <f t="shared" si="22"/>
        <v>14980673</v>
      </c>
      <c r="W77" s="66">
        <f t="shared" si="22"/>
        <v>15700673</v>
      </c>
      <c r="X77" s="66">
        <f t="shared" si="22"/>
        <v>16302637</v>
      </c>
      <c r="Y77" s="66">
        <f t="shared" si="22"/>
        <v>29410151678</v>
      </c>
      <c r="Z77" s="66">
        <f t="shared" si="22"/>
        <v>50922518</v>
      </c>
      <c r="AA77" s="66">
        <f t="shared" si="22"/>
        <v>21952893675</v>
      </c>
      <c r="AB77" s="66">
        <f t="shared" si="22"/>
        <v>66933399</v>
      </c>
      <c r="AC77" s="66">
        <f t="shared" si="22"/>
        <v>22070749592</v>
      </c>
      <c r="AD77" s="66">
        <f t="shared" si="22"/>
        <v>0</v>
      </c>
      <c r="AE77" s="66">
        <f t="shared" si="22"/>
        <v>0</v>
      </c>
      <c r="AF77" s="66">
        <f t="shared" si="22"/>
        <v>0</v>
      </c>
      <c r="AG77" s="66">
        <f t="shared" si="22"/>
        <v>0</v>
      </c>
      <c r="AH77" s="66">
        <f t="shared" si="22"/>
        <v>51571400825</v>
      </c>
      <c r="AI77" s="68">
        <f t="shared" si="22"/>
        <v>4.8929614100830268</v>
      </c>
      <c r="AJ77" s="68">
        <f t="shared" si="22"/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6" spans="1:106" x14ac:dyDescent="0.25">
      <c r="E96" s="51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A43:I43"/>
    <mergeCell ref="A44:E44"/>
    <mergeCell ref="J45:J46"/>
    <mergeCell ref="J40:J42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7:I77"/>
    <mergeCell ref="A68:E68"/>
    <mergeCell ref="J69:J70"/>
    <mergeCell ref="A71:I71"/>
    <mergeCell ref="A72:E72"/>
    <mergeCell ref="J72:J75"/>
    <mergeCell ref="A76:I76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200-000003000000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5 O64:O66" xr:uid="{00000000-0002-0000-0200-000004000000}"/>
    <dataValidation type="textLength" operator="lessThanOrEqual" allowBlank="1" showInputMessage="1" showErrorMessage="1" errorTitle="MÁXIMO DE CARACTERES SOBREPASADO" error="Sólo 255 caracteres por celdas" sqref="P69:Q70 P61:Q62 L30 E61:G62 C61:C62 P53:Q54 L53:L54 E53:G54 C53:C54 L46 C46 E45:G46 N45 P45:Q46 P37:Q38 L37:L38 E37:G38 C37:C38 P29:Q30 L62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5 E73:G75 P73:Q75 P65:Q66 C65:C66 E65:G66 L66" xr:uid="{00000000-0002-0000-0200-000005000000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5 R65:T66 R75:T75 M65:N66 V65:X66 Z65:AB66 AD65:AF66 V75:W75 AF73:AF75 Z73:AA75 AB75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BD44-FBAB-4C5A-AA4E-8C4590210A28}">
  <sheetPr codeName="Hoja10">
    <tabColor rgb="FF33CCFF"/>
    <pageSetUpPr fitToPage="1"/>
  </sheetPr>
  <dimension ref="A1:Y42"/>
  <sheetViews>
    <sheetView topLeftCell="B8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84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+'24-02-014 Ind. FOSIS'!J11</f>
        <v>0</v>
      </c>
      <c r="C8" s="40">
        <f>+'24-02-014 Ind. FOSIS'!K11</f>
        <v>0</v>
      </c>
      <c r="D8" s="40">
        <f>+'24-02-014 Ind. FOSIS'!M11</f>
        <v>0</v>
      </c>
      <c r="E8" s="40">
        <f>+'24-02-014 Ind. FOSIS'!N11</f>
        <v>0</v>
      </c>
      <c r="F8" s="40">
        <f>+'24-02-014 Ind. FOSIS'!O11</f>
        <v>0</v>
      </c>
      <c r="G8" s="40">
        <f>+'24-02-014 Ind. FOSIS'!R11</f>
        <v>0</v>
      </c>
      <c r="H8" s="40">
        <f>+'24-02-014 Ind. FOSIS'!S11</f>
        <v>0</v>
      </c>
      <c r="I8" s="40">
        <f>+'24-02-014 Ind. FOSIS'!T11</f>
        <v>0</v>
      </c>
      <c r="J8" s="40">
        <f>+'24-02-014 Ind. FOSIS'!U11</f>
        <v>0</v>
      </c>
      <c r="K8" s="40">
        <f>+'24-02-014 Ind. FOSIS'!V11</f>
        <v>0</v>
      </c>
      <c r="L8" s="40">
        <f>+'24-02-014 Ind. FOSIS'!W11</f>
        <v>0</v>
      </c>
      <c r="M8" s="40">
        <f>+'24-02-014 Ind. FOSIS'!X11</f>
        <v>0</v>
      </c>
      <c r="N8" s="40">
        <f>+'24-02-014 Ind. FOSIS'!Y11</f>
        <v>0</v>
      </c>
      <c r="O8" s="40">
        <f>+'24-02-014 Ind. FOSIS'!Z11</f>
        <v>0</v>
      </c>
      <c r="P8" s="40">
        <f>+'24-02-014 Ind. FOSIS'!AA11</f>
        <v>0</v>
      </c>
      <c r="Q8" s="40">
        <f>+'24-02-014 Ind. FOSIS'!AB11</f>
        <v>0</v>
      </c>
      <c r="R8" s="40">
        <f>+'24-02-014 Ind. FOSIS'!AC11</f>
        <v>0</v>
      </c>
      <c r="S8" s="40">
        <f>+'24-02-014 Ind. FOSIS'!AD11</f>
        <v>0</v>
      </c>
      <c r="T8" s="40">
        <f>+'24-02-014 Ind. FOSIS'!AE11</f>
        <v>0</v>
      </c>
      <c r="U8" s="40">
        <f>+'24-02-014 Ind. FOSIS'!AF11</f>
        <v>0</v>
      </c>
      <c r="V8" s="40">
        <f>+'24-02-014 Ind. FOSIS'!AG11</f>
        <v>0</v>
      </c>
      <c r="W8" s="40">
        <f>+'24-02-014 Ind. FOSIS'!AH11</f>
        <v>0</v>
      </c>
      <c r="X8" s="61">
        <f>+'24-02-014 Ind. FOSIS'!AI11</f>
        <v>0</v>
      </c>
      <c r="Y8" s="61">
        <f>+'24-02-014 Ind. FOSIS'!AJ11</f>
        <v>0</v>
      </c>
    </row>
    <row r="9" spans="1:25" ht="24.75" customHeight="1" x14ac:dyDescent="0.25">
      <c r="A9" s="60" t="s">
        <v>44</v>
      </c>
      <c r="B9" s="40">
        <f>+'24-02-014 Ind. FOSIS'!J15</f>
        <v>0</v>
      </c>
      <c r="C9" s="40">
        <f>+'24-02-014 Ind. FOSIS'!K15</f>
        <v>0</v>
      </c>
      <c r="D9" s="40">
        <f>+'24-02-014 Ind. FOSIS'!M15</f>
        <v>0</v>
      </c>
      <c r="E9" s="40">
        <f>+'24-02-014 Ind. FOSIS'!N15</f>
        <v>0</v>
      </c>
      <c r="F9" s="40">
        <f>+'24-02-014 Ind. FOSIS'!O15</f>
        <v>0</v>
      </c>
      <c r="G9" s="40">
        <f>+'24-02-014 Ind. FOSIS'!R15</f>
        <v>0</v>
      </c>
      <c r="H9" s="40">
        <f>+'24-02-014 Ind. FOSIS'!S15</f>
        <v>0</v>
      </c>
      <c r="I9" s="40">
        <f>+'24-02-014 Ind. FOSIS'!T15</f>
        <v>0</v>
      </c>
      <c r="J9" s="40">
        <f>+'24-02-014 Ind. FOSIS'!U15</f>
        <v>0</v>
      </c>
      <c r="K9" s="40">
        <f>+'24-02-014 Ind. FOSIS'!V15</f>
        <v>0</v>
      </c>
      <c r="L9" s="40">
        <f>+'24-02-014 Ind. FOSIS'!W15</f>
        <v>0</v>
      </c>
      <c r="M9" s="40">
        <f>+'24-02-014 Ind. FOSIS'!X15</f>
        <v>0</v>
      </c>
      <c r="N9" s="40">
        <f>+'24-02-014 Ind. FOSIS'!Y15</f>
        <v>0</v>
      </c>
      <c r="O9" s="40">
        <f>+'24-02-014 Ind. FOSIS'!Z15</f>
        <v>0</v>
      </c>
      <c r="P9" s="40">
        <f>+'24-02-014 Ind. FOSIS'!AA15</f>
        <v>0</v>
      </c>
      <c r="Q9" s="40">
        <f>+'24-02-014 Ind. FOSIS'!AB15</f>
        <v>0</v>
      </c>
      <c r="R9" s="40">
        <f>+'24-02-014 Ind. FOSIS'!AC15</f>
        <v>0</v>
      </c>
      <c r="S9" s="40">
        <f>+'24-02-014 Ind. FOSIS'!AD15</f>
        <v>0</v>
      </c>
      <c r="T9" s="40">
        <f>+'24-02-014 Ind. FOSIS'!AE15</f>
        <v>0</v>
      </c>
      <c r="U9" s="40">
        <f>+'24-02-014 Ind. FOSIS'!AF15</f>
        <v>0</v>
      </c>
      <c r="V9" s="40">
        <f>+'24-02-014 Ind. FOSIS'!AG15</f>
        <v>0</v>
      </c>
      <c r="W9" s="40">
        <f>+'24-02-014 Ind. FOSIS'!AH15</f>
        <v>0</v>
      </c>
      <c r="X9" s="61">
        <f>+'24-02-014 Ind. FOSIS'!AI15</f>
        <v>0</v>
      </c>
      <c r="Y9" s="61">
        <f>+'24-02-014 Ind. FOSIS'!AJ15</f>
        <v>0</v>
      </c>
    </row>
    <row r="10" spans="1:25" ht="24.75" customHeight="1" x14ac:dyDescent="0.25">
      <c r="A10" s="60" t="s">
        <v>46</v>
      </c>
      <c r="B10" s="40">
        <f>+'24-02-014 Ind. FOSIS'!J19</f>
        <v>0</v>
      </c>
      <c r="C10" s="40">
        <f>+'24-02-014 Ind. FOSIS'!K19</f>
        <v>0</v>
      </c>
      <c r="D10" s="40">
        <f>+'24-02-014 Ind. FOSIS'!M19</f>
        <v>0</v>
      </c>
      <c r="E10" s="40">
        <f>+'24-02-014 Ind. FOSIS'!N19</f>
        <v>0</v>
      </c>
      <c r="F10" s="40">
        <f>+'24-02-014 Ind. FOSIS'!O19</f>
        <v>0</v>
      </c>
      <c r="G10" s="40">
        <f>+'24-02-014 Ind. FOSIS'!R19</f>
        <v>0</v>
      </c>
      <c r="H10" s="40">
        <f>+'24-02-014 Ind. FOSIS'!S19</f>
        <v>0</v>
      </c>
      <c r="I10" s="40">
        <f>+'24-02-014 Ind. FOSIS'!T19</f>
        <v>0</v>
      </c>
      <c r="J10" s="40">
        <f>+'24-02-014 Ind. FOSIS'!U19</f>
        <v>0</v>
      </c>
      <c r="K10" s="40">
        <f>+'24-02-014 Ind. FOSIS'!V19</f>
        <v>0</v>
      </c>
      <c r="L10" s="40">
        <f>+'24-02-014 Ind. FOSIS'!W19</f>
        <v>0</v>
      </c>
      <c r="M10" s="40">
        <f>+'24-02-014 Ind. FOSIS'!X19</f>
        <v>0</v>
      </c>
      <c r="N10" s="40">
        <f>+'24-02-014 Ind. FOSIS'!Y19</f>
        <v>0</v>
      </c>
      <c r="O10" s="40">
        <f>+'24-02-014 Ind. FOSIS'!Z19</f>
        <v>0</v>
      </c>
      <c r="P10" s="40">
        <f>+'24-02-014 Ind. FOSIS'!AA19</f>
        <v>0</v>
      </c>
      <c r="Q10" s="40">
        <f>+'24-02-014 Ind. FOSIS'!AB19</f>
        <v>0</v>
      </c>
      <c r="R10" s="40">
        <f>+'24-02-014 Ind. FOSIS'!AC19</f>
        <v>0</v>
      </c>
      <c r="S10" s="40">
        <f>+'24-02-014 Ind. FOSIS'!AD19</f>
        <v>0</v>
      </c>
      <c r="T10" s="40">
        <f>+'24-02-014 Ind. FOSIS'!AE19</f>
        <v>0</v>
      </c>
      <c r="U10" s="40">
        <f>+'24-02-014 Ind. FOSIS'!AF19</f>
        <v>0</v>
      </c>
      <c r="V10" s="40">
        <f>+'24-02-014 Ind. FOSIS'!AG19</f>
        <v>0</v>
      </c>
      <c r="W10" s="40">
        <f>+'24-02-014 Ind. FOSIS'!AH19</f>
        <v>0</v>
      </c>
      <c r="X10" s="61">
        <f>+'24-02-014 Ind. FOSIS'!AI19</f>
        <v>0</v>
      </c>
      <c r="Y10" s="61">
        <f>+'24-02-014 Ind. FOSIS'!AJ19</f>
        <v>0</v>
      </c>
    </row>
    <row r="11" spans="1:25" ht="24.75" customHeight="1" x14ac:dyDescent="0.25">
      <c r="A11" s="60" t="s">
        <v>48</v>
      </c>
      <c r="B11" s="40">
        <f>+'24-02-014 Ind. FOSIS'!J23</f>
        <v>0</v>
      </c>
      <c r="C11" s="40">
        <f>+'24-02-014 Ind. FOSIS'!K23</f>
        <v>0</v>
      </c>
      <c r="D11" s="40">
        <f>+'24-02-014 Ind. FOSIS'!M23</f>
        <v>0</v>
      </c>
      <c r="E11" s="40">
        <f>+'24-02-014 Ind. FOSIS'!N23</f>
        <v>0</v>
      </c>
      <c r="F11" s="40">
        <f>+'24-02-014 Ind. FOSIS'!O23</f>
        <v>0</v>
      </c>
      <c r="G11" s="40">
        <f>+'24-02-014 Ind. FOSIS'!R23</f>
        <v>0</v>
      </c>
      <c r="H11" s="40">
        <f>+'24-02-014 Ind. FOSIS'!S23</f>
        <v>0</v>
      </c>
      <c r="I11" s="40">
        <f>+'24-02-014 Ind. FOSIS'!T23</f>
        <v>0</v>
      </c>
      <c r="J11" s="40">
        <f>+'24-02-014 Ind. FOSIS'!U23</f>
        <v>0</v>
      </c>
      <c r="K11" s="40">
        <f>+'24-02-014 Ind. FOSIS'!V23</f>
        <v>0</v>
      </c>
      <c r="L11" s="40">
        <f>+'24-02-014 Ind. FOSIS'!W23</f>
        <v>0</v>
      </c>
      <c r="M11" s="40">
        <f>+'24-02-014 Ind. FOSIS'!X23</f>
        <v>0</v>
      </c>
      <c r="N11" s="40">
        <f>+'24-02-014 Ind. FOSIS'!Y23</f>
        <v>0</v>
      </c>
      <c r="O11" s="40">
        <f>+'24-02-014 Ind. FOSIS'!Z23</f>
        <v>0</v>
      </c>
      <c r="P11" s="40">
        <f>+'24-02-014 Ind. FOSIS'!AA23</f>
        <v>0</v>
      </c>
      <c r="Q11" s="40">
        <f>+'24-02-014 Ind. FOSIS'!AB23</f>
        <v>0</v>
      </c>
      <c r="R11" s="40">
        <f>+'24-02-014 Ind. FOSIS'!AC23</f>
        <v>0</v>
      </c>
      <c r="S11" s="40">
        <f>+'24-02-014 Ind. FOSIS'!AD23</f>
        <v>0</v>
      </c>
      <c r="T11" s="40">
        <f>+'24-02-014 Ind. FOSIS'!AE23</f>
        <v>0</v>
      </c>
      <c r="U11" s="40">
        <f>+'24-02-014 Ind. FOSIS'!AF23</f>
        <v>0</v>
      </c>
      <c r="V11" s="40">
        <f>+'24-02-014 Ind. FOSIS'!AG23</f>
        <v>0</v>
      </c>
      <c r="W11" s="40">
        <f>+'24-02-014 Ind. FOSIS'!AH23</f>
        <v>0</v>
      </c>
      <c r="X11" s="61">
        <f>+'24-02-014 Ind. FOSIS'!AI23</f>
        <v>0</v>
      </c>
      <c r="Y11" s="61">
        <f>+'24-02-014 Ind. FOSIS'!AJ23</f>
        <v>0</v>
      </c>
    </row>
    <row r="12" spans="1:25" ht="24.75" customHeight="1" x14ac:dyDescent="0.25">
      <c r="A12" s="60" t="s">
        <v>50</v>
      </c>
      <c r="B12" s="40">
        <f>+'24-02-014 Ind. FOSIS'!J27</f>
        <v>0</v>
      </c>
      <c r="C12" s="40">
        <f>+'24-02-014 Ind. FOSIS'!K27</f>
        <v>0</v>
      </c>
      <c r="D12" s="40">
        <f>+'24-02-014 Ind. FOSIS'!M27</f>
        <v>0</v>
      </c>
      <c r="E12" s="40">
        <f>+'24-02-014 Ind. FOSIS'!N27</f>
        <v>0</v>
      </c>
      <c r="F12" s="40">
        <f>+'24-02-014 Ind. FOSIS'!O27</f>
        <v>0</v>
      </c>
      <c r="G12" s="40">
        <f>+'24-02-014 Ind. FOSIS'!R27</f>
        <v>0</v>
      </c>
      <c r="H12" s="40">
        <f>+'24-02-014 Ind. FOSIS'!S27</f>
        <v>0</v>
      </c>
      <c r="I12" s="40">
        <f>+'24-02-014 Ind. FOSIS'!T27</f>
        <v>0</v>
      </c>
      <c r="J12" s="40">
        <f>+'24-02-014 Ind. FOSIS'!U27</f>
        <v>0</v>
      </c>
      <c r="K12" s="40">
        <f>+'24-02-014 Ind. FOSIS'!V27</f>
        <v>0</v>
      </c>
      <c r="L12" s="40">
        <f>+'24-02-014 Ind. FOSIS'!W27</f>
        <v>0</v>
      </c>
      <c r="M12" s="40">
        <f>+'24-02-014 Ind. FOSIS'!X27</f>
        <v>0</v>
      </c>
      <c r="N12" s="40">
        <f>+'24-02-014 Ind. FOSIS'!Y27</f>
        <v>0</v>
      </c>
      <c r="O12" s="40">
        <f>+'24-02-014 Ind. FOSIS'!Z27</f>
        <v>0</v>
      </c>
      <c r="P12" s="40">
        <f>+'24-02-014 Ind. FOSIS'!AA27</f>
        <v>0</v>
      </c>
      <c r="Q12" s="40">
        <f>+'24-02-014 Ind. FOSIS'!AB27</f>
        <v>0</v>
      </c>
      <c r="R12" s="40">
        <f>+'24-02-014 Ind. FOSIS'!AC27</f>
        <v>0</v>
      </c>
      <c r="S12" s="40">
        <f>+'24-02-014 Ind. FOSIS'!AD27</f>
        <v>0</v>
      </c>
      <c r="T12" s="40">
        <f>+'24-02-014 Ind. FOSIS'!AE27</f>
        <v>0</v>
      </c>
      <c r="U12" s="40">
        <f>+'24-02-014 Ind. FOSIS'!AF27</f>
        <v>0</v>
      </c>
      <c r="V12" s="40">
        <f>+'24-02-014 Ind. FOSIS'!AG27</f>
        <v>0</v>
      </c>
      <c r="W12" s="40">
        <f>+'24-02-014 Ind. FOSIS'!AH27</f>
        <v>0</v>
      </c>
      <c r="X12" s="61">
        <f>+'24-02-014 Ind. FOSIS'!AI27</f>
        <v>0</v>
      </c>
      <c r="Y12" s="61">
        <f>+'24-02-014 Ind. FOSIS'!AJ27</f>
        <v>0</v>
      </c>
    </row>
    <row r="13" spans="1:25" ht="24.75" customHeight="1" x14ac:dyDescent="0.25">
      <c r="A13" s="60" t="s">
        <v>52</v>
      </c>
      <c r="B13" s="40">
        <f>+'24-02-014 Ind. FOSIS'!J31</f>
        <v>0</v>
      </c>
      <c r="C13" s="40">
        <f>+'24-02-014 Ind. FOSIS'!K31</f>
        <v>0</v>
      </c>
      <c r="D13" s="40">
        <f>+'24-02-014 Ind. FOSIS'!M31</f>
        <v>0</v>
      </c>
      <c r="E13" s="40">
        <f>+'24-02-014 Ind. FOSIS'!N31</f>
        <v>0</v>
      </c>
      <c r="F13" s="40">
        <f>+'24-02-014 Ind. FOSIS'!O31</f>
        <v>0</v>
      </c>
      <c r="G13" s="40">
        <f>+'24-02-014 Ind. FOSIS'!R31</f>
        <v>0</v>
      </c>
      <c r="H13" s="40">
        <f>+'24-02-014 Ind. FOSIS'!S31</f>
        <v>0</v>
      </c>
      <c r="I13" s="40">
        <f>+'24-02-014 Ind. FOSIS'!T31</f>
        <v>0</v>
      </c>
      <c r="J13" s="40">
        <f>+'24-02-014 Ind. FOSIS'!U31</f>
        <v>0</v>
      </c>
      <c r="K13" s="40">
        <f>+'24-02-014 Ind. FOSIS'!V31</f>
        <v>0</v>
      </c>
      <c r="L13" s="40">
        <f>+'24-02-014 Ind. FOSIS'!W31</f>
        <v>0</v>
      </c>
      <c r="M13" s="40">
        <f>+'24-02-014 Ind. FOSIS'!X31</f>
        <v>0</v>
      </c>
      <c r="N13" s="40">
        <f>+'24-02-014 Ind. FOSIS'!Y31</f>
        <v>0</v>
      </c>
      <c r="O13" s="40">
        <f>+'24-02-014 Ind. FOSIS'!Z31</f>
        <v>0</v>
      </c>
      <c r="P13" s="40">
        <f>+'24-02-014 Ind. FOSIS'!AA31</f>
        <v>0</v>
      </c>
      <c r="Q13" s="40">
        <f>+'24-02-014 Ind. FOSIS'!AB31</f>
        <v>0</v>
      </c>
      <c r="R13" s="40">
        <f>+'24-02-014 Ind. FOSIS'!AC31</f>
        <v>0</v>
      </c>
      <c r="S13" s="40">
        <f>+'24-02-014 Ind. FOSIS'!AD31</f>
        <v>0</v>
      </c>
      <c r="T13" s="40">
        <f>+'24-02-014 Ind. FOSIS'!AE31</f>
        <v>0</v>
      </c>
      <c r="U13" s="40">
        <f>+'24-02-014 Ind. FOSIS'!AF31</f>
        <v>0</v>
      </c>
      <c r="V13" s="40">
        <f>+'24-02-014 Ind. FOSIS'!AG31</f>
        <v>0</v>
      </c>
      <c r="W13" s="40">
        <f>+'24-02-014 Ind. FOSIS'!AH31</f>
        <v>0</v>
      </c>
      <c r="X13" s="61">
        <f>+'24-02-014 Ind. FOSIS'!AI31</f>
        <v>0</v>
      </c>
      <c r="Y13" s="61">
        <f>+'24-02-014 Ind. FOSIS'!AJ31</f>
        <v>0</v>
      </c>
    </row>
    <row r="14" spans="1:25" ht="24.75" customHeight="1" x14ac:dyDescent="0.25">
      <c r="A14" s="60" t="s">
        <v>54</v>
      </c>
      <c r="B14" s="40">
        <f>+'24-02-014 Ind. FOSIS'!J35</f>
        <v>0</v>
      </c>
      <c r="C14" s="40">
        <f>+'24-02-014 Ind. FOSIS'!K35</f>
        <v>0</v>
      </c>
      <c r="D14" s="40">
        <f>+'24-02-014 Ind. FOSIS'!M35</f>
        <v>0</v>
      </c>
      <c r="E14" s="40">
        <f>+'24-02-014 Ind. FOSIS'!N35</f>
        <v>0</v>
      </c>
      <c r="F14" s="40">
        <f>+'24-02-014 Ind. FOSIS'!O35</f>
        <v>0</v>
      </c>
      <c r="G14" s="40">
        <f>+'24-02-014 Ind. FOSIS'!R35</f>
        <v>0</v>
      </c>
      <c r="H14" s="40">
        <f>+'24-02-014 Ind. FOSIS'!S35</f>
        <v>0</v>
      </c>
      <c r="I14" s="40">
        <f>+'24-02-014 Ind. FOSIS'!T35</f>
        <v>0</v>
      </c>
      <c r="J14" s="40">
        <f>+'24-02-014 Ind. FOSIS'!U35</f>
        <v>0</v>
      </c>
      <c r="K14" s="40">
        <f>+'24-02-014 Ind. FOSIS'!V35</f>
        <v>0</v>
      </c>
      <c r="L14" s="40">
        <f>+'24-02-014 Ind. FOSIS'!W35</f>
        <v>0</v>
      </c>
      <c r="M14" s="40">
        <f>+'24-02-014 Ind. FOSIS'!X35</f>
        <v>0</v>
      </c>
      <c r="N14" s="40">
        <f>+'24-02-014 Ind. FOSIS'!Y35</f>
        <v>0</v>
      </c>
      <c r="O14" s="40">
        <f>+'24-02-014 Ind. FOSIS'!Z35</f>
        <v>0</v>
      </c>
      <c r="P14" s="40">
        <f>+'24-02-014 Ind. FOSIS'!AA35</f>
        <v>0</v>
      </c>
      <c r="Q14" s="40">
        <f>+'24-02-014 Ind. FOSIS'!AB35</f>
        <v>0</v>
      </c>
      <c r="R14" s="40">
        <f>+'24-02-014 Ind. FOSIS'!AC35</f>
        <v>0</v>
      </c>
      <c r="S14" s="40">
        <f>+'24-02-014 Ind. FOSIS'!AD35</f>
        <v>0</v>
      </c>
      <c r="T14" s="40">
        <f>+'24-02-014 Ind. FOSIS'!AE35</f>
        <v>0</v>
      </c>
      <c r="U14" s="40">
        <f>+'24-02-014 Ind. FOSIS'!AF35</f>
        <v>0</v>
      </c>
      <c r="V14" s="40">
        <f>+'24-02-014 Ind. FOSIS'!AG35</f>
        <v>0</v>
      </c>
      <c r="W14" s="40">
        <f>+'24-02-014 Ind. FOSIS'!AH35</f>
        <v>0</v>
      </c>
      <c r="X14" s="61">
        <f>+'24-02-014 Ind. FOSIS'!AI35</f>
        <v>0</v>
      </c>
      <c r="Y14" s="61">
        <f>+'24-02-014 Ind. FOSIS'!AJ35</f>
        <v>0</v>
      </c>
    </row>
    <row r="15" spans="1:25" ht="24.75" customHeight="1" x14ac:dyDescent="0.25">
      <c r="A15" s="60" t="s">
        <v>56</v>
      </c>
      <c r="B15" s="40">
        <f>+'24-02-014 Ind. FOSIS'!J39</f>
        <v>0</v>
      </c>
      <c r="C15" s="40">
        <f>+'24-02-014 Ind. FOSIS'!K39</f>
        <v>0</v>
      </c>
      <c r="D15" s="40">
        <f>+'24-02-014 Ind. FOSIS'!M39</f>
        <v>0</v>
      </c>
      <c r="E15" s="40">
        <f>+'24-02-014 Ind. FOSIS'!N39</f>
        <v>0</v>
      </c>
      <c r="F15" s="40">
        <f>+'24-02-014 Ind. FOSIS'!O39</f>
        <v>0</v>
      </c>
      <c r="G15" s="40">
        <f>+'24-02-014 Ind. FOSIS'!R39</f>
        <v>0</v>
      </c>
      <c r="H15" s="40">
        <f>+'24-02-014 Ind. FOSIS'!S39</f>
        <v>0</v>
      </c>
      <c r="I15" s="40">
        <f>+'24-02-014 Ind. FOSIS'!T39</f>
        <v>0</v>
      </c>
      <c r="J15" s="40">
        <f>+'24-02-014 Ind. FOSIS'!U39</f>
        <v>0</v>
      </c>
      <c r="K15" s="40">
        <f>+'24-02-014 Ind. FOSIS'!V39</f>
        <v>0</v>
      </c>
      <c r="L15" s="40">
        <f>+'24-02-014 Ind. FOSIS'!W39</f>
        <v>0</v>
      </c>
      <c r="M15" s="40">
        <f>+'24-02-014 Ind. FOSIS'!X39</f>
        <v>0</v>
      </c>
      <c r="N15" s="40">
        <f>+'24-02-014 Ind. FOSIS'!Y39</f>
        <v>0</v>
      </c>
      <c r="O15" s="40">
        <f>+'24-02-014 Ind. FOSIS'!Z39</f>
        <v>0</v>
      </c>
      <c r="P15" s="40">
        <f>+'24-02-014 Ind. FOSIS'!AA39</f>
        <v>0</v>
      </c>
      <c r="Q15" s="40">
        <f>+'24-02-014 Ind. FOSIS'!AB39</f>
        <v>0</v>
      </c>
      <c r="R15" s="40">
        <f>+'24-02-014 Ind. FOSIS'!AC39</f>
        <v>0</v>
      </c>
      <c r="S15" s="40">
        <f>+'24-02-014 Ind. FOSIS'!AD39</f>
        <v>0</v>
      </c>
      <c r="T15" s="40">
        <f>+'24-02-014 Ind. FOSIS'!AE39</f>
        <v>0</v>
      </c>
      <c r="U15" s="40">
        <f>+'24-02-014 Ind. FOSIS'!AF39</f>
        <v>0</v>
      </c>
      <c r="V15" s="40">
        <f>+'24-02-014 Ind. FOSIS'!AG39</f>
        <v>0</v>
      </c>
      <c r="W15" s="40">
        <f>+'24-02-014 Ind. FOSIS'!AH39</f>
        <v>0</v>
      </c>
      <c r="X15" s="61">
        <f>+'24-02-014 Ind. FOSIS'!AI39</f>
        <v>0</v>
      </c>
      <c r="Y15" s="61">
        <f>+'24-02-014 Ind. FOSIS'!AJ39</f>
        <v>0</v>
      </c>
    </row>
    <row r="16" spans="1:25" ht="24.75" customHeight="1" x14ac:dyDescent="0.25">
      <c r="A16" s="60" t="s">
        <v>58</v>
      </c>
      <c r="B16" s="40">
        <f>+'24-02-014 Ind. FOSIS'!J43</f>
        <v>0</v>
      </c>
      <c r="C16" s="40">
        <f>+'24-02-014 Ind. FOSIS'!K43</f>
        <v>0</v>
      </c>
      <c r="D16" s="40">
        <f>+'24-02-014 Ind. FOSIS'!M43</f>
        <v>0</v>
      </c>
      <c r="E16" s="40">
        <f>+'24-02-014 Ind. FOSIS'!N43</f>
        <v>0</v>
      </c>
      <c r="F16" s="40">
        <f>+'24-02-014 Ind. FOSIS'!O43</f>
        <v>0</v>
      </c>
      <c r="G16" s="40">
        <f>+'24-02-014 Ind. FOSIS'!R43</f>
        <v>0</v>
      </c>
      <c r="H16" s="40">
        <f>+'24-02-014 Ind. FOSIS'!S43</f>
        <v>0</v>
      </c>
      <c r="I16" s="40">
        <f>+'24-02-014 Ind. FOSIS'!T43</f>
        <v>0</v>
      </c>
      <c r="J16" s="40">
        <f>+'24-02-014 Ind. FOSIS'!U43</f>
        <v>0</v>
      </c>
      <c r="K16" s="40">
        <f>+'24-02-014 Ind. FOSIS'!V43</f>
        <v>0</v>
      </c>
      <c r="L16" s="40">
        <f>+'24-02-014 Ind. FOSIS'!W43</f>
        <v>0</v>
      </c>
      <c r="M16" s="40">
        <f>+'24-02-014 Ind. FOSIS'!X43</f>
        <v>0</v>
      </c>
      <c r="N16" s="40">
        <f>+'24-02-014 Ind. FOSIS'!Y43</f>
        <v>0</v>
      </c>
      <c r="O16" s="40">
        <f>+'24-02-014 Ind. FOSIS'!Z43</f>
        <v>0</v>
      </c>
      <c r="P16" s="40">
        <f>+'24-02-014 Ind. FOSIS'!AA43</f>
        <v>0</v>
      </c>
      <c r="Q16" s="40">
        <f>+'24-02-014 Ind. FOSIS'!AB43</f>
        <v>0</v>
      </c>
      <c r="R16" s="40">
        <f>+'24-02-014 Ind. FOSIS'!AC43</f>
        <v>0</v>
      </c>
      <c r="S16" s="40">
        <f>+'24-02-014 Ind. FOSIS'!AD43</f>
        <v>0</v>
      </c>
      <c r="T16" s="40">
        <f>+'24-02-014 Ind. FOSIS'!AE43</f>
        <v>0</v>
      </c>
      <c r="U16" s="40">
        <f>+'24-02-014 Ind. FOSIS'!AF43</f>
        <v>0</v>
      </c>
      <c r="V16" s="40">
        <f>+'24-02-014 Ind. FOSIS'!AG43</f>
        <v>0</v>
      </c>
      <c r="W16" s="40">
        <f>+'24-02-014 Ind. FOSIS'!AH43</f>
        <v>0</v>
      </c>
      <c r="X16" s="61">
        <f>+'24-02-014 Ind. FOSIS'!AI43</f>
        <v>0</v>
      </c>
      <c r="Y16" s="61">
        <f>+'24-02-014 Ind. FOSIS'!AJ43</f>
        <v>0</v>
      </c>
    </row>
    <row r="17" spans="1:25" ht="24.75" customHeight="1" x14ac:dyDescent="0.25">
      <c r="A17" s="60" t="s">
        <v>60</v>
      </c>
      <c r="B17" s="40">
        <f>+'24-02-014 Ind. FOSIS'!J47</f>
        <v>0</v>
      </c>
      <c r="C17" s="40">
        <f>+'24-02-014 Ind. FOSIS'!K47</f>
        <v>0</v>
      </c>
      <c r="D17" s="40">
        <f>+'24-02-014 Ind. FOSIS'!M47</f>
        <v>0</v>
      </c>
      <c r="E17" s="40">
        <f>+'24-02-014 Ind. FOSIS'!N47</f>
        <v>0</v>
      </c>
      <c r="F17" s="40">
        <f>+'24-02-014 Ind. FOSIS'!O47</f>
        <v>0</v>
      </c>
      <c r="G17" s="40">
        <f>+'24-02-014 Ind. FOSIS'!R47</f>
        <v>0</v>
      </c>
      <c r="H17" s="40">
        <f>+'24-02-014 Ind. FOSIS'!S47</f>
        <v>0</v>
      </c>
      <c r="I17" s="40">
        <f>+'24-02-014 Ind. FOSIS'!T47</f>
        <v>0</v>
      </c>
      <c r="J17" s="40">
        <f>+'24-02-014 Ind. FOSIS'!U47</f>
        <v>0</v>
      </c>
      <c r="K17" s="40">
        <f>+'24-02-014 Ind. FOSIS'!V47</f>
        <v>0</v>
      </c>
      <c r="L17" s="40">
        <f>+'24-02-014 Ind. FOSIS'!W47</f>
        <v>0</v>
      </c>
      <c r="M17" s="40">
        <f>+'24-02-014 Ind. FOSIS'!X47</f>
        <v>0</v>
      </c>
      <c r="N17" s="40">
        <f>+'24-02-014 Ind. FOSIS'!Y47</f>
        <v>0</v>
      </c>
      <c r="O17" s="40">
        <f>+'24-02-014 Ind. FOSIS'!Z47</f>
        <v>0</v>
      </c>
      <c r="P17" s="40">
        <f>+'24-02-014 Ind. FOSIS'!AA47</f>
        <v>0</v>
      </c>
      <c r="Q17" s="40">
        <f>+'24-02-014 Ind. FOSIS'!AB47</f>
        <v>0</v>
      </c>
      <c r="R17" s="40">
        <f>+'24-02-014 Ind. FOSIS'!AC47</f>
        <v>0</v>
      </c>
      <c r="S17" s="40">
        <f>+'24-02-014 Ind. FOSIS'!AD47</f>
        <v>0</v>
      </c>
      <c r="T17" s="40">
        <f>+'24-02-014 Ind. FOSIS'!AE47</f>
        <v>0</v>
      </c>
      <c r="U17" s="40">
        <f>+'24-02-014 Ind. FOSIS'!AF47</f>
        <v>0</v>
      </c>
      <c r="V17" s="40">
        <f>+'24-02-014 Ind. FOSIS'!AG47</f>
        <v>0</v>
      </c>
      <c r="W17" s="40">
        <f>+'24-02-014 Ind. FOSIS'!AH47</f>
        <v>0</v>
      </c>
      <c r="X17" s="61">
        <f>+'24-02-014 Ind. FOSIS'!AI47</f>
        <v>0</v>
      </c>
      <c r="Y17" s="61">
        <f>+'24-02-014 Ind. FOSIS'!AJ44</f>
        <v>0</v>
      </c>
    </row>
    <row r="18" spans="1:25" ht="24.75" customHeight="1" x14ac:dyDescent="0.25">
      <c r="A18" s="60" t="s">
        <v>62</v>
      </c>
      <c r="B18" s="40">
        <f>+'24-02-014 Ind. FOSIS'!J51</f>
        <v>0</v>
      </c>
      <c r="C18" s="40">
        <f>+'24-02-014 Ind. FOSIS'!K51</f>
        <v>0</v>
      </c>
      <c r="D18" s="40">
        <f>+'24-02-014 Ind. FOSIS'!M51</f>
        <v>0</v>
      </c>
      <c r="E18" s="40">
        <f>+'24-02-014 Ind. FOSIS'!N51</f>
        <v>0</v>
      </c>
      <c r="F18" s="40">
        <f>+'24-02-014 Ind. FOSIS'!O51</f>
        <v>0</v>
      </c>
      <c r="G18" s="40">
        <f>+'24-02-014 Ind. FOSIS'!R51</f>
        <v>0</v>
      </c>
      <c r="H18" s="40">
        <f>+'24-02-014 Ind. FOSIS'!S51</f>
        <v>0</v>
      </c>
      <c r="I18" s="40">
        <f>+'24-02-014 Ind. FOSIS'!T51</f>
        <v>0</v>
      </c>
      <c r="J18" s="40">
        <f>+'24-02-014 Ind. FOSIS'!U51</f>
        <v>0</v>
      </c>
      <c r="K18" s="40">
        <f>+'24-02-014 Ind. FOSIS'!V51</f>
        <v>0</v>
      </c>
      <c r="L18" s="40">
        <f>+'24-02-014 Ind. FOSIS'!W51</f>
        <v>0</v>
      </c>
      <c r="M18" s="40">
        <f>+'24-02-014 Ind. FOSIS'!X51</f>
        <v>0</v>
      </c>
      <c r="N18" s="40">
        <f>+'24-02-014 Ind. FOSIS'!Y51</f>
        <v>0</v>
      </c>
      <c r="O18" s="40">
        <f>+'24-02-014 Ind. FOSIS'!Z51</f>
        <v>0</v>
      </c>
      <c r="P18" s="40">
        <f>+'24-02-014 Ind. FOSIS'!AA51</f>
        <v>0</v>
      </c>
      <c r="Q18" s="40">
        <f>+'24-02-014 Ind. FOSIS'!AB51</f>
        <v>0</v>
      </c>
      <c r="R18" s="40">
        <f>+'24-02-014 Ind. FOSIS'!AC51</f>
        <v>0</v>
      </c>
      <c r="S18" s="40">
        <f>+'24-02-014 Ind. FOSIS'!AD51</f>
        <v>0</v>
      </c>
      <c r="T18" s="40">
        <f>+'24-02-014 Ind. FOSIS'!AE51</f>
        <v>0</v>
      </c>
      <c r="U18" s="40">
        <f>+'24-02-014 Ind. FOSIS'!AF51</f>
        <v>0</v>
      </c>
      <c r="V18" s="40">
        <f>+'24-02-014 Ind. FOSIS'!AG51</f>
        <v>0</v>
      </c>
      <c r="W18" s="40">
        <f>+'24-02-014 Ind. FOSIS'!AH51</f>
        <v>0</v>
      </c>
      <c r="X18" s="61">
        <f>+'24-02-014 Ind. FOSIS'!AI51</f>
        <v>0</v>
      </c>
      <c r="Y18" s="61">
        <f>+'24-02-014 Ind. FOSIS'!AJ51</f>
        <v>0</v>
      </c>
    </row>
    <row r="19" spans="1:25" ht="24.75" customHeight="1" x14ac:dyDescent="0.25">
      <c r="A19" s="60" t="s">
        <v>64</v>
      </c>
      <c r="B19" s="40">
        <f>+'24-02-014 Ind. FOSIS'!J55</f>
        <v>0</v>
      </c>
      <c r="C19" s="40">
        <f>+'24-02-014 Ind. FOSIS'!K55</f>
        <v>0</v>
      </c>
      <c r="D19" s="40">
        <f>+'24-02-014 Ind. FOSIS'!M55</f>
        <v>0</v>
      </c>
      <c r="E19" s="40">
        <f>+'24-02-014 Ind. FOSIS'!N55</f>
        <v>0</v>
      </c>
      <c r="F19" s="40">
        <f>+'24-02-014 Ind. FOSIS'!O55</f>
        <v>0</v>
      </c>
      <c r="G19" s="40">
        <f>+'24-02-014 Ind. FOSIS'!R55</f>
        <v>0</v>
      </c>
      <c r="H19" s="40">
        <f>+'24-02-014 Ind. FOSIS'!S55</f>
        <v>0</v>
      </c>
      <c r="I19" s="40">
        <f>+'24-02-014 Ind. FOSIS'!T55</f>
        <v>0</v>
      </c>
      <c r="J19" s="40">
        <f>+'24-02-014 Ind. FOSIS'!U55</f>
        <v>0</v>
      </c>
      <c r="K19" s="40">
        <f>+'24-02-014 Ind. FOSIS'!V55</f>
        <v>0</v>
      </c>
      <c r="L19" s="40">
        <f>+'24-02-014 Ind. FOSIS'!W55</f>
        <v>0</v>
      </c>
      <c r="M19" s="40">
        <f>+'24-02-014 Ind. FOSIS'!X55</f>
        <v>0</v>
      </c>
      <c r="N19" s="40">
        <f>+'24-02-014 Ind. FOSIS'!Y55</f>
        <v>0</v>
      </c>
      <c r="O19" s="40">
        <f>+'24-02-014 Ind. FOSIS'!Z55</f>
        <v>0</v>
      </c>
      <c r="P19" s="40">
        <f>+'24-02-014 Ind. FOSIS'!AA55</f>
        <v>0</v>
      </c>
      <c r="Q19" s="40">
        <f>+'24-02-014 Ind. FOSIS'!AB55</f>
        <v>0</v>
      </c>
      <c r="R19" s="40">
        <f>+'24-02-014 Ind. FOSIS'!AC55</f>
        <v>0</v>
      </c>
      <c r="S19" s="40">
        <f>+'24-02-014 Ind. FOSIS'!AD55</f>
        <v>0</v>
      </c>
      <c r="T19" s="40">
        <f>+'24-02-014 Ind. FOSIS'!AE55</f>
        <v>0</v>
      </c>
      <c r="U19" s="40">
        <f>+'24-02-014 Ind. FOSIS'!AF55</f>
        <v>0</v>
      </c>
      <c r="V19" s="40">
        <f>+'24-02-014 Ind. FOSIS'!AG55</f>
        <v>0</v>
      </c>
      <c r="W19" s="40">
        <f>+'24-02-014 Ind. FOSIS'!AH55</f>
        <v>0</v>
      </c>
      <c r="X19" s="61">
        <f>+'24-02-014 Ind. FOSIS'!AI55</f>
        <v>0</v>
      </c>
      <c r="Y19" s="61">
        <f>+'24-02-014 Ind. FOSIS'!AJ55</f>
        <v>0</v>
      </c>
    </row>
    <row r="20" spans="1:25" ht="24.75" customHeight="1" x14ac:dyDescent="0.25">
      <c r="A20" s="62" t="s">
        <v>66</v>
      </c>
      <c r="B20" s="40">
        <f>+'24-02-014 Ind. FOSIS'!J59</f>
        <v>0</v>
      </c>
      <c r="C20" s="40">
        <f>+'24-02-014 Ind. FOSIS'!K59</f>
        <v>0</v>
      </c>
      <c r="D20" s="40">
        <f>+'24-02-014 Ind. FOSIS'!M59</f>
        <v>0</v>
      </c>
      <c r="E20" s="40">
        <f>+'24-02-014 Ind. FOSIS'!N59</f>
        <v>0</v>
      </c>
      <c r="F20" s="40">
        <f>+'24-02-014 Ind. FOSIS'!O59</f>
        <v>0</v>
      </c>
      <c r="G20" s="40">
        <f>+'24-02-014 Ind. FOSIS'!R59</f>
        <v>0</v>
      </c>
      <c r="H20" s="40">
        <f>+'24-02-014 Ind. FOSIS'!S59</f>
        <v>0</v>
      </c>
      <c r="I20" s="40">
        <f>+'24-02-014 Ind. FOSIS'!T59</f>
        <v>0</v>
      </c>
      <c r="J20" s="40">
        <f>+'24-02-014 Ind. FOSIS'!U59</f>
        <v>0</v>
      </c>
      <c r="K20" s="40">
        <f>+'24-02-014 Ind. FOSIS'!V59</f>
        <v>0</v>
      </c>
      <c r="L20" s="40">
        <f>+'24-02-014 Ind. FOSIS'!W59</f>
        <v>0</v>
      </c>
      <c r="M20" s="40">
        <f>+'24-02-014 Ind. FOSIS'!X59</f>
        <v>0</v>
      </c>
      <c r="N20" s="40">
        <f>+'24-02-014 Ind. FOSIS'!Y59</f>
        <v>0</v>
      </c>
      <c r="O20" s="40">
        <f>+'24-02-014 Ind. FOSIS'!Z59</f>
        <v>0</v>
      </c>
      <c r="P20" s="40">
        <f>+'24-02-014 Ind. FOSIS'!AA59</f>
        <v>0</v>
      </c>
      <c r="Q20" s="40">
        <f>+'24-02-014 Ind. FOSIS'!AB59</f>
        <v>0</v>
      </c>
      <c r="R20" s="40">
        <f>+'24-02-014 Ind. FOSIS'!AC59</f>
        <v>0</v>
      </c>
      <c r="S20" s="40">
        <f>+'24-02-014 Ind. FOSIS'!AD59</f>
        <v>0</v>
      </c>
      <c r="T20" s="40">
        <f>+'24-02-014 Ind. FOSIS'!AE59</f>
        <v>0</v>
      </c>
      <c r="U20" s="40">
        <f>+'24-02-014 Ind. FOSIS'!AF59</f>
        <v>0</v>
      </c>
      <c r="V20" s="40">
        <f>+'24-02-014 Ind. FOSIS'!AG59</f>
        <v>0</v>
      </c>
      <c r="W20" s="40">
        <f>+'24-02-014 Ind. FOSIS'!AH59</f>
        <v>0</v>
      </c>
      <c r="X20" s="61">
        <f>+'24-02-014 Ind. FOSIS'!AI59</f>
        <v>0</v>
      </c>
      <c r="Y20" s="61">
        <f>+'24-02-014 Ind. FOSIS'!AJ59</f>
        <v>0</v>
      </c>
    </row>
    <row r="21" spans="1:25" ht="24.75" customHeight="1" x14ac:dyDescent="0.25">
      <c r="A21" s="62" t="s">
        <v>68</v>
      </c>
      <c r="B21" s="40">
        <f>+'24-02-014 Ind. FOSIS'!J63</f>
        <v>0</v>
      </c>
      <c r="C21" s="40">
        <f>+'24-02-014 Ind. FOSIS'!K63</f>
        <v>0</v>
      </c>
      <c r="D21" s="40">
        <f>+'24-02-014 Ind. FOSIS'!M63</f>
        <v>0</v>
      </c>
      <c r="E21" s="40">
        <f>+'24-02-014 Ind. FOSIS'!N63</f>
        <v>0</v>
      </c>
      <c r="F21" s="40">
        <f>+'24-02-014 Ind. FOSIS'!O63</f>
        <v>0</v>
      </c>
      <c r="G21" s="40">
        <f>+'24-02-014 Ind. FOSIS'!R63</f>
        <v>0</v>
      </c>
      <c r="H21" s="40">
        <f>+'24-02-014 Ind. FOSIS'!S63</f>
        <v>0</v>
      </c>
      <c r="I21" s="40">
        <f>+'24-02-014 Ind. FOSIS'!T63</f>
        <v>0</v>
      </c>
      <c r="J21" s="40">
        <f>+'24-02-014 Ind. FOSIS'!U63</f>
        <v>0</v>
      </c>
      <c r="K21" s="40">
        <f>+'24-02-014 Ind. FOSIS'!V63</f>
        <v>0</v>
      </c>
      <c r="L21" s="40">
        <f>+'24-02-014 Ind. FOSIS'!W63</f>
        <v>0</v>
      </c>
      <c r="M21" s="40">
        <f>+'24-02-014 Ind. FOSIS'!X63</f>
        <v>0</v>
      </c>
      <c r="N21" s="40">
        <f>+'24-02-014 Ind. FOSIS'!Y63</f>
        <v>0</v>
      </c>
      <c r="O21" s="40">
        <f>+'24-02-014 Ind. FOSIS'!Z63</f>
        <v>0</v>
      </c>
      <c r="P21" s="40">
        <f>+'24-02-014 Ind. FOSIS'!AA63</f>
        <v>0</v>
      </c>
      <c r="Q21" s="40">
        <f>+'24-02-014 Ind. FOSIS'!AB63</f>
        <v>0</v>
      </c>
      <c r="R21" s="40">
        <f>+'24-02-014 Ind. FOSIS'!AC63</f>
        <v>0</v>
      </c>
      <c r="S21" s="40">
        <f>+'24-02-014 Ind. FOSIS'!AD63</f>
        <v>0</v>
      </c>
      <c r="T21" s="40">
        <f>+'24-02-014 Ind. FOSIS'!AE63</f>
        <v>0</v>
      </c>
      <c r="U21" s="40">
        <f>+'24-02-014 Ind. FOSIS'!AF63</f>
        <v>0</v>
      </c>
      <c r="V21" s="40">
        <f>+'24-02-014 Ind. FOSIS'!AG63</f>
        <v>0</v>
      </c>
      <c r="W21" s="40">
        <f>+'24-02-014 Ind. FOSIS'!AH63</f>
        <v>0</v>
      </c>
      <c r="X21" s="61">
        <f>+'24-02-014 Ind. FOSIS'!AI63</f>
        <v>0</v>
      </c>
      <c r="Y21" s="61">
        <f>+'24-02-014 Ind. FOSIS'!AJ63</f>
        <v>0</v>
      </c>
    </row>
    <row r="22" spans="1:25" ht="24.75" customHeight="1" x14ac:dyDescent="0.25">
      <c r="A22" s="62" t="s">
        <v>80</v>
      </c>
      <c r="B22" s="40">
        <f>+'24-02-014 Ind. FOSIS'!J67</f>
        <v>0</v>
      </c>
      <c r="C22" s="40">
        <f>+'24-02-014 Ind. FOSIS'!K67</f>
        <v>0</v>
      </c>
      <c r="D22" s="40">
        <f>+'24-02-014 Ind. FOSIS'!M64</f>
        <v>0</v>
      </c>
      <c r="E22" s="40">
        <f>+'24-02-014 Ind. FOSIS'!N64</f>
        <v>0</v>
      </c>
      <c r="F22" s="40">
        <f>+'24-02-014 Ind. FOSIS'!O64</f>
        <v>0</v>
      </c>
      <c r="G22" s="40">
        <f>+'24-02-014 Ind. FOSIS'!R64</f>
        <v>0</v>
      </c>
      <c r="H22" s="40">
        <f>+'24-02-014 Ind. FOSIS'!S64</f>
        <v>0</v>
      </c>
      <c r="I22" s="40">
        <f>+'24-02-014 Ind. FOSIS'!T64</f>
        <v>0</v>
      </c>
      <c r="J22" s="40">
        <f>+'24-02-014 Ind. FOSIS'!U67</f>
        <v>0</v>
      </c>
      <c r="K22" s="40">
        <f>+'24-02-014 Ind. FOSIS'!V64</f>
        <v>0</v>
      </c>
      <c r="L22" s="40">
        <f>+'24-02-014 Ind. FOSIS'!W64</f>
        <v>0</v>
      </c>
      <c r="M22" s="40">
        <f>+'24-02-014 Ind. FOSIS'!X64</f>
        <v>0</v>
      </c>
      <c r="N22" s="40">
        <f>+'24-02-014 Ind. FOSIS'!Y67</f>
        <v>0</v>
      </c>
      <c r="O22" s="40">
        <f>+'24-02-014 Ind. FOSIS'!Z64</f>
        <v>0</v>
      </c>
      <c r="P22" s="40">
        <f>+'24-02-014 Ind. FOSIS'!AA64</f>
        <v>0</v>
      </c>
      <c r="Q22" s="40">
        <f>+'24-02-014 Ind. FOSIS'!AB64</f>
        <v>0</v>
      </c>
      <c r="R22" s="40">
        <f>+'24-02-014 Ind. FOSIS'!AC67</f>
        <v>0</v>
      </c>
      <c r="S22" s="40">
        <f>+'24-02-014 Ind. FOSIS'!AD64</f>
        <v>0</v>
      </c>
      <c r="T22" s="40">
        <f>+'24-02-014 Ind. FOSIS'!AE64</f>
        <v>0</v>
      </c>
      <c r="U22" s="40">
        <f>+'24-02-014 Ind. FOSIS'!AF64</f>
        <v>0</v>
      </c>
      <c r="V22" s="40">
        <f>+'24-02-014 Ind. FOSIS'!AG67</f>
        <v>0</v>
      </c>
      <c r="W22" s="40">
        <f>+'24-02-014 Ind. FOSIS'!AH67</f>
        <v>0</v>
      </c>
      <c r="X22" s="61">
        <f>+'24-02-014 Ind. FOSIS'!AI67</f>
        <v>0</v>
      </c>
      <c r="Y22" s="61">
        <f>+'24-02-014 Ind. FOSIS'!AJ67</f>
        <v>0</v>
      </c>
    </row>
    <row r="23" spans="1:25" ht="24.75" customHeight="1" x14ac:dyDescent="0.25">
      <c r="A23" s="62" t="s">
        <v>70</v>
      </c>
      <c r="B23" s="40">
        <f>+'24-02-014 Ind. FOSIS'!J71</f>
        <v>0</v>
      </c>
      <c r="C23" s="40">
        <f>+'24-02-014 Ind. FOSIS'!K71</f>
        <v>0</v>
      </c>
      <c r="D23" s="40">
        <f>+'24-02-014 Ind. FOSIS'!M71</f>
        <v>0</v>
      </c>
      <c r="E23" s="40">
        <f>+'24-02-014 Ind. FOSIS'!N71</f>
        <v>0</v>
      </c>
      <c r="F23" s="40">
        <f>+'24-02-014 Ind. FOSIS'!O71</f>
        <v>0</v>
      </c>
      <c r="G23" s="40">
        <f>+'24-02-014 Ind. FOSIS'!R71</f>
        <v>0</v>
      </c>
      <c r="H23" s="40">
        <f>+'24-02-014 Ind. FOSIS'!S71</f>
        <v>0</v>
      </c>
      <c r="I23" s="40">
        <f>+'24-02-014 Ind. FOSIS'!T71</f>
        <v>0</v>
      </c>
      <c r="J23" s="40">
        <f>+'24-02-014 Ind. FOSIS'!U71</f>
        <v>0</v>
      </c>
      <c r="K23" s="40">
        <f>+'24-02-014 Ind. FOSIS'!V71</f>
        <v>0</v>
      </c>
      <c r="L23" s="40">
        <f>+'24-02-014 Ind. FOSIS'!W71</f>
        <v>0</v>
      </c>
      <c r="M23" s="40">
        <f>+'24-02-014 Ind. FOSIS'!X71</f>
        <v>0</v>
      </c>
      <c r="N23" s="40">
        <f>+'24-02-014 Ind. FOSIS'!Y71</f>
        <v>0</v>
      </c>
      <c r="O23" s="40">
        <f>+'24-02-014 Ind. FOSIS'!Z71</f>
        <v>0</v>
      </c>
      <c r="P23" s="40">
        <f>+'24-02-014 Ind. FOSIS'!AA71</f>
        <v>0</v>
      </c>
      <c r="Q23" s="40">
        <f>+'24-02-014 Ind. FOSIS'!AB71</f>
        <v>0</v>
      </c>
      <c r="R23" s="40">
        <f>+'24-02-014 Ind. FOSIS'!AC71</f>
        <v>0</v>
      </c>
      <c r="S23" s="40">
        <f>+'24-02-014 Ind. FOSIS'!AD71</f>
        <v>0</v>
      </c>
      <c r="T23" s="40">
        <f>+'24-02-014 Ind. FOSIS'!AE71</f>
        <v>0</v>
      </c>
      <c r="U23" s="40">
        <f>+'24-02-014 Ind. FOSIS'!AF71</f>
        <v>0</v>
      </c>
      <c r="V23" s="40">
        <f>+'24-02-014 Ind. FOSIS'!AG71</f>
        <v>0</v>
      </c>
      <c r="W23" s="40">
        <f>+'24-02-014 Ind. FOSIS'!AH71</f>
        <v>0</v>
      </c>
      <c r="X23" s="61">
        <f>+'24-02-014 Ind. FOSIS'!AI71</f>
        <v>0</v>
      </c>
      <c r="Y23" s="61">
        <f>+'24-02-014 Ind. FOSIS'!AJ71</f>
        <v>0</v>
      </c>
    </row>
    <row r="24" spans="1:25" ht="24.75" customHeight="1" x14ac:dyDescent="0.25">
      <c r="A24" s="63" t="s">
        <v>72</v>
      </c>
      <c r="B24" s="40">
        <f>+'24-02-014 Ind. FOSIS'!J75</f>
        <v>17529391000</v>
      </c>
      <c r="C24" s="40">
        <f>+'24-02-014 Ind. FOSIS'!K75</f>
        <v>17529391000</v>
      </c>
      <c r="D24" s="40">
        <f>+'24-02-014 Ind. FOSIS'!M75</f>
        <v>0</v>
      </c>
      <c r="E24" s="40">
        <f>+'24-02-014 Ind. FOSIS'!N75</f>
        <v>0</v>
      </c>
      <c r="F24" s="40">
        <f>+'24-02-014 Ind. FOSIS'!O75</f>
        <v>0</v>
      </c>
      <c r="G24" s="40">
        <f>+'24-02-014 Ind. FOSIS'!R75</f>
        <v>8764695500</v>
      </c>
      <c r="H24" s="40">
        <f>+'24-02-014 Ind. FOSIS'!S75</f>
        <v>0</v>
      </c>
      <c r="I24" s="40">
        <f>+'24-02-014 Ind. FOSIS'!T75</f>
        <v>0</v>
      </c>
      <c r="J24" s="40">
        <f>+'24-02-014 Ind. FOSIS'!U75</f>
        <v>8764695500</v>
      </c>
      <c r="K24" s="40">
        <f>+'24-02-014 Ind. FOSIS'!V75</f>
        <v>0</v>
      </c>
      <c r="L24" s="40">
        <f>+'24-02-014 Ind. FOSIS'!W75</f>
        <v>0</v>
      </c>
      <c r="M24" s="40">
        <f>+'24-02-014 Ind. FOSIS'!X75</f>
        <v>8484382500</v>
      </c>
      <c r="N24" s="40">
        <f>+'24-02-014 Ind. FOSIS'!Y75</f>
        <v>8484382500</v>
      </c>
      <c r="O24" s="40">
        <f>+'24-02-014 Ind. FOSIS'!Z75</f>
        <v>0</v>
      </c>
      <c r="P24" s="40">
        <f>+'24-02-014 Ind. FOSIS'!AA75</f>
        <v>0</v>
      </c>
      <c r="Q24" s="40">
        <f>+'24-02-014 Ind. FOSIS'!AB75</f>
        <v>0</v>
      </c>
      <c r="R24" s="40">
        <f>+'24-02-014 Ind. FOSIS'!AC75</f>
        <v>0</v>
      </c>
      <c r="S24" s="40">
        <f>+'24-02-014 Ind. FOSIS'!AD75</f>
        <v>0</v>
      </c>
      <c r="T24" s="40">
        <f>+'24-02-014 Ind. FOSIS'!AE75</f>
        <v>0</v>
      </c>
      <c r="U24" s="40">
        <f>+'24-02-014 Ind. FOSIS'!AF75</f>
        <v>0</v>
      </c>
      <c r="V24" s="40">
        <f>+'24-02-014 Ind. FOSIS'!AG75</f>
        <v>0</v>
      </c>
      <c r="W24" s="40">
        <f>+'24-02-014 Ind. FOSIS'!AH75</f>
        <v>17529391000</v>
      </c>
      <c r="X24" s="61">
        <f>+'24-02-014 Ind. FOSIS'!AI75</f>
        <v>1</v>
      </c>
      <c r="Y24" s="61">
        <f>+'24-02-014 Ind. FOSIS'!AJ75</f>
        <v>1</v>
      </c>
    </row>
    <row r="25" spans="1:25" ht="34.5" customHeight="1" x14ac:dyDescent="0.25">
      <c r="A25" s="65" t="str">
        <f>"TOTAL ASIG."&amp;" "&amp;$A$5</f>
        <v>TOTAL ASIG. 24-02-014 "Fondo de Solidaridad e Inversión Social"</v>
      </c>
      <c r="B25" s="66">
        <f>SUM(B8:B24)</f>
        <v>17529391000</v>
      </c>
      <c r="C25" s="66">
        <f t="shared" ref="C25:V25" si="0">SUM(C8:C24)</f>
        <v>17529391000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8764695500</v>
      </c>
      <c r="H25" s="66">
        <f t="shared" si="0"/>
        <v>0</v>
      </c>
      <c r="I25" s="66">
        <f t="shared" si="0"/>
        <v>0</v>
      </c>
      <c r="J25" s="66">
        <f t="shared" si="0"/>
        <v>8764695500</v>
      </c>
      <c r="K25" s="66">
        <f t="shared" si="0"/>
        <v>0</v>
      </c>
      <c r="L25" s="66">
        <f t="shared" si="0"/>
        <v>0</v>
      </c>
      <c r="M25" s="66">
        <f t="shared" si="0"/>
        <v>8484382500</v>
      </c>
      <c r="N25" s="66">
        <f t="shared" si="0"/>
        <v>8484382500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17529391000</v>
      </c>
      <c r="X25" s="67">
        <f>+'24-02-014 Ind. FOSIS'!AI76</f>
        <v>1</v>
      </c>
      <c r="Y25" s="67">
        <f>'24-02-014 Ind. FOSIS'!AJ76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0D8C0-3525-41D2-A171-0D99D8C5FFE7}">
  <sheetPr codeName="Hoja11">
    <tabColor rgb="FF007DB5"/>
    <pageSetUpPr fitToPage="1"/>
  </sheetPr>
  <dimension ref="A1:DB95"/>
  <sheetViews>
    <sheetView topLeftCell="G64" zoomScaleNormal="100" workbookViewId="0">
      <selection activeCell="AF8" sqref="AF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4.140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85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0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0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0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0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0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0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0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0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0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0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0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0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0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0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87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0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0">
        <v>2325944000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348</v>
      </c>
      <c r="D73" s="34">
        <v>45877</v>
      </c>
      <c r="E73" s="26" t="s">
        <v>349</v>
      </c>
      <c r="F73" s="26" t="s">
        <v>350</v>
      </c>
      <c r="G73" s="26"/>
      <c r="H73" s="36"/>
      <c r="I73" s="38"/>
      <c r="J73" s="90"/>
      <c r="K73" s="41">
        <v>2325944000</v>
      </c>
      <c r="L73" s="39"/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>
        <v>1628160800</v>
      </c>
      <c r="AC73" s="8">
        <f>SUM(Z73:AB73)</f>
        <v>1628160800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1628160800</v>
      </c>
      <c r="AI73" s="20">
        <f>IF(ISERROR(AH73/J72),0,AH73/J72)</f>
        <v>0.7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0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1" t="s">
        <v>73</v>
      </c>
      <c r="B75" s="91"/>
      <c r="C75" s="91"/>
      <c r="D75" s="91"/>
      <c r="E75" s="91"/>
      <c r="F75" s="91"/>
      <c r="G75" s="91"/>
      <c r="H75" s="91"/>
      <c r="I75" s="91"/>
      <c r="J75" s="56">
        <f>J72</f>
        <v>2325944000</v>
      </c>
      <c r="K75" s="56">
        <f>SUM(K73:K73)</f>
        <v>2325944000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1628160800</v>
      </c>
      <c r="AC75" s="56">
        <f t="shared" si="16"/>
        <v>1628160800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1628160800</v>
      </c>
      <c r="AI75" s="59">
        <f>IF(ISERROR(AH75/J75),0,AH75/J75)</f>
        <v>0.7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24-02-015 "INTEGRA - Subsecretaria de Educación Parvularia"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2325944000</v>
      </c>
      <c r="K76" s="66">
        <f t="shared" ref="K76:AH76" si="17">SUM(K11,K15,K19,K23,K27,K31,K35,K39,K43,K47,K51,K55,K59,K63,K67,K71,K75)</f>
        <v>2325944000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1628160800</v>
      </c>
      <c r="AC76" s="66">
        <f t="shared" si="17"/>
        <v>1628160800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1628160800</v>
      </c>
      <c r="AI76" s="68">
        <f>IF(ISERROR(AH76/J76),0,AH76/J76)</f>
        <v>0.7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876879C6-30A1-4754-98B6-765D488DA249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9186876-A2B6-499B-8BA7-F6974113ED45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737353EB-D7A2-4761-9670-33B957535A6D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AC4C71-5A95-4B6B-A1B3-E9BF9CE8649A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8F36D432-3D27-48D6-A1FA-565FE583C415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224900F8-A6E8-4F9F-913E-94F7AFE2B9D2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FA1BCDCC-B229-49C6-8262-C677C81B2759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0519F5DD-C0B6-490A-B5F7-E179BFF13F3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11903-7830-4957-98C2-89E6A21853A2}">
  <sheetPr codeName="Hoja12">
    <tabColor rgb="FF33CCFF"/>
    <pageSetUpPr fitToPage="1"/>
  </sheetPr>
  <dimension ref="A1:Y42"/>
  <sheetViews>
    <sheetView topLeftCell="A9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85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+'24-02-015 Ind. INTEGRA'!J11</f>
        <v>0</v>
      </c>
      <c r="C8" s="40">
        <f>+'24-02-015 Ind. INTEGRA'!K11</f>
        <v>0</v>
      </c>
      <c r="D8" s="40">
        <f>+'24-02-015 Ind. INTEGRA'!M11</f>
        <v>0</v>
      </c>
      <c r="E8" s="40">
        <f>+'24-02-015 Ind. INTEGRA'!N11</f>
        <v>0</v>
      </c>
      <c r="F8" s="40">
        <f>+'24-02-015 Ind. INTEGRA'!O11</f>
        <v>0</v>
      </c>
      <c r="G8" s="40">
        <f>+'24-02-015 Ind. INTEGRA'!R11</f>
        <v>0</v>
      </c>
      <c r="H8" s="40">
        <f>+'24-02-015 Ind. INTEGRA'!S11</f>
        <v>0</v>
      </c>
      <c r="I8" s="40">
        <f>+'24-02-015 Ind. INTEGRA'!T11</f>
        <v>0</v>
      </c>
      <c r="J8" s="40">
        <f>+'24-02-015 Ind. INTEGRA'!U11</f>
        <v>0</v>
      </c>
      <c r="K8" s="40">
        <f>+'24-02-015 Ind. INTEGRA'!V11</f>
        <v>0</v>
      </c>
      <c r="L8" s="40">
        <f>+'24-02-015 Ind. INTEGRA'!W11</f>
        <v>0</v>
      </c>
      <c r="M8" s="40">
        <f>+'24-02-015 Ind. INTEGRA'!X11</f>
        <v>0</v>
      </c>
      <c r="N8" s="40">
        <f>+'24-02-015 Ind. INTEGRA'!Y11</f>
        <v>0</v>
      </c>
      <c r="O8" s="40">
        <f>+'24-02-015 Ind. INTEGRA'!Z11</f>
        <v>0</v>
      </c>
      <c r="P8" s="40">
        <f>+'24-02-015 Ind. INTEGRA'!AA11</f>
        <v>0</v>
      </c>
      <c r="Q8" s="40">
        <f>+'24-02-015 Ind. INTEGRA'!AB11</f>
        <v>0</v>
      </c>
      <c r="R8" s="40">
        <f>+'24-02-015 Ind. INTEGRA'!AC11</f>
        <v>0</v>
      </c>
      <c r="S8" s="40">
        <f>+'24-02-015 Ind. INTEGRA'!AD11</f>
        <v>0</v>
      </c>
      <c r="T8" s="40">
        <f>+'24-02-015 Ind. INTEGRA'!AE11</f>
        <v>0</v>
      </c>
      <c r="U8" s="40">
        <f>+'24-02-015 Ind. INTEGRA'!AF11</f>
        <v>0</v>
      </c>
      <c r="V8" s="40">
        <f>+'24-02-015 Ind. INTEGRA'!AG11</f>
        <v>0</v>
      </c>
      <c r="W8" s="40">
        <f>+'24-02-015 Ind. INTEGRA'!AH11</f>
        <v>0</v>
      </c>
      <c r="X8" s="61">
        <f>+'24-02-015 Ind. INTEGRA'!AI11</f>
        <v>0</v>
      </c>
      <c r="Y8" s="61">
        <f>+'24-02-015 Ind. INTEGRA'!AJ11</f>
        <v>0</v>
      </c>
    </row>
    <row r="9" spans="1:25" ht="24.75" customHeight="1" x14ac:dyDescent="0.25">
      <c r="A9" s="60" t="s">
        <v>44</v>
      </c>
      <c r="B9" s="40">
        <f>+'24-02-015 Ind. INTEGRA'!J15</f>
        <v>0</v>
      </c>
      <c r="C9" s="40">
        <f>+'24-02-015 Ind. INTEGRA'!K15</f>
        <v>0</v>
      </c>
      <c r="D9" s="40">
        <f>+'24-02-015 Ind. INTEGRA'!M15</f>
        <v>0</v>
      </c>
      <c r="E9" s="40">
        <f>+'24-02-015 Ind. INTEGRA'!N15</f>
        <v>0</v>
      </c>
      <c r="F9" s="40">
        <f>+'24-02-015 Ind. INTEGRA'!O15</f>
        <v>0</v>
      </c>
      <c r="G9" s="40">
        <f>+'24-02-015 Ind. INTEGRA'!R15</f>
        <v>0</v>
      </c>
      <c r="H9" s="40">
        <f>+'24-02-015 Ind. INTEGRA'!S15</f>
        <v>0</v>
      </c>
      <c r="I9" s="40">
        <f>+'24-02-015 Ind. INTEGRA'!T15</f>
        <v>0</v>
      </c>
      <c r="J9" s="40">
        <f>+'24-02-015 Ind. INTEGRA'!U15</f>
        <v>0</v>
      </c>
      <c r="K9" s="40">
        <f>+'24-02-015 Ind. INTEGRA'!V15</f>
        <v>0</v>
      </c>
      <c r="L9" s="40">
        <f>+'24-02-015 Ind. INTEGRA'!W15</f>
        <v>0</v>
      </c>
      <c r="M9" s="40">
        <f>+'24-02-015 Ind. INTEGRA'!X15</f>
        <v>0</v>
      </c>
      <c r="N9" s="40">
        <f>+'24-02-015 Ind. INTEGRA'!Y15</f>
        <v>0</v>
      </c>
      <c r="O9" s="40">
        <f>+'24-02-015 Ind. INTEGRA'!Z15</f>
        <v>0</v>
      </c>
      <c r="P9" s="40">
        <f>+'24-02-015 Ind. INTEGRA'!AA15</f>
        <v>0</v>
      </c>
      <c r="Q9" s="40">
        <f>+'24-02-015 Ind. INTEGRA'!AB15</f>
        <v>0</v>
      </c>
      <c r="R9" s="40">
        <f>+'24-02-015 Ind. INTEGRA'!AC15</f>
        <v>0</v>
      </c>
      <c r="S9" s="40">
        <f>+'24-02-015 Ind. INTEGRA'!AD15</f>
        <v>0</v>
      </c>
      <c r="T9" s="40">
        <f>+'24-02-015 Ind. INTEGRA'!AE15</f>
        <v>0</v>
      </c>
      <c r="U9" s="40">
        <f>+'24-02-015 Ind. INTEGRA'!AF15</f>
        <v>0</v>
      </c>
      <c r="V9" s="40">
        <f>+'24-02-015 Ind. INTEGRA'!AG15</f>
        <v>0</v>
      </c>
      <c r="W9" s="40">
        <f>+'24-02-015 Ind. INTEGRA'!AH15</f>
        <v>0</v>
      </c>
      <c r="X9" s="61">
        <f>+'24-02-015 Ind. INTEGRA'!AI15</f>
        <v>0</v>
      </c>
      <c r="Y9" s="61">
        <f>+'24-02-015 Ind. INTEGRA'!AJ15</f>
        <v>0</v>
      </c>
    </row>
    <row r="10" spans="1:25" ht="24.75" customHeight="1" x14ac:dyDescent="0.25">
      <c r="A10" s="60" t="s">
        <v>46</v>
      </c>
      <c r="B10" s="40">
        <f>+'24-02-015 Ind. INTEGRA'!J19</f>
        <v>0</v>
      </c>
      <c r="C10" s="40">
        <f>+'24-02-015 Ind. INTEGRA'!K19</f>
        <v>0</v>
      </c>
      <c r="D10" s="40">
        <f>+'24-02-015 Ind. INTEGRA'!M19</f>
        <v>0</v>
      </c>
      <c r="E10" s="40">
        <f>+'24-02-015 Ind. INTEGRA'!N19</f>
        <v>0</v>
      </c>
      <c r="F10" s="40">
        <f>+'24-02-015 Ind. INTEGRA'!O19</f>
        <v>0</v>
      </c>
      <c r="G10" s="40">
        <f>+'24-02-015 Ind. INTEGRA'!R19</f>
        <v>0</v>
      </c>
      <c r="H10" s="40">
        <f>+'24-02-015 Ind. INTEGRA'!S19</f>
        <v>0</v>
      </c>
      <c r="I10" s="40">
        <f>+'24-02-015 Ind. INTEGRA'!T19</f>
        <v>0</v>
      </c>
      <c r="J10" s="40">
        <f>+'24-02-015 Ind. INTEGRA'!U19</f>
        <v>0</v>
      </c>
      <c r="K10" s="40">
        <f>+'24-02-015 Ind. INTEGRA'!V19</f>
        <v>0</v>
      </c>
      <c r="L10" s="40">
        <f>+'24-02-015 Ind. INTEGRA'!W19</f>
        <v>0</v>
      </c>
      <c r="M10" s="40">
        <f>+'24-02-015 Ind. INTEGRA'!X19</f>
        <v>0</v>
      </c>
      <c r="N10" s="40">
        <f>+'24-02-015 Ind. INTEGRA'!Y19</f>
        <v>0</v>
      </c>
      <c r="O10" s="40">
        <f>+'24-02-015 Ind. INTEGRA'!Z19</f>
        <v>0</v>
      </c>
      <c r="P10" s="40">
        <f>+'24-02-015 Ind. INTEGRA'!AA19</f>
        <v>0</v>
      </c>
      <c r="Q10" s="40">
        <f>+'24-02-015 Ind. INTEGRA'!AB19</f>
        <v>0</v>
      </c>
      <c r="R10" s="40">
        <f>+'24-02-015 Ind. INTEGRA'!AC19</f>
        <v>0</v>
      </c>
      <c r="S10" s="40">
        <f>+'24-02-015 Ind. INTEGRA'!AD19</f>
        <v>0</v>
      </c>
      <c r="T10" s="40">
        <f>+'24-02-015 Ind. INTEGRA'!AE19</f>
        <v>0</v>
      </c>
      <c r="U10" s="40">
        <f>+'24-02-015 Ind. INTEGRA'!AF19</f>
        <v>0</v>
      </c>
      <c r="V10" s="40">
        <f>+'24-02-015 Ind. INTEGRA'!AG19</f>
        <v>0</v>
      </c>
      <c r="W10" s="40">
        <f>+'24-02-015 Ind. INTEGRA'!AH19</f>
        <v>0</v>
      </c>
      <c r="X10" s="61">
        <f>+'24-02-015 Ind. INTEGRA'!AI19</f>
        <v>0</v>
      </c>
      <c r="Y10" s="61">
        <f>+'24-02-015 Ind. INTEGRA'!AJ19</f>
        <v>0</v>
      </c>
    </row>
    <row r="11" spans="1:25" ht="24.75" customHeight="1" x14ac:dyDescent="0.25">
      <c r="A11" s="60" t="s">
        <v>48</v>
      </c>
      <c r="B11" s="40">
        <f>+'24-02-015 Ind. INTEGRA'!J23</f>
        <v>0</v>
      </c>
      <c r="C11" s="40">
        <f>+'24-02-015 Ind. INTEGRA'!K23</f>
        <v>0</v>
      </c>
      <c r="D11" s="40">
        <f>+'24-02-015 Ind. INTEGRA'!M23</f>
        <v>0</v>
      </c>
      <c r="E11" s="40">
        <f>+'24-02-015 Ind. INTEGRA'!N23</f>
        <v>0</v>
      </c>
      <c r="F11" s="40">
        <f>+'24-02-015 Ind. INTEGRA'!O23</f>
        <v>0</v>
      </c>
      <c r="G11" s="40">
        <f>+'24-02-015 Ind. INTEGRA'!R23</f>
        <v>0</v>
      </c>
      <c r="H11" s="40">
        <f>+'24-02-015 Ind. INTEGRA'!S23</f>
        <v>0</v>
      </c>
      <c r="I11" s="40">
        <f>+'24-02-015 Ind. INTEGRA'!T23</f>
        <v>0</v>
      </c>
      <c r="J11" s="40">
        <f>+'24-02-015 Ind. INTEGRA'!U23</f>
        <v>0</v>
      </c>
      <c r="K11" s="40">
        <f>+'24-02-015 Ind. INTEGRA'!V23</f>
        <v>0</v>
      </c>
      <c r="L11" s="40">
        <f>+'24-02-015 Ind. INTEGRA'!W23</f>
        <v>0</v>
      </c>
      <c r="M11" s="40">
        <f>+'24-02-015 Ind. INTEGRA'!X23</f>
        <v>0</v>
      </c>
      <c r="N11" s="40">
        <f>+'24-02-015 Ind. INTEGRA'!Y23</f>
        <v>0</v>
      </c>
      <c r="O11" s="40">
        <f>+'24-02-015 Ind. INTEGRA'!Z23</f>
        <v>0</v>
      </c>
      <c r="P11" s="40">
        <f>+'24-02-015 Ind. INTEGRA'!AA23</f>
        <v>0</v>
      </c>
      <c r="Q11" s="40">
        <f>+'24-02-015 Ind. INTEGRA'!AB23</f>
        <v>0</v>
      </c>
      <c r="R11" s="40">
        <f>+'24-02-015 Ind. INTEGRA'!AC23</f>
        <v>0</v>
      </c>
      <c r="S11" s="40">
        <f>+'24-02-015 Ind. INTEGRA'!AD23</f>
        <v>0</v>
      </c>
      <c r="T11" s="40">
        <f>+'24-02-015 Ind. INTEGRA'!AE23</f>
        <v>0</v>
      </c>
      <c r="U11" s="40">
        <f>+'24-02-015 Ind. INTEGRA'!AF23</f>
        <v>0</v>
      </c>
      <c r="V11" s="40">
        <f>+'24-02-015 Ind. INTEGRA'!AG23</f>
        <v>0</v>
      </c>
      <c r="W11" s="40">
        <f>+'24-02-015 Ind. INTEGRA'!AH23</f>
        <v>0</v>
      </c>
      <c r="X11" s="61">
        <f>+'24-02-015 Ind. INTEGRA'!AI23</f>
        <v>0</v>
      </c>
      <c r="Y11" s="61">
        <f>+'24-02-015 Ind. INTEGRA'!AJ23</f>
        <v>0</v>
      </c>
    </row>
    <row r="12" spans="1:25" ht="24.75" customHeight="1" x14ac:dyDescent="0.25">
      <c r="A12" s="60" t="s">
        <v>50</v>
      </c>
      <c r="B12" s="40">
        <f>+'24-02-015 Ind. INTEGRA'!J27</f>
        <v>0</v>
      </c>
      <c r="C12" s="40">
        <f>+'24-02-015 Ind. INTEGRA'!K27</f>
        <v>0</v>
      </c>
      <c r="D12" s="40">
        <f>+'24-02-015 Ind. INTEGRA'!M27</f>
        <v>0</v>
      </c>
      <c r="E12" s="40">
        <f>+'24-02-015 Ind. INTEGRA'!N27</f>
        <v>0</v>
      </c>
      <c r="F12" s="40">
        <f>+'24-02-015 Ind. INTEGRA'!O27</f>
        <v>0</v>
      </c>
      <c r="G12" s="40">
        <f>+'24-02-015 Ind. INTEGRA'!R27</f>
        <v>0</v>
      </c>
      <c r="H12" s="40">
        <f>+'24-02-015 Ind. INTEGRA'!S27</f>
        <v>0</v>
      </c>
      <c r="I12" s="40">
        <f>+'24-02-015 Ind. INTEGRA'!T27</f>
        <v>0</v>
      </c>
      <c r="J12" s="40">
        <f>+'24-02-015 Ind. INTEGRA'!U27</f>
        <v>0</v>
      </c>
      <c r="K12" s="40">
        <f>+'24-02-015 Ind. INTEGRA'!V27</f>
        <v>0</v>
      </c>
      <c r="L12" s="40">
        <f>+'24-02-015 Ind. INTEGRA'!W27</f>
        <v>0</v>
      </c>
      <c r="M12" s="40">
        <f>+'24-02-015 Ind. INTEGRA'!X27</f>
        <v>0</v>
      </c>
      <c r="N12" s="40">
        <f>+'24-02-015 Ind. INTEGRA'!Y27</f>
        <v>0</v>
      </c>
      <c r="O12" s="40">
        <f>+'24-02-015 Ind. INTEGRA'!Z27</f>
        <v>0</v>
      </c>
      <c r="P12" s="40">
        <f>+'24-02-015 Ind. INTEGRA'!AA27</f>
        <v>0</v>
      </c>
      <c r="Q12" s="40">
        <f>+'24-02-015 Ind. INTEGRA'!AB27</f>
        <v>0</v>
      </c>
      <c r="R12" s="40">
        <f>+'24-02-015 Ind. INTEGRA'!AC27</f>
        <v>0</v>
      </c>
      <c r="S12" s="40">
        <f>+'24-02-015 Ind. INTEGRA'!AD27</f>
        <v>0</v>
      </c>
      <c r="T12" s="40">
        <f>+'24-02-015 Ind. INTEGRA'!AE27</f>
        <v>0</v>
      </c>
      <c r="U12" s="40">
        <f>+'24-02-015 Ind. INTEGRA'!AF27</f>
        <v>0</v>
      </c>
      <c r="V12" s="40">
        <f>+'24-02-015 Ind. INTEGRA'!AG27</f>
        <v>0</v>
      </c>
      <c r="W12" s="40">
        <f>+'24-02-015 Ind. INTEGRA'!AH27</f>
        <v>0</v>
      </c>
      <c r="X12" s="61">
        <f>+'24-02-015 Ind. INTEGRA'!AI27</f>
        <v>0</v>
      </c>
      <c r="Y12" s="61">
        <f>+'24-02-015 Ind. INTEGRA'!AJ27</f>
        <v>0</v>
      </c>
    </row>
    <row r="13" spans="1:25" ht="24.75" customHeight="1" x14ac:dyDescent="0.25">
      <c r="A13" s="60" t="s">
        <v>52</v>
      </c>
      <c r="B13" s="40">
        <f>+'24-02-015 Ind. INTEGRA'!J31</f>
        <v>0</v>
      </c>
      <c r="C13" s="40">
        <f>+'24-02-015 Ind. INTEGRA'!K31</f>
        <v>0</v>
      </c>
      <c r="D13" s="40">
        <f>+'24-02-015 Ind. INTEGRA'!M31</f>
        <v>0</v>
      </c>
      <c r="E13" s="40">
        <f>+'24-02-015 Ind. INTEGRA'!N31</f>
        <v>0</v>
      </c>
      <c r="F13" s="40">
        <f>+'24-02-015 Ind. INTEGRA'!O31</f>
        <v>0</v>
      </c>
      <c r="G13" s="40">
        <f>+'24-02-015 Ind. INTEGRA'!R31</f>
        <v>0</v>
      </c>
      <c r="H13" s="40">
        <f>+'24-02-015 Ind. INTEGRA'!S31</f>
        <v>0</v>
      </c>
      <c r="I13" s="40">
        <f>+'24-02-015 Ind. INTEGRA'!T31</f>
        <v>0</v>
      </c>
      <c r="J13" s="40">
        <f>+'24-02-015 Ind. INTEGRA'!U31</f>
        <v>0</v>
      </c>
      <c r="K13" s="40">
        <f>+'24-02-015 Ind. INTEGRA'!V31</f>
        <v>0</v>
      </c>
      <c r="L13" s="40">
        <f>+'24-02-015 Ind. INTEGRA'!W31</f>
        <v>0</v>
      </c>
      <c r="M13" s="40">
        <f>+'24-02-015 Ind. INTEGRA'!X31</f>
        <v>0</v>
      </c>
      <c r="N13" s="40">
        <f>+'24-02-015 Ind. INTEGRA'!Y31</f>
        <v>0</v>
      </c>
      <c r="O13" s="40">
        <f>+'24-02-015 Ind. INTEGRA'!Z31</f>
        <v>0</v>
      </c>
      <c r="P13" s="40">
        <f>+'24-02-015 Ind. INTEGRA'!AA31</f>
        <v>0</v>
      </c>
      <c r="Q13" s="40">
        <f>+'24-02-015 Ind. INTEGRA'!AB31</f>
        <v>0</v>
      </c>
      <c r="R13" s="40">
        <f>+'24-02-015 Ind. INTEGRA'!AC31</f>
        <v>0</v>
      </c>
      <c r="S13" s="40">
        <f>+'24-02-015 Ind. INTEGRA'!AD31</f>
        <v>0</v>
      </c>
      <c r="T13" s="40">
        <f>+'24-02-015 Ind. INTEGRA'!AE31</f>
        <v>0</v>
      </c>
      <c r="U13" s="40">
        <f>+'24-02-015 Ind. INTEGRA'!AF31</f>
        <v>0</v>
      </c>
      <c r="V13" s="40">
        <f>+'24-02-015 Ind. INTEGRA'!AG31</f>
        <v>0</v>
      </c>
      <c r="W13" s="40">
        <f>+'24-02-015 Ind. INTEGRA'!AH31</f>
        <v>0</v>
      </c>
      <c r="X13" s="61">
        <f>+'24-02-015 Ind. INTEGRA'!AI31</f>
        <v>0</v>
      </c>
      <c r="Y13" s="61">
        <f>+'24-02-015 Ind. INTEGRA'!AJ31</f>
        <v>0</v>
      </c>
    </row>
    <row r="14" spans="1:25" ht="24.75" customHeight="1" x14ac:dyDescent="0.25">
      <c r="A14" s="60" t="s">
        <v>54</v>
      </c>
      <c r="B14" s="40">
        <f>+'24-02-015 Ind. INTEGRA'!J35</f>
        <v>0</v>
      </c>
      <c r="C14" s="40">
        <f>+'24-02-015 Ind. INTEGRA'!K35</f>
        <v>0</v>
      </c>
      <c r="D14" s="40">
        <f>+'24-02-015 Ind. INTEGRA'!M35</f>
        <v>0</v>
      </c>
      <c r="E14" s="40">
        <f>+'24-02-015 Ind. INTEGRA'!N35</f>
        <v>0</v>
      </c>
      <c r="F14" s="40">
        <f>+'24-02-015 Ind. INTEGRA'!O35</f>
        <v>0</v>
      </c>
      <c r="G14" s="40">
        <f>+'24-02-015 Ind. INTEGRA'!R35</f>
        <v>0</v>
      </c>
      <c r="H14" s="40">
        <f>+'24-02-015 Ind. INTEGRA'!S35</f>
        <v>0</v>
      </c>
      <c r="I14" s="40">
        <f>+'24-02-015 Ind. INTEGRA'!T35</f>
        <v>0</v>
      </c>
      <c r="J14" s="40">
        <f>+'24-02-015 Ind. INTEGRA'!U35</f>
        <v>0</v>
      </c>
      <c r="K14" s="40">
        <f>+'24-02-015 Ind. INTEGRA'!V35</f>
        <v>0</v>
      </c>
      <c r="L14" s="40">
        <f>+'24-02-015 Ind. INTEGRA'!W35</f>
        <v>0</v>
      </c>
      <c r="M14" s="40">
        <f>+'24-02-015 Ind. INTEGRA'!X35</f>
        <v>0</v>
      </c>
      <c r="N14" s="40">
        <f>+'24-02-015 Ind. INTEGRA'!Y35</f>
        <v>0</v>
      </c>
      <c r="O14" s="40">
        <f>+'24-02-015 Ind. INTEGRA'!Z35</f>
        <v>0</v>
      </c>
      <c r="P14" s="40">
        <f>+'24-02-015 Ind. INTEGRA'!AA35</f>
        <v>0</v>
      </c>
      <c r="Q14" s="40">
        <f>+'24-02-015 Ind. INTEGRA'!AB35</f>
        <v>0</v>
      </c>
      <c r="R14" s="40">
        <f>+'24-02-015 Ind. INTEGRA'!AC35</f>
        <v>0</v>
      </c>
      <c r="S14" s="40">
        <f>+'24-02-015 Ind. INTEGRA'!AD35</f>
        <v>0</v>
      </c>
      <c r="T14" s="40">
        <f>+'24-02-015 Ind. INTEGRA'!AE35</f>
        <v>0</v>
      </c>
      <c r="U14" s="40">
        <f>+'24-02-015 Ind. INTEGRA'!AF35</f>
        <v>0</v>
      </c>
      <c r="V14" s="40">
        <f>+'24-02-015 Ind. INTEGRA'!AG35</f>
        <v>0</v>
      </c>
      <c r="W14" s="40">
        <f>+'24-02-015 Ind. INTEGRA'!AH35</f>
        <v>0</v>
      </c>
      <c r="X14" s="61">
        <f>+'24-02-015 Ind. INTEGRA'!AI35</f>
        <v>0</v>
      </c>
      <c r="Y14" s="61">
        <f>+'24-02-015 Ind. INTEGRA'!AJ35</f>
        <v>0</v>
      </c>
    </row>
    <row r="15" spans="1:25" ht="24.75" customHeight="1" x14ac:dyDescent="0.25">
      <c r="A15" s="60" t="s">
        <v>56</v>
      </c>
      <c r="B15" s="40">
        <f>+'24-02-015 Ind. INTEGRA'!J39</f>
        <v>0</v>
      </c>
      <c r="C15" s="40">
        <f>+'24-02-015 Ind. INTEGRA'!K39</f>
        <v>0</v>
      </c>
      <c r="D15" s="40">
        <f>+'24-02-015 Ind. INTEGRA'!M39</f>
        <v>0</v>
      </c>
      <c r="E15" s="40">
        <f>+'24-02-015 Ind. INTEGRA'!N39</f>
        <v>0</v>
      </c>
      <c r="F15" s="40">
        <f>+'24-02-015 Ind. INTEGRA'!O39</f>
        <v>0</v>
      </c>
      <c r="G15" s="40">
        <f>+'24-02-015 Ind. INTEGRA'!R39</f>
        <v>0</v>
      </c>
      <c r="H15" s="40">
        <f>+'24-02-015 Ind. INTEGRA'!S39</f>
        <v>0</v>
      </c>
      <c r="I15" s="40">
        <f>+'24-02-015 Ind. INTEGRA'!T39</f>
        <v>0</v>
      </c>
      <c r="J15" s="40">
        <f>+'24-02-015 Ind. INTEGRA'!U39</f>
        <v>0</v>
      </c>
      <c r="K15" s="40">
        <f>+'24-02-015 Ind. INTEGRA'!V39</f>
        <v>0</v>
      </c>
      <c r="L15" s="40">
        <f>+'24-02-015 Ind. INTEGRA'!W39</f>
        <v>0</v>
      </c>
      <c r="M15" s="40">
        <f>+'24-02-015 Ind. INTEGRA'!X39</f>
        <v>0</v>
      </c>
      <c r="N15" s="40">
        <f>+'24-02-015 Ind. INTEGRA'!Y39</f>
        <v>0</v>
      </c>
      <c r="O15" s="40">
        <f>+'24-02-015 Ind. INTEGRA'!Z39</f>
        <v>0</v>
      </c>
      <c r="P15" s="40">
        <f>+'24-02-015 Ind. INTEGRA'!AA39</f>
        <v>0</v>
      </c>
      <c r="Q15" s="40">
        <f>+'24-02-015 Ind. INTEGRA'!AB39</f>
        <v>0</v>
      </c>
      <c r="R15" s="40">
        <f>+'24-02-015 Ind. INTEGRA'!AC39</f>
        <v>0</v>
      </c>
      <c r="S15" s="40">
        <f>+'24-02-015 Ind. INTEGRA'!AD39</f>
        <v>0</v>
      </c>
      <c r="T15" s="40">
        <f>+'24-02-015 Ind. INTEGRA'!AE39</f>
        <v>0</v>
      </c>
      <c r="U15" s="40">
        <f>+'24-02-015 Ind. INTEGRA'!AF39</f>
        <v>0</v>
      </c>
      <c r="V15" s="40">
        <f>+'24-02-015 Ind. INTEGRA'!AG39</f>
        <v>0</v>
      </c>
      <c r="W15" s="40">
        <f>+'24-02-015 Ind. INTEGRA'!AH39</f>
        <v>0</v>
      </c>
      <c r="X15" s="61">
        <f>+'24-02-015 Ind. INTEGRA'!AI39</f>
        <v>0</v>
      </c>
      <c r="Y15" s="61">
        <f>+'24-02-015 Ind. INTEGRA'!AJ39</f>
        <v>0</v>
      </c>
    </row>
    <row r="16" spans="1:25" ht="24.75" customHeight="1" x14ac:dyDescent="0.25">
      <c r="A16" s="60" t="s">
        <v>58</v>
      </c>
      <c r="B16" s="40">
        <f>+'24-02-015 Ind. INTEGRA'!J43</f>
        <v>0</v>
      </c>
      <c r="C16" s="40">
        <f>+'24-02-015 Ind. INTEGRA'!K43</f>
        <v>0</v>
      </c>
      <c r="D16" s="40">
        <f>+'24-02-015 Ind. INTEGRA'!M43</f>
        <v>0</v>
      </c>
      <c r="E16" s="40">
        <f>+'24-02-015 Ind. INTEGRA'!N43</f>
        <v>0</v>
      </c>
      <c r="F16" s="40">
        <f>+'24-02-015 Ind. INTEGRA'!O43</f>
        <v>0</v>
      </c>
      <c r="G16" s="40">
        <f>+'24-02-015 Ind. INTEGRA'!R43</f>
        <v>0</v>
      </c>
      <c r="H16" s="40">
        <f>+'24-02-015 Ind. INTEGRA'!S43</f>
        <v>0</v>
      </c>
      <c r="I16" s="40">
        <f>+'24-02-015 Ind. INTEGRA'!T43</f>
        <v>0</v>
      </c>
      <c r="J16" s="40">
        <f>+'24-02-015 Ind. INTEGRA'!U43</f>
        <v>0</v>
      </c>
      <c r="K16" s="40">
        <f>+'24-02-015 Ind. INTEGRA'!V43</f>
        <v>0</v>
      </c>
      <c r="L16" s="40">
        <f>+'24-02-015 Ind. INTEGRA'!W43</f>
        <v>0</v>
      </c>
      <c r="M16" s="40">
        <f>+'24-02-015 Ind. INTEGRA'!X43</f>
        <v>0</v>
      </c>
      <c r="N16" s="40">
        <f>+'24-02-015 Ind. INTEGRA'!Y43</f>
        <v>0</v>
      </c>
      <c r="O16" s="40">
        <f>+'24-02-015 Ind. INTEGRA'!Z43</f>
        <v>0</v>
      </c>
      <c r="P16" s="40">
        <f>+'24-02-015 Ind. INTEGRA'!AA43</f>
        <v>0</v>
      </c>
      <c r="Q16" s="40">
        <f>+'24-02-015 Ind. INTEGRA'!AB43</f>
        <v>0</v>
      </c>
      <c r="R16" s="40">
        <f>+'24-02-015 Ind. INTEGRA'!AC43</f>
        <v>0</v>
      </c>
      <c r="S16" s="40">
        <f>+'24-02-015 Ind. INTEGRA'!AD43</f>
        <v>0</v>
      </c>
      <c r="T16" s="40">
        <f>+'24-02-015 Ind. INTEGRA'!AE43</f>
        <v>0</v>
      </c>
      <c r="U16" s="40">
        <f>+'24-02-015 Ind. INTEGRA'!AF43</f>
        <v>0</v>
      </c>
      <c r="V16" s="40">
        <f>+'24-02-015 Ind. INTEGRA'!AG43</f>
        <v>0</v>
      </c>
      <c r="W16" s="40">
        <f>+'24-02-015 Ind. INTEGRA'!AH43</f>
        <v>0</v>
      </c>
      <c r="X16" s="61">
        <f>+'24-02-015 Ind. INTEGRA'!AI43</f>
        <v>0</v>
      </c>
      <c r="Y16" s="61">
        <f>+'24-02-015 Ind. INTEGRA'!AJ43</f>
        <v>0</v>
      </c>
    </row>
    <row r="17" spans="1:25" ht="24.75" customHeight="1" x14ac:dyDescent="0.25">
      <c r="A17" s="60" t="s">
        <v>60</v>
      </c>
      <c r="B17" s="40">
        <f>+'24-02-015 Ind. INTEGRA'!J47</f>
        <v>0</v>
      </c>
      <c r="C17" s="40">
        <f>+'24-02-015 Ind. INTEGRA'!K47</f>
        <v>0</v>
      </c>
      <c r="D17" s="40">
        <f>+'24-02-015 Ind. INTEGRA'!M47</f>
        <v>0</v>
      </c>
      <c r="E17" s="40">
        <f>+'24-02-015 Ind. INTEGRA'!N47</f>
        <v>0</v>
      </c>
      <c r="F17" s="40">
        <f>+'24-02-015 Ind. INTEGRA'!O47</f>
        <v>0</v>
      </c>
      <c r="G17" s="40">
        <f>+'24-02-015 Ind. INTEGRA'!R47</f>
        <v>0</v>
      </c>
      <c r="H17" s="40">
        <f>+'24-02-015 Ind. INTEGRA'!S47</f>
        <v>0</v>
      </c>
      <c r="I17" s="40">
        <f>+'24-02-015 Ind. INTEGRA'!T47</f>
        <v>0</v>
      </c>
      <c r="J17" s="40">
        <f>+'24-02-015 Ind. INTEGRA'!U47</f>
        <v>0</v>
      </c>
      <c r="K17" s="40">
        <f>+'24-02-015 Ind. INTEGRA'!V47</f>
        <v>0</v>
      </c>
      <c r="L17" s="40">
        <f>+'24-02-015 Ind. INTEGRA'!W47</f>
        <v>0</v>
      </c>
      <c r="M17" s="40">
        <f>+'24-02-015 Ind. INTEGRA'!X47</f>
        <v>0</v>
      </c>
      <c r="N17" s="40">
        <f>+'24-02-015 Ind. INTEGRA'!Y47</f>
        <v>0</v>
      </c>
      <c r="O17" s="40">
        <f>+'24-02-015 Ind. INTEGRA'!Z47</f>
        <v>0</v>
      </c>
      <c r="P17" s="40">
        <f>+'24-02-015 Ind. INTEGRA'!AA47</f>
        <v>0</v>
      </c>
      <c r="Q17" s="40">
        <f>+'24-02-015 Ind. INTEGRA'!AB47</f>
        <v>0</v>
      </c>
      <c r="R17" s="40">
        <f>+'24-02-015 Ind. INTEGRA'!AC47</f>
        <v>0</v>
      </c>
      <c r="S17" s="40">
        <f>+'24-02-015 Ind. INTEGRA'!AD47</f>
        <v>0</v>
      </c>
      <c r="T17" s="40">
        <f>+'24-02-015 Ind. INTEGRA'!AE47</f>
        <v>0</v>
      </c>
      <c r="U17" s="40">
        <f>+'24-02-015 Ind. INTEGRA'!AF47</f>
        <v>0</v>
      </c>
      <c r="V17" s="40">
        <f>+'24-02-015 Ind. INTEGRA'!AG47</f>
        <v>0</v>
      </c>
      <c r="W17" s="40">
        <f>+'24-02-015 Ind. INTEGRA'!AH47</f>
        <v>0</v>
      </c>
      <c r="X17" s="61">
        <f>+'24-02-015 Ind. INTEGRA'!AI47</f>
        <v>0</v>
      </c>
      <c r="Y17" s="61">
        <f>+'24-02-015 Ind. INTEGRA'!AJ44</f>
        <v>0</v>
      </c>
    </row>
    <row r="18" spans="1:25" ht="24.75" customHeight="1" x14ac:dyDescent="0.25">
      <c r="A18" s="60" t="s">
        <v>62</v>
      </c>
      <c r="B18" s="40">
        <f>+'24-02-015 Ind. INTEGRA'!J51</f>
        <v>0</v>
      </c>
      <c r="C18" s="40">
        <f>+'24-02-015 Ind. INTEGRA'!K51</f>
        <v>0</v>
      </c>
      <c r="D18" s="40">
        <f>+'24-02-015 Ind. INTEGRA'!M51</f>
        <v>0</v>
      </c>
      <c r="E18" s="40">
        <f>+'24-02-015 Ind. INTEGRA'!N51</f>
        <v>0</v>
      </c>
      <c r="F18" s="40">
        <f>+'24-02-015 Ind. INTEGRA'!O51</f>
        <v>0</v>
      </c>
      <c r="G18" s="40">
        <f>+'24-02-015 Ind. INTEGRA'!R51</f>
        <v>0</v>
      </c>
      <c r="H18" s="40">
        <f>+'24-02-015 Ind. INTEGRA'!S51</f>
        <v>0</v>
      </c>
      <c r="I18" s="40">
        <f>+'24-02-015 Ind. INTEGRA'!T51</f>
        <v>0</v>
      </c>
      <c r="J18" s="40">
        <f>+'24-02-015 Ind. INTEGRA'!U51</f>
        <v>0</v>
      </c>
      <c r="K18" s="40">
        <f>+'24-02-015 Ind. INTEGRA'!V51</f>
        <v>0</v>
      </c>
      <c r="L18" s="40">
        <f>+'24-02-015 Ind. INTEGRA'!W51</f>
        <v>0</v>
      </c>
      <c r="M18" s="40">
        <f>+'24-02-015 Ind. INTEGRA'!X51</f>
        <v>0</v>
      </c>
      <c r="N18" s="40">
        <f>+'24-02-015 Ind. INTEGRA'!Y51</f>
        <v>0</v>
      </c>
      <c r="O18" s="40">
        <f>+'24-02-015 Ind. INTEGRA'!Z51</f>
        <v>0</v>
      </c>
      <c r="P18" s="40">
        <f>+'24-02-015 Ind. INTEGRA'!AA51</f>
        <v>0</v>
      </c>
      <c r="Q18" s="40">
        <f>+'24-02-015 Ind. INTEGRA'!AB51</f>
        <v>0</v>
      </c>
      <c r="R18" s="40">
        <f>+'24-02-015 Ind. INTEGRA'!AC51</f>
        <v>0</v>
      </c>
      <c r="S18" s="40">
        <f>+'24-02-015 Ind. INTEGRA'!AD51</f>
        <v>0</v>
      </c>
      <c r="T18" s="40">
        <f>+'24-02-015 Ind. INTEGRA'!AE51</f>
        <v>0</v>
      </c>
      <c r="U18" s="40">
        <f>+'24-02-015 Ind. INTEGRA'!AF51</f>
        <v>0</v>
      </c>
      <c r="V18" s="40">
        <f>+'24-02-015 Ind. INTEGRA'!AG51</f>
        <v>0</v>
      </c>
      <c r="W18" s="40">
        <f>+'24-02-015 Ind. INTEGRA'!AH51</f>
        <v>0</v>
      </c>
      <c r="X18" s="61">
        <f>+'24-02-015 Ind. INTEGRA'!AI51</f>
        <v>0</v>
      </c>
      <c r="Y18" s="61">
        <f>+'24-02-015 Ind. INTEGRA'!AJ51</f>
        <v>0</v>
      </c>
    </row>
    <row r="19" spans="1:25" ht="24.75" customHeight="1" x14ac:dyDescent="0.25">
      <c r="A19" s="60" t="s">
        <v>64</v>
      </c>
      <c r="B19" s="40">
        <f>+'24-02-015 Ind. INTEGRA'!J55</f>
        <v>0</v>
      </c>
      <c r="C19" s="40">
        <f>+'24-02-015 Ind. INTEGRA'!K55</f>
        <v>0</v>
      </c>
      <c r="D19" s="40">
        <f>+'24-02-015 Ind. INTEGRA'!M55</f>
        <v>0</v>
      </c>
      <c r="E19" s="40">
        <f>+'24-02-015 Ind. INTEGRA'!N55</f>
        <v>0</v>
      </c>
      <c r="F19" s="40">
        <f>+'24-02-015 Ind. INTEGRA'!O55</f>
        <v>0</v>
      </c>
      <c r="G19" s="40">
        <f>+'24-02-015 Ind. INTEGRA'!R55</f>
        <v>0</v>
      </c>
      <c r="H19" s="40">
        <f>+'24-02-015 Ind. INTEGRA'!S55</f>
        <v>0</v>
      </c>
      <c r="I19" s="40">
        <f>+'24-02-015 Ind. INTEGRA'!T55</f>
        <v>0</v>
      </c>
      <c r="J19" s="40">
        <f>+'24-02-015 Ind. INTEGRA'!U55</f>
        <v>0</v>
      </c>
      <c r="K19" s="40">
        <f>+'24-02-015 Ind. INTEGRA'!V55</f>
        <v>0</v>
      </c>
      <c r="L19" s="40">
        <f>+'24-02-015 Ind. INTEGRA'!W55</f>
        <v>0</v>
      </c>
      <c r="M19" s="40">
        <f>+'24-02-015 Ind. INTEGRA'!X55</f>
        <v>0</v>
      </c>
      <c r="N19" s="40">
        <f>+'24-02-015 Ind. INTEGRA'!Y55</f>
        <v>0</v>
      </c>
      <c r="O19" s="40">
        <f>+'24-02-015 Ind. INTEGRA'!Z55</f>
        <v>0</v>
      </c>
      <c r="P19" s="40">
        <f>+'24-02-015 Ind. INTEGRA'!AA55</f>
        <v>0</v>
      </c>
      <c r="Q19" s="40">
        <f>+'24-02-015 Ind. INTEGRA'!AB55</f>
        <v>0</v>
      </c>
      <c r="R19" s="40">
        <f>+'24-02-015 Ind. INTEGRA'!AC55</f>
        <v>0</v>
      </c>
      <c r="S19" s="40">
        <f>+'24-02-015 Ind. INTEGRA'!AD55</f>
        <v>0</v>
      </c>
      <c r="T19" s="40">
        <f>+'24-02-015 Ind. INTEGRA'!AE55</f>
        <v>0</v>
      </c>
      <c r="U19" s="40">
        <f>+'24-02-015 Ind. INTEGRA'!AF55</f>
        <v>0</v>
      </c>
      <c r="V19" s="40">
        <f>+'24-02-015 Ind. INTEGRA'!AG55</f>
        <v>0</v>
      </c>
      <c r="W19" s="40">
        <f>+'24-02-015 Ind. INTEGRA'!AH55</f>
        <v>0</v>
      </c>
      <c r="X19" s="61">
        <f>+'24-02-015 Ind. INTEGRA'!AI55</f>
        <v>0</v>
      </c>
      <c r="Y19" s="61">
        <f>+'24-02-015 Ind. INTEGRA'!AJ55</f>
        <v>0</v>
      </c>
    </row>
    <row r="20" spans="1:25" ht="24.75" customHeight="1" x14ac:dyDescent="0.25">
      <c r="A20" s="62" t="s">
        <v>66</v>
      </c>
      <c r="B20" s="40">
        <f>+'24-02-015 Ind. INTEGRA'!J59</f>
        <v>0</v>
      </c>
      <c r="C20" s="40">
        <f>+'24-02-015 Ind. INTEGRA'!K59</f>
        <v>0</v>
      </c>
      <c r="D20" s="40">
        <f>+'24-02-015 Ind. INTEGRA'!M59</f>
        <v>0</v>
      </c>
      <c r="E20" s="40">
        <f>+'24-02-015 Ind. INTEGRA'!N59</f>
        <v>0</v>
      </c>
      <c r="F20" s="40">
        <f>+'24-02-015 Ind. INTEGRA'!O59</f>
        <v>0</v>
      </c>
      <c r="G20" s="40">
        <f>+'24-02-015 Ind. INTEGRA'!R59</f>
        <v>0</v>
      </c>
      <c r="H20" s="40">
        <f>+'24-02-015 Ind. INTEGRA'!S59</f>
        <v>0</v>
      </c>
      <c r="I20" s="40">
        <f>+'24-02-015 Ind. INTEGRA'!T59</f>
        <v>0</v>
      </c>
      <c r="J20" s="40">
        <f>+'24-02-015 Ind. INTEGRA'!U59</f>
        <v>0</v>
      </c>
      <c r="K20" s="40">
        <f>+'24-02-015 Ind. INTEGRA'!V59</f>
        <v>0</v>
      </c>
      <c r="L20" s="40">
        <f>+'24-02-015 Ind. INTEGRA'!W59</f>
        <v>0</v>
      </c>
      <c r="M20" s="40">
        <f>+'24-02-015 Ind. INTEGRA'!X59</f>
        <v>0</v>
      </c>
      <c r="N20" s="40">
        <f>+'24-02-015 Ind. INTEGRA'!Y59</f>
        <v>0</v>
      </c>
      <c r="O20" s="40">
        <f>+'24-02-015 Ind. INTEGRA'!Z59</f>
        <v>0</v>
      </c>
      <c r="P20" s="40">
        <f>+'24-02-015 Ind. INTEGRA'!AA59</f>
        <v>0</v>
      </c>
      <c r="Q20" s="40">
        <f>+'24-02-015 Ind. INTEGRA'!AB59</f>
        <v>0</v>
      </c>
      <c r="R20" s="40">
        <f>+'24-02-015 Ind. INTEGRA'!AC59</f>
        <v>0</v>
      </c>
      <c r="S20" s="40">
        <f>+'24-02-015 Ind. INTEGRA'!AD59</f>
        <v>0</v>
      </c>
      <c r="T20" s="40">
        <f>+'24-02-015 Ind. INTEGRA'!AE59</f>
        <v>0</v>
      </c>
      <c r="U20" s="40">
        <f>+'24-02-015 Ind. INTEGRA'!AF59</f>
        <v>0</v>
      </c>
      <c r="V20" s="40">
        <f>+'24-02-015 Ind. INTEGRA'!AG59</f>
        <v>0</v>
      </c>
      <c r="W20" s="40">
        <f>+'24-02-015 Ind. INTEGRA'!AH59</f>
        <v>0</v>
      </c>
      <c r="X20" s="61">
        <f>+'24-02-015 Ind. INTEGRA'!AI59</f>
        <v>0</v>
      </c>
      <c r="Y20" s="61">
        <f>+'24-02-015 Ind. INTEGRA'!AJ59</f>
        <v>0</v>
      </c>
    </row>
    <row r="21" spans="1:25" ht="24.75" customHeight="1" x14ac:dyDescent="0.25">
      <c r="A21" s="62" t="s">
        <v>68</v>
      </c>
      <c r="B21" s="40">
        <f>+'24-02-015 Ind. INTEGRA'!J63</f>
        <v>0</v>
      </c>
      <c r="C21" s="40">
        <f>+'24-02-015 Ind. INTEGRA'!K63</f>
        <v>0</v>
      </c>
      <c r="D21" s="40">
        <f>+'24-02-015 Ind. INTEGRA'!M63</f>
        <v>0</v>
      </c>
      <c r="E21" s="40">
        <f>+'24-02-015 Ind. INTEGRA'!N63</f>
        <v>0</v>
      </c>
      <c r="F21" s="40">
        <f>+'24-02-015 Ind. INTEGRA'!O63</f>
        <v>0</v>
      </c>
      <c r="G21" s="40">
        <f>+'24-02-015 Ind. INTEGRA'!R63</f>
        <v>0</v>
      </c>
      <c r="H21" s="40">
        <f>+'24-02-015 Ind. INTEGRA'!S63</f>
        <v>0</v>
      </c>
      <c r="I21" s="40">
        <f>+'24-02-015 Ind. INTEGRA'!T63</f>
        <v>0</v>
      </c>
      <c r="J21" s="40">
        <f>+'24-02-015 Ind. INTEGRA'!U63</f>
        <v>0</v>
      </c>
      <c r="K21" s="40">
        <f>+'24-02-015 Ind. INTEGRA'!V63</f>
        <v>0</v>
      </c>
      <c r="L21" s="40">
        <f>+'24-02-015 Ind. INTEGRA'!W63</f>
        <v>0</v>
      </c>
      <c r="M21" s="40">
        <f>+'24-02-015 Ind. INTEGRA'!X63</f>
        <v>0</v>
      </c>
      <c r="N21" s="40">
        <f>+'24-02-015 Ind. INTEGRA'!Y63</f>
        <v>0</v>
      </c>
      <c r="O21" s="40">
        <f>+'24-02-015 Ind. INTEGRA'!Z63</f>
        <v>0</v>
      </c>
      <c r="P21" s="40">
        <f>+'24-02-015 Ind. INTEGRA'!AA63</f>
        <v>0</v>
      </c>
      <c r="Q21" s="40">
        <f>+'24-02-015 Ind. INTEGRA'!AB63</f>
        <v>0</v>
      </c>
      <c r="R21" s="40">
        <f>+'24-02-015 Ind. INTEGRA'!AC63</f>
        <v>0</v>
      </c>
      <c r="S21" s="40">
        <f>+'24-02-015 Ind. INTEGRA'!AD63</f>
        <v>0</v>
      </c>
      <c r="T21" s="40">
        <f>+'24-02-015 Ind. INTEGRA'!AE63</f>
        <v>0</v>
      </c>
      <c r="U21" s="40">
        <f>+'24-02-015 Ind. INTEGRA'!AF63</f>
        <v>0</v>
      </c>
      <c r="V21" s="40">
        <f>+'24-02-015 Ind. INTEGRA'!AG63</f>
        <v>0</v>
      </c>
      <c r="W21" s="40">
        <f>+'24-02-015 Ind. INTEGRA'!AH63</f>
        <v>0</v>
      </c>
      <c r="X21" s="61">
        <f>+'24-02-015 Ind. INTEGRA'!AI63</f>
        <v>0</v>
      </c>
      <c r="Y21" s="61">
        <f>+'24-02-015 Ind. INTEGRA'!AJ63</f>
        <v>0</v>
      </c>
    </row>
    <row r="22" spans="1:25" ht="24.75" customHeight="1" x14ac:dyDescent="0.25">
      <c r="A22" s="62" t="s">
        <v>80</v>
      </c>
      <c r="B22" s="40">
        <f>+'24-02-015 Ind. INTEGRA'!J67</f>
        <v>0</v>
      </c>
      <c r="C22" s="40">
        <f>+'24-02-015 Ind. INTEGRA'!K67</f>
        <v>0</v>
      </c>
      <c r="D22" s="40">
        <f>+'24-02-015 Ind. INTEGRA'!M64</f>
        <v>0</v>
      </c>
      <c r="E22" s="40">
        <f>+'24-02-015 Ind. INTEGRA'!N64</f>
        <v>0</v>
      </c>
      <c r="F22" s="40">
        <f>+'24-02-015 Ind. INTEGRA'!O64</f>
        <v>0</v>
      </c>
      <c r="G22" s="40">
        <f>+'24-02-015 Ind. INTEGRA'!R64</f>
        <v>0</v>
      </c>
      <c r="H22" s="40">
        <f>+'24-02-015 Ind. INTEGRA'!S64</f>
        <v>0</v>
      </c>
      <c r="I22" s="40">
        <f>+'24-02-015 Ind. INTEGRA'!T64</f>
        <v>0</v>
      </c>
      <c r="J22" s="40">
        <f>+'24-02-015 Ind. INTEGRA'!U67</f>
        <v>0</v>
      </c>
      <c r="K22" s="40">
        <f>+'24-02-015 Ind. INTEGRA'!V64</f>
        <v>0</v>
      </c>
      <c r="L22" s="40">
        <f>+'24-02-015 Ind. INTEGRA'!W64</f>
        <v>0</v>
      </c>
      <c r="M22" s="40">
        <f>+'24-02-015 Ind. INTEGRA'!X64</f>
        <v>0</v>
      </c>
      <c r="N22" s="40">
        <f>+'24-02-015 Ind. INTEGRA'!Y67</f>
        <v>0</v>
      </c>
      <c r="O22" s="40">
        <f>+'24-02-015 Ind. INTEGRA'!Z64</f>
        <v>0</v>
      </c>
      <c r="P22" s="40">
        <f>+'24-02-015 Ind. INTEGRA'!AA64</f>
        <v>0</v>
      </c>
      <c r="Q22" s="40">
        <f>+'24-02-015 Ind. INTEGRA'!AB64</f>
        <v>0</v>
      </c>
      <c r="R22" s="40">
        <f>+'24-02-015 Ind. INTEGRA'!AC67</f>
        <v>0</v>
      </c>
      <c r="S22" s="40">
        <f>+'24-02-015 Ind. INTEGRA'!AD64</f>
        <v>0</v>
      </c>
      <c r="T22" s="40">
        <f>+'24-02-015 Ind. INTEGRA'!AE64</f>
        <v>0</v>
      </c>
      <c r="U22" s="40">
        <f>+'24-02-015 Ind. INTEGRA'!AF64</f>
        <v>0</v>
      </c>
      <c r="V22" s="40">
        <f>+'24-02-015 Ind. INTEGRA'!AG67</f>
        <v>0</v>
      </c>
      <c r="W22" s="40">
        <f>+'24-02-015 Ind. INTEGRA'!AH67</f>
        <v>0</v>
      </c>
      <c r="X22" s="61">
        <f>+'24-02-015 Ind. INTEGRA'!AI67</f>
        <v>0</v>
      </c>
      <c r="Y22" s="61">
        <f>+'24-02-015 Ind. INTEGRA'!AJ67</f>
        <v>0</v>
      </c>
    </row>
    <row r="23" spans="1:25" ht="24.75" customHeight="1" x14ac:dyDescent="0.25">
      <c r="A23" s="62" t="s">
        <v>70</v>
      </c>
      <c r="B23" s="40">
        <f>+'24-02-015 Ind. INTEGRA'!J71</f>
        <v>0</v>
      </c>
      <c r="C23" s="40">
        <f>+'24-02-015 Ind. INTEGRA'!K71</f>
        <v>0</v>
      </c>
      <c r="D23" s="40">
        <f>+'24-02-015 Ind. INTEGRA'!M71</f>
        <v>0</v>
      </c>
      <c r="E23" s="40">
        <f>+'24-02-015 Ind. INTEGRA'!N71</f>
        <v>0</v>
      </c>
      <c r="F23" s="40">
        <f>+'24-02-015 Ind. INTEGRA'!O71</f>
        <v>0</v>
      </c>
      <c r="G23" s="40">
        <f>+'24-02-015 Ind. INTEGRA'!R71</f>
        <v>0</v>
      </c>
      <c r="H23" s="40">
        <f>+'24-02-015 Ind. INTEGRA'!S71</f>
        <v>0</v>
      </c>
      <c r="I23" s="40">
        <f>+'24-02-015 Ind. INTEGRA'!T71</f>
        <v>0</v>
      </c>
      <c r="J23" s="40">
        <f>+'24-02-015 Ind. INTEGRA'!U71</f>
        <v>0</v>
      </c>
      <c r="K23" s="40">
        <f>+'24-02-015 Ind. INTEGRA'!V71</f>
        <v>0</v>
      </c>
      <c r="L23" s="40">
        <f>+'24-02-015 Ind. INTEGRA'!W71</f>
        <v>0</v>
      </c>
      <c r="M23" s="40">
        <f>+'24-02-015 Ind. INTEGRA'!X71</f>
        <v>0</v>
      </c>
      <c r="N23" s="40">
        <f>+'24-02-015 Ind. INTEGRA'!Y71</f>
        <v>0</v>
      </c>
      <c r="O23" s="40">
        <f>+'24-02-015 Ind. INTEGRA'!Z71</f>
        <v>0</v>
      </c>
      <c r="P23" s="40">
        <f>+'24-02-015 Ind. INTEGRA'!AA71</f>
        <v>0</v>
      </c>
      <c r="Q23" s="40">
        <f>+'24-02-015 Ind. INTEGRA'!AB71</f>
        <v>0</v>
      </c>
      <c r="R23" s="40">
        <f>+'24-02-015 Ind. INTEGRA'!AC71</f>
        <v>0</v>
      </c>
      <c r="S23" s="40">
        <f>+'24-02-015 Ind. INTEGRA'!AD71</f>
        <v>0</v>
      </c>
      <c r="T23" s="40">
        <f>+'24-02-015 Ind. INTEGRA'!AE71</f>
        <v>0</v>
      </c>
      <c r="U23" s="40">
        <f>+'24-02-015 Ind. INTEGRA'!AF71</f>
        <v>0</v>
      </c>
      <c r="V23" s="40">
        <f>+'24-02-015 Ind. INTEGRA'!AG71</f>
        <v>0</v>
      </c>
      <c r="W23" s="40">
        <f>+'24-02-015 Ind. INTEGRA'!AH71</f>
        <v>0</v>
      </c>
      <c r="X23" s="61">
        <f>+'24-02-015 Ind. INTEGRA'!AI71</f>
        <v>0</v>
      </c>
      <c r="Y23" s="61">
        <f>+'24-02-015 Ind. INTEGRA'!AJ71</f>
        <v>0</v>
      </c>
    </row>
    <row r="24" spans="1:25" ht="24.75" customHeight="1" x14ac:dyDescent="0.25">
      <c r="A24" s="63" t="s">
        <v>72</v>
      </c>
      <c r="B24" s="40">
        <f>+'24-02-015 Ind. INTEGRA'!J75</f>
        <v>2325944000</v>
      </c>
      <c r="C24" s="40">
        <f>+'24-02-015 Ind. INTEGRA'!K75</f>
        <v>2325944000</v>
      </c>
      <c r="D24" s="40">
        <f>+'24-02-015 Ind. INTEGRA'!M75</f>
        <v>0</v>
      </c>
      <c r="E24" s="40">
        <f>+'24-02-015 Ind. INTEGRA'!N75</f>
        <v>0</v>
      </c>
      <c r="F24" s="40">
        <f>+'24-02-015 Ind. INTEGRA'!O75</f>
        <v>0</v>
      </c>
      <c r="G24" s="40">
        <f>+'24-02-015 Ind. INTEGRA'!R75</f>
        <v>0</v>
      </c>
      <c r="H24" s="40">
        <f>+'24-02-015 Ind. INTEGRA'!S75</f>
        <v>0</v>
      </c>
      <c r="I24" s="40">
        <f>+'24-02-015 Ind. INTEGRA'!T75</f>
        <v>0</v>
      </c>
      <c r="J24" s="40">
        <f>+'24-02-015 Ind. INTEGRA'!U75</f>
        <v>0</v>
      </c>
      <c r="K24" s="40">
        <f>+'24-02-015 Ind. INTEGRA'!V75</f>
        <v>0</v>
      </c>
      <c r="L24" s="40">
        <f>+'24-02-015 Ind. INTEGRA'!W75</f>
        <v>0</v>
      </c>
      <c r="M24" s="40">
        <f>+'24-02-015 Ind. INTEGRA'!X75</f>
        <v>0</v>
      </c>
      <c r="N24" s="40">
        <f>+'24-02-015 Ind. INTEGRA'!Y75</f>
        <v>0</v>
      </c>
      <c r="O24" s="40">
        <f>+'24-02-015 Ind. INTEGRA'!Z75</f>
        <v>0</v>
      </c>
      <c r="P24" s="40">
        <f>+'24-02-015 Ind. INTEGRA'!AA75</f>
        <v>0</v>
      </c>
      <c r="Q24" s="40">
        <f>+'24-02-015 Ind. INTEGRA'!AB75</f>
        <v>1628160800</v>
      </c>
      <c r="R24" s="40">
        <f>+'24-02-015 Ind. INTEGRA'!AC75</f>
        <v>1628160800</v>
      </c>
      <c r="S24" s="40">
        <f>+'24-02-015 Ind. INTEGRA'!AD75</f>
        <v>0</v>
      </c>
      <c r="T24" s="40">
        <f>+'24-02-015 Ind. INTEGRA'!AE75</f>
        <v>0</v>
      </c>
      <c r="U24" s="40">
        <f>+'24-02-015 Ind. INTEGRA'!AF75</f>
        <v>0</v>
      </c>
      <c r="V24" s="40">
        <f>+'24-02-015 Ind. INTEGRA'!AG75</f>
        <v>0</v>
      </c>
      <c r="W24" s="40">
        <f>+'24-02-015 Ind. INTEGRA'!AH75</f>
        <v>1628160800</v>
      </c>
      <c r="X24" s="61">
        <f>+'24-02-015 Ind. INTEGRA'!AI75</f>
        <v>0.7</v>
      </c>
      <c r="Y24" s="61">
        <f>+'24-02-015 Ind. INTEGRA'!AJ75</f>
        <v>1</v>
      </c>
    </row>
    <row r="25" spans="1:25" ht="34.5" customHeight="1" x14ac:dyDescent="0.25">
      <c r="A25" s="65" t="str">
        <f>"TOTAL ASIG."&amp;" "&amp;$A$5</f>
        <v>TOTAL ASIG. 24-02-015 "INTEGRA - Subsecretaria de Educación Parvularia"</v>
      </c>
      <c r="B25" s="66">
        <f>SUM(B8:B24)</f>
        <v>2325944000</v>
      </c>
      <c r="C25" s="66">
        <f t="shared" ref="C25:V25" si="0">SUM(C8:C24)</f>
        <v>2325944000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1628160800</v>
      </c>
      <c r="R25" s="66">
        <f t="shared" si="0"/>
        <v>1628160800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1628160800</v>
      </c>
      <c r="X25" s="67">
        <f>+'24-02-015 Ind. INTEGRA'!AI76</f>
        <v>0.7</v>
      </c>
      <c r="Y25" s="67">
        <f>'24-02-015 Ind. INTEGRA'!AJ76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57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A503A-8CFC-4950-8E41-01A26EEBFD1F}">
  <sheetPr codeName="Hoja13">
    <tabColor rgb="FF007DB5"/>
    <pageSetUpPr fitToPage="1"/>
  </sheetPr>
  <dimension ref="A1:DB95"/>
  <sheetViews>
    <sheetView topLeftCell="A61" zoomScaleNormal="100" workbookViewId="0">
      <selection activeCell="U83" sqref="U8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5.28515625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86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0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0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0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0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0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0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0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0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0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0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0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0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0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0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87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0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0">
        <v>50575000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112</v>
      </c>
      <c r="D73" s="34">
        <v>45741</v>
      </c>
      <c r="E73" s="26" t="s">
        <v>102</v>
      </c>
      <c r="F73" s="26" t="s">
        <v>103</v>
      </c>
      <c r="G73" s="26"/>
      <c r="H73" s="36"/>
      <c r="I73" s="38"/>
      <c r="J73" s="90"/>
      <c r="K73" s="41">
        <v>50575000</v>
      </c>
      <c r="L73" s="39"/>
      <c r="M73" s="31"/>
      <c r="N73" s="42"/>
      <c r="O73" s="31"/>
      <c r="P73" s="43"/>
      <c r="Q73" s="43"/>
      <c r="R73" s="19">
        <v>50575000</v>
      </c>
      <c r="S73" s="19"/>
      <c r="T73" s="19"/>
      <c r="U73" s="8">
        <f>SUM(R73:T73)</f>
        <v>50575000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50575000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0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1" t="s">
        <v>73</v>
      </c>
      <c r="B75" s="91"/>
      <c r="C75" s="91"/>
      <c r="D75" s="91"/>
      <c r="E75" s="91"/>
      <c r="F75" s="91"/>
      <c r="G75" s="91"/>
      <c r="H75" s="91"/>
      <c r="I75" s="91"/>
      <c r="J75" s="56">
        <f>J72</f>
        <v>50575000</v>
      </c>
      <c r="K75" s="56">
        <f>SUM(K73:K73)</f>
        <v>50575000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50575000</v>
      </c>
      <c r="S75" s="56">
        <f t="shared" si="16"/>
        <v>0</v>
      </c>
      <c r="T75" s="56">
        <f t="shared" si="16"/>
        <v>0</v>
      </c>
      <c r="U75" s="56">
        <f t="shared" si="16"/>
        <v>50575000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50575000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24-02-020 "Programa de Educación Media - JUNAEB"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50575000</v>
      </c>
      <c r="K76" s="66">
        <f t="shared" ref="K76:AH76" si="17">SUM(K11,K15,K19,K23,K27,K31,K35,K39,K43,K47,K51,K55,K59,K63,K67,K71,K75)</f>
        <v>50575000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50575000</v>
      </c>
      <c r="S76" s="66">
        <f t="shared" si="17"/>
        <v>0</v>
      </c>
      <c r="T76" s="66">
        <f t="shared" si="17"/>
        <v>0</v>
      </c>
      <c r="U76" s="66">
        <f t="shared" si="17"/>
        <v>50575000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50575000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118AF3CB-B343-4827-AEFB-8395AF21504B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27B99EA-E354-4038-8497-FA111F6452D5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F3BA40D9-8865-45BD-9757-C46C9D14EFB8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5895DC7E-FA8C-42BE-A266-7B4F5FBDAD3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762A5E1-019B-469D-9DB6-DDD048F4CAF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B21EF6ED-2B10-43F2-A59C-05DC5525FE7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3ECB4206-E294-49C5-A625-8BC9418B1EC5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F937F98A-931B-4860-AD72-4786947A850C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21FD-5363-45D6-BBDA-D5674F54689E}">
  <sheetPr codeName="Hoja14">
    <tabColor rgb="FF33CCFF"/>
    <pageSetUpPr fitToPage="1"/>
  </sheetPr>
  <dimension ref="A1:Y42"/>
  <sheetViews>
    <sheetView topLeftCell="A11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86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+'24-02-020 Ind. EM - JUNAEB '!J11</f>
        <v>0</v>
      </c>
      <c r="C8" s="40">
        <f>+'24-02-020 Ind. EM - JUNAEB '!K11</f>
        <v>0</v>
      </c>
      <c r="D8" s="40">
        <f>+'24-02-020 Ind. EM - JUNAEB '!M11</f>
        <v>0</v>
      </c>
      <c r="E8" s="40">
        <f>+'24-02-020 Ind. EM - JUNAEB '!N11</f>
        <v>0</v>
      </c>
      <c r="F8" s="40">
        <f>+'24-02-020 Ind. EM - JUNAEB '!O11</f>
        <v>0</v>
      </c>
      <c r="G8" s="40">
        <f>+'24-02-020 Ind. EM - JUNAEB '!R11</f>
        <v>0</v>
      </c>
      <c r="H8" s="40">
        <f>+'24-02-020 Ind. EM - JUNAEB '!S11</f>
        <v>0</v>
      </c>
      <c r="I8" s="40">
        <f>+'24-02-020 Ind. EM - JUNAEB '!T11</f>
        <v>0</v>
      </c>
      <c r="J8" s="40">
        <f>+'24-02-020 Ind. EM - JUNAEB '!U11</f>
        <v>0</v>
      </c>
      <c r="K8" s="40">
        <f>+'24-02-020 Ind. EM - JUNAEB '!V11</f>
        <v>0</v>
      </c>
      <c r="L8" s="40">
        <f>+'24-02-020 Ind. EM - JUNAEB '!W11</f>
        <v>0</v>
      </c>
      <c r="M8" s="40">
        <f>+'24-02-020 Ind. EM - JUNAEB '!X11</f>
        <v>0</v>
      </c>
      <c r="N8" s="40">
        <f>+'24-02-020 Ind. EM - JUNAEB '!Y11</f>
        <v>0</v>
      </c>
      <c r="O8" s="40">
        <f>+'24-02-020 Ind. EM - JUNAEB '!Z11</f>
        <v>0</v>
      </c>
      <c r="P8" s="40">
        <f>+'24-02-020 Ind. EM - JUNAEB '!AA11</f>
        <v>0</v>
      </c>
      <c r="Q8" s="40">
        <f>+'24-02-020 Ind. EM - JUNAEB '!AB11</f>
        <v>0</v>
      </c>
      <c r="R8" s="40">
        <f>+'24-02-020 Ind. EM - JUNAEB '!AC11</f>
        <v>0</v>
      </c>
      <c r="S8" s="40">
        <f>+'24-02-020 Ind. EM - JUNAEB '!AD11</f>
        <v>0</v>
      </c>
      <c r="T8" s="40">
        <f>+'24-02-020 Ind. EM - JUNAEB '!AE11</f>
        <v>0</v>
      </c>
      <c r="U8" s="40">
        <f>+'24-02-020 Ind. EM - JUNAEB '!AF11</f>
        <v>0</v>
      </c>
      <c r="V8" s="40">
        <f>+'24-02-020 Ind. EM - JUNAEB '!AG11</f>
        <v>0</v>
      </c>
      <c r="W8" s="40">
        <f>+'24-02-020 Ind. EM - JUNAEB '!AH11</f>
        <v>0</v>
      </c>
      <c r="X8" s="61">
        <f>+'24-02-020 Ind. EM - JUNAEB '!AI11</f>
        <v>0</v>
      </c>
      <c r="Y8" s="61">
        <f>+'24-02-020 Ind. EM - JUNAEB '!AJ11</f>
        <v>0</v>
      </c>
    </row>
    <row r="9" spans="1:25" ht="24.75" customHeight="1" x14ac:dyDescent="0.25">
      <c r="A9" s="60" t="s">
        <v>44</v>
      </c>
      <c r="B9" s="40">
        <f>+'24-02-020 Ind. EM - JUNAEB '!J15</f>
        <v>0</v>
      </c>
      <c r="C9" s="40">
        <f>+'24-02-020 Ind. EM - JUNAEB '!K15</f>
        <v>0</v>
      </c>
      <c r="D9" s="40">
        <f>+'24-02-020 Ind. EM - JUNAEB '!M15</f>
        <v>0</v>
      </c>
      <c r="E9" s="40">
        <f>+'24-02-020 Ind. EM - JUNAEB '!N15</f>
        <v>0</v>
      </c>
      <c r="F9" s="40">
        <f>+'24-02-020 Ind. EM - JUNAEB '!O15</f>
        <v>0</v>
      </c>
      <c r="G9" s="40">
        <f>+'24-02-020 Ind. EM - JUNAEB '!R15</f>
        <v>0</v>
      </c>
      <c r="H9" s="40">
        <f>+'24-02-020 Ind. EM - JUNAEB '!S15</f>
        <v>0</v>
      </c>
      <c r="I9" s="40">
        <f>+'24-02-020 Ind. EM - JUNAEB '!T15</f>
        <v>0</v>
      </c>
      <c r="J9" s="40">
        <f>+'24-02-020 Ind. EM - JUNAEB '!U15</f>
        <v>0</v>
      </c>
      <c r="K9" s="40">
        <f>+'24-02-020 Ind. EM - JUNAEB '!V15</f>
        <v>0</v>
      </c>
      <c r="L9" s="40">
        <f>+'24-02-020 Ind. EM - JUNAEB '!W15</f>
        <v>0</v>
      </c>
      <c r="M9" s="40">
        <f>+'24-02-020 Ind. EM - JUNAEB '!X15</f>
        <v>0</v>
      </c>
      <c r="N9" s="40">
        <f>+'24-02-020 Ind. EM - JUNAEB '!Y15</f>
        <v>0</v>
      </c>
      <c r="O9" s="40">
        <f>+'24-02-020 Ind. EM - JUNAEB '!Z15</f>
        <v>0</v>
      </c>
      <c r="P9" s="40">
        <f>+'24-02-020 Ind. EM - JUNAEB '!AA15</f>
        <v>0</v>
      </c>
      <c r="Q9" s="40">
        <f>+'24-02-020 Ind. EM - JUNAEB '!AB15</f>
        <v>0</v>
      </c>
      <c r="R9" s="40">
        <f>+'24-02-020 Ind. EM - JUNAEB '!AC15</f>
        <v>0</v>
      </c>
      <c r="S9" s="40">
        <f>+'24-02-020 Ind. EM - JUNAEB '!AD15</f>
        <v>0</v>
      </c>
      <c r="T9" s="40">
        <f>+'24-02-020 Ind. EM - JUNAEB '!AE15</f>
        <v>0</v>
      </c>
      <c r="U9" s="40">
        <f>+'24-02-020 Ind. EM - JUNAEB '!AF15</f>
        <v>0</v>
      </c>
      <c r="V9" s="40">
        <f>+'24-02-020 Ind. EM - JUNAEB '!AG15</f>
        <v>0</v>
      </c>
      <c r="W9" s="40">
        <f>+'24-02-020 Ind. EM - JUNAEB '!AH15</f>
        <v>0</v>
      </c>
      <c r="X9" s="61">
        <f>+'24-02-020 Ind. EM - JUNAEB '!AI15</f>
        <v>0</v>
      </c>
      <c r="Y9" s="61">
        <f>+'24-02-020 Ind. EM - JUNAEB '!AJ15</f>
        <v>0</v>
      </c>
    </row>
    <row r="10" spans="1:25" ht="24.75" customHeight="1" x14ac:dyDescent="0.25">
      <c r="A10" s="60" t="s">
        <v>46</v>
      </c>
      <c r="B10" s="40">
        <f>+'24-02-020 Ind. EM - JUNAEB '!J19</f>
        <v>0</v>
      </c>
      <c r="C10" s="40">
        <f>+'24-02-020 Ind. EM - JUNAEB '!K19</f>
        <v>0</v>
      </c>
      <c r="D10" s="40">
        <f>+'24-02-020 Ind. EM - JUNAEB '!M19</f>
        <v>0</v>
      </c>
      <c r="E10" s="40">
        <f>+'24-02-020 Ind. EM - JUNAEB '!N19</f>
        <v>0</v>
      </c>
      <c r="F10" s="40">
        <f>+'24-02-020 Ind. EM - JUNAEB '!O19</f>
        <v>0</v>
      </c>
      <c r="G10" s="40">
        <f>+'24-02-020 Ind. EM - JUNAEB '!R19</f>
        <v>0</v>
      </c>
      <c r="H10" s="40">
        <f>+'24-02-020 Ind. EM - JUNAEB '!S19</f>
        <v>0</v>
      </c>
      <c r="I10" s="40">
        <f>+'24-02-020 Ind. EM - JUNAEB '!T19</f>
        <v>0</v>
      </c>
      <c r="J10" s="40">
        <f>+'24-02-020 Ind. EM - JUNAEB '!U19</f>
        <v>0</v>
      </c>
      <c r="K10" s="40">
        <f>+'24-02-020 Ind. EM - JUNAEB '!V19</f>
        <v>0</v>
      </c>
      <c r="L10" s="40">
        <f>+'24-02-020 Ind. EM - JUNAEB '!W19</f>
        <v>0</v>
      </c>
      <c r="M10" s="40">
        <f>+'24-02-020 Ind. EM - JUNAEB '!X19</f>
        <v>0</v>
      </c>
      <c r="N10" s="40">
        <f>+'24-02-020 Ind. EM - JUNAEB '!Y19</f>
        <v>0</v>
      </c>
      <c r="O10" s="40">
        <f>+'24-02-020 Ind. EM - JUNAEB '!Z19</f>
        <v>0</v>
      </c>
      <c r="P10" s="40">
        <f>+'24-02-020 Ind. EM - JUNAEB '!AA19</f>
        <v>0</v>
      </c>
      <c r="Q10" s="40">
        <f>+'24-02-020 Ind. EM - JUNAEB '!AB19</f>
        <v>0</v>
      </c>
      <c r="R10" s="40">
        <f>+'24-02-020 Ind. EM - JUNAEB '!AC19</f>
        <v>0</v>
      </c>
      <c r="S10" s="40">
        <f>+'24-02-020 Ind. EM - JUNAEB '!AD19</f>
        <v>0</v>
      </c>
      <c r="T10" s="40">
        <f>+'24-02-020 Ind. EM - JUNAEB '!AE19</f>
        <v>0</v>
      </c>
      <c r="U10" s="40">
        <f>+'24-02-020 Ind. EM - JUNAEB '!AF19</f>
        <v>0</v>
      </c>
      <c r="V10" s="40">
        <f>+'24-02-020 Ind. EM - JUNAEB '!AG19</f>
        <v>0</v>
      </c>
      <c r="W10" s="40">
        <f>+'24-02-020 Ind. EM - JUNAEB '!AH19</f>
        <v>0</v>
      </c>
      <c r="X10" s="61">
        <f>+'24-02-020 Ind. EM - JUNAEB '!AI19</f>
        <v>0</v>
      </c>
      <c r="Y10" s="61">
        <f>+'24-02-020 Ind. EM - JUNAEB '!AJ19</f>
        <v>0</v>
      </c>
    </row>
    <row r="11" spans="1:25" ht="24.75" customHeight="1" x14ac:dyDescent="0.25">
      <c r="A11" s="60" t="s">
        <v>48</v>
      </c>
      <c r="B11" s="40">
        <f>+'24-02-020 Ind. EM - JUNAEB '!J23</f>
        <v>0</v>
      </c>
      <c r="C11" s="40">
        <f>+'24-02-020 Ind. EM - JUNAEB '!K23</f>
        <v>0</v>
      </c>
      <c r="D11" s="40">
        <f>+'24-02-020 Ind. EM - JUNAEB '!M23</f>
        <v>0</v>
      </c>
      <c r="E11" s="40">
        <f>+'24-02-020 Ind. EM - JUNAEB '!N23</f>
        <v>0</v>
      </c>
      <c r="F11" s="40">
        <f>+'24-02-020 Ind. EM - JUNAEB '!O23</f>
        <v>0</v>
      </c>
      <c r="G11" s="40">
        <f>+'24-02-020 Ind. EM - JUNAEB '!R23</f>
        <v>0</v>
      </c>
      <c r="H11" s="40">
        <f>+'24-02-020 Ind. EM - JUNAEB '!S23</f>
        <v>0</v>
      </c>
      <c r="I11" s="40">
        <f>+'24-02-020 Ind. EM - JUNAEB '!T23</f>
        <v>0</v>
      </c>
      <c r="J11" s="40">
        <f>+'24-02-020 Ind. EM - JUNAEB '!U23</f>
        <v>0</v>
      </c>
      <c r="K11" s="40">
        <f>+'24-02-020 Ind. EM - JUNAEB '!V23</f>
        <v>0</v>
      </c>
      <c r="L11" s="40">
        <f>+'24-02-020 Ind. EM - JUNAEB '!W23</f>
        <v>0</v>
      </c>
      <c r="M11" s="40">
        <f>+'24-02-020 Ind. EM - JUNAEB '!X23</f>
        <v>0</v>
      </c>
      <c r="N11" s="40">
        <f>+'24-02-020 Ind. EM - JUNAEB '!Y23</f>
        <v>0</v>
      </c>
      <c r="O11" s="40">
        <f>+'24-02-020 Ind. EM - JUNAEB '!Z23</f>
        <v>0</v>
      </c>
      <c r="P11" s="40">
        <f>+'24-02-020 Ind. EM - JUNAEB '!AA23</f>
        <v>0</v>
      </c>
      <c r="Q11" s="40">
        <f>+'24-02-020 Ind. EM - JUNAEB '!AB23</f>
        <v>0</v>
      </c>
      <c r="R11" s="40">
        <f>+'24-02-020 Ind. EM - JUNAEB '!AC23</f>
        <v>0</v>
      </c>
      <c r="S11" s="40">
        <f>+'24-02-020 Ind. EM - JUNAEB '!AD23</f>
        <v>0</v>
      </c>
      <c r="T11" s="40">
        <f>+'24-02-020 Ind. EM - JUNAEB '!AE23</f>
        <v>0</v>
      </c>
      <c r="U11" s="40">
        <f>+'24-02-020 Ind. EM - JUNAEB '!AF23</f>
        <v>0</v>
      </c>
      <c r="V11" s="40">
        <f>+'24-02-020 Ind. EM - JUNAEB '!AG23</f>
        <v>0</v>
      </c>
      <c r="W11" s="40">
        <f>+'24-02-020 Ind. EM - JUNAEB '!AH23</f>
        <v>0</v>
      </c>
      <c r="X11" s="61">
        <f>+'24-02-020 Ind. EM - JUNAEB '!AI23</f>
        <v>0</v>
      </c>
      <c r="Y11" s="61">
        <f>+'24-02-020 Ind. EM - JUNAEB '!AJ23</f>
        <v>0</v>
      </c>
    </row>
    <row r="12" spans="1:25" ht="24.75" customHeight="1" x14ac:dyDescent="0.25">
      <c r="A12" s="60" t="s">
        <v>50</v>
      </c>
      <c r="B12" s="40">
        <f>+'24-02-020 Ind. EM - JUNAEB '!J27</f>
        <v>0</v>
      </c>
      <c r="C12" s="40">
        <f>+'24-02-020 Ind. EM - JUNAEB '!K27</f>
        <v>0</v>
      </c>
      <c r="D12" s="40">
        <f>+'24-02-020 Ind. EM - JUNAEB '!M27</f>
        <v>0</v>
      </c>
      <c r="E12" s="40">
        <f>+'24-02-020 Ind. EM - JUNAEB '!N27</f>
        <v>0</v>
      </c>
      <c r="F12" s="40">
        <f>+'24-02-020 Ind. EM - JUNAEB '!O27</f>
        <v>0</v>
      </c>
      <c r="G12" s="40">
        <f>+'24-02-020 Ind. EM - JUNAEB '!R27</f>
        <v>0</v>
      </c>
      <c r="H12" s="40">
        <f>+'24-02-020 Ind. EM - JUNAEB '!S27</f>
        <v>0</v>
      </c>
      <c r="I12" s="40">
        <f>+'24-02-020 Ind. EM - JUNAEB '!T27</f>
        <v>0</v>
      </c>
      <c r="J12" s="40">
        <f>+'24-02-020 Ind. EM - JUNAEB '!U27</f>
        <v>0</v>
      </c>
      <c r="K12" s="40">
        <f>+'24-02-020 Ind. EM - JUNAEB '!V27</f>
        <v>0</v>
      </c>
      <c r="L12" s="40">
        <f>+'24-02-020 Ind. EM - JUNAEB '!W27</f>
        <v>0</v>
      </c>
      <c r="M12" s="40">
        <f>+'24-02-020 Ind. EM - JUNAEB '!X27</f>
        <v>0</v>
      </c>
      <c r="N12" s="40">
        <f>+'24-02-020 Ind. EM - JUNAEB '!Y27</f>
        <v>0</v>
      </c>
      <c r="O12" s="40">
        <f>+'24-02-020 Ind. EM - JUNAEB '!Z27</f>
        <v>0</v>
      </c>
      <c r="P12" s="40">
        <f>+'24-02-020 Ind. EM - JUNAEB '!AA27</f>
        <v>0</v>
      </c>
      <c r="Q12" s="40">
        <f>+'24-02-020 Ind. EM - JUNAEB '!AB27</f>
        <v>0</v>
      </c>
      <c r="R12" s="40">
        <f>+'24-02-020 Ind. EM - JUNAEB '!AC27</f>
        <v>0</v>
      </c>
      <c r="S12" s="40">
        <f>+'24-02-020 Ind. EM - JUNAEB '!AD27</f>
        <v>0</v>
      </c>
      <c r="T12" s="40">
        <f>+'24-02-020 Ind. EM - JUNAEB '!AE27</f>
        <v>0</v>
      </c>
      <c r="U12" s="40">
        <f>+'24-02-020 Ind. EM - JUNAEB '!AF27</f>
        <v>0</v>
      </c>
      <c r="V12" s="40">
        <f>+'24-02-020 Ind. EM - JUNAEB '!AG27</f>
        <v>0</v>
      </c>
      <c r="W12" s="40">
        <f>+'24-02-020 Ind. EM - JUNAEB '!AH27</f>
        <v>0</v>
      </c>
      <c r="X12" s="61">
        <f>+'24-02-020 Ind. EM - JUNAEB '!AI27</f>
        <v>0</v>
      </c>
      <c r="Y12" s="61">
        <f>+'24-02-020 Ind. EM - JUNAEB '!AJ27</f>
        <v>0</v>
      </c>
    </row>
    <row r="13" spans="1:25" ht="24.75" customHeight="1" x14ac:dyDescent="0.25">
      <c r="A13" s="60" t="s">
        <v>52</v>
      </c>
      <c r="B13" s="40">
        <f>+'24-02-020 Ind. EM - JUNAEB '!J31</f>
        <v>0</v>
      </c>
      <c r="C13" s="40">
        <f>+'24-02-020 Ind. EM - JUNAEB '!K31</f>
        <v>0</v>
      </c>
      <c r="D13" s="40">
        <f>+'24-02-020 Ind. EM - JUNAEB '!M31</f>
        <v>0</v>
      </c>
      <c r="E13" s="40">
        <f>+'24-02-020 Ind. EM - JUNAEB '!N31</f>
        <v>0</v>
      </c>
      <c r="F13" s="40">
        <f>+'24-02-020 Ind. EM - JUNAEB '!O31</f>
        <v>0</v>
      </c>
      <c r="G13" s="40">
        <f>+'24-02-020 Ind. EM - JUNAEB '!R31</f>
        <v>0</v>
      </c>
      <c r="H13" s="40">
        <f>+'24-02-020 Ind. EM - JUNAEB '!S31</f>
        <v>0</v>
      </c>
      <c r="I13" s="40">
        <f>+'24-02-020 Ind. EM - JUNAEB '!T31</f>
        <v>0</v>
      </c>
      <c r="J13" s="40">
        <f>+'24-02-020 Ind. EM - JUNAEB '!U31</f>
        <v>0</v>
      </c>
      <c r="K13" s="40">
        <f>+'24-02-020 Ind. EM - JUNAEB '!V31</f>
        <v>0</v>
      </c>
      <c r="L13" s="40">
        <f>+'24-02-020 Ind. EM - JUNAEB '!W31</f>
        <v>0</v>
      </c>
      <c r="M13" s="40">
        <f>+'24-02-020 Ind. EM - JUNAEB '!X31</f>
        <v>0</v>
      </c>
      <c r="N13" s="40">
        <f>+'24-02-020 Ind. EM - JUNAEB '!Y31</f>
        <v>0</v>
      </c>
      <c r="O13" s="40">
        <f>+'24-02-020 Ind. EM - JUNAEB '!Z31</f>
        <v>0</v>
      </c>
      <c r="P13" s="40">
        <f>+'24-02-020 Ind. EM - JUNAEB '!AA31</f>
        <v>0</v>
      </c>
      <c r="Q13" s="40">
        <f>+'24-02-020 Ind. EM - JUNAEB '!AB31</f>
        <v>0</v>
      </c>
      <c r="R13" s="40">
        <f>+'24-02-020 Ind. EM - JUNAEB '!AC31</f>
        <v>0</v>
      </c>
      <c r="S13" s="40">
        <f>+'24-02-020 Ind. EM - JUNAEB '!AD31</f>
        <v>0</v>
      </c>
      <c r="T13" s="40">
        <f>+'24-02-020 Ind. EM - JUNAEB '!AE31</f>
        <v>0</v>
      </c>
      <c r="U13" s="40">
        <f>+'24-02-020 Ind. EM - JUNAEB '!AF31</f>
        <v>0</v>
      </c>
      <c r="V13" s="40">
        <f>+'24-02-020 Ind. EM - JUNAEB '!AG31</f>
        <v>0</v>
      </c>
      <c r="W13" s="40">
        <f>+'24-02-020 Ind. EM - JUNAEB '!AH31</f>
        <v>0</v>
      </c>
      <c r="X13" s="61">
        <f>+'24-02-020 Ind. EM - JUNAEB '!AI31</f>
        <v>0</v>
      </c>
      <c r="Y13" s="61">
        <f>+'24-02-020 Ind. EM - JUNAEB '!AJ31</f>
        <v>0</v>
      </c>
    </row>
    <row r="14" spans="1:25" ht="24.75" customHeight="1" x14ac:dyDescent="0.25">
      <c r="A14" s="60" t="s">
        <v>54</v>
      </c>
      <c r="B14" s="40">
        <f>+'24-02-020 Ind. EM - JUNAEB '!J35</f>
        <v>0</v>
      </c>
      <c r="C14" s="40">
        <f>+'24-02-020 Ind. EM - JUNAEB '!K35</f>
        <v>0</v>
      </c>
      <c r="D14" s="40">
        <f>+'24-02-020 Ind. EM - JUNAEB '!M35</f>
        <v>0</v>
      </c>
      <c r="E14" s="40">
        <f>+'24-02-020 Ind. EM - JUNAEB '!N35</f>
        <v>0</v>
      </c>
      <c r="F14" s="40">
        <f>+'24-02-020 Ind. EM - JUNAEB '!O35</f>
        <v>0</v>
      </c>
      <c r="G14" s="40">
        <f>+'24-02-020 Ind. EM - JUNAEB '!R35</f>
        <v>0</v>
      </c>
      <c r="H14" s="40">
        <f>+'24-02-020 Ind. EM - JUNAEB '!S35</f>
        <v>0</v>
      </c>
      <c r="I14" s="40">
        <f>+'24-02-020 Ind. EM - JUNAEB '!T35</f>
        <v>0</v>
      </c>
      <c r="J14" s="40">
        <f>+'24-02-020 Ind. EM - JUNAEB '!U35</f>
        <v>0</v>
      </c>
      <c r="K14" s="40">
        <f>+'24-02-020 Ind. EM - JUNAEB '!V35</f>
        <v>0</v>
      </c>
      <c r="L14" s="40">
        <f>+'24-02-020 Ind. EM - JUNAEB '!W35</f>
        <v>0</v>
      </c>
      <c r="M14" s="40">
        <f>+'24-02-020 Ind. EM - JUNAEB '!X35</f>
        <v>0</v>
      </c>
      <c r="N14" s="40">
        <f>+'24-02-020 Ind. EM - JUNAEB '!Y35</f>
        <v>0</v>
      </c>
      <c r="O14" s="40">
        <f>+'24-02-020 Ind. EM - JUNAEB '!Z35</f>
        <v>0</v>
      </c>
      <c r="P14" s="40">
        <f>+'24-02-020 Ind. EM - JUNAEB '!AA35</f>
        <v>0</v>
      </c>
      <c r="Q14" s="40">
        <f>+'24-02-020 Ind. EM - JUNAEB '!AB35</f>
        <v>0</v>
      </c>
      <c r="R14" s="40">
        <f>+'24-02-020 Ind. EM - JUNAEB '!AC35</f>
        <v>0</v>
      </c>
      <c r="S14" s="40">
        <f>+'24-02-020 Ind. EM - JUNAEB '!AD35</f>
        <v>0</v>
      </c>
      <c r="T14" s="40">
        <f>+'24-02-020 Ind. EM - JUNAEB '!AE35</f>
        <v>0</v>
      </c>
      <c r="U14" s="40">
        <f>+'24-02-020 Ind. EM - JUNAEB '!AF35</f>
        <v>0</v>
      </c>
      <c r="V14" s="40">
        <f>+'24-02-020 Ind. EM - JUNAEB '!AG35</f>
        <v>0</v>
      </c>
      <c r="W14" s="40">
        <f>+'24-02-020 Ind. EM - JUNAEB '!AH35</f>
        <v>0</v>
      </c>
      <c r="X14" s="61">
        <f>+'24-02-020 Ind. EM - JUNAEB '!AI35</f>
        <v>0</v>
      </c>
      <c r="Y14" s="61">
        <f>+'24-02-020 Ind. EM - JUNAEB '!AJ35</f>
        <v>0</v>
      </c>
    </row>
    <row r="15" spans="1:25" ht="24.75" customHeight="1" x14ac:dyDescent="0.25">
      <c r="A15" s="60" t="s">
        <v>56</v>
      </c>
      <c r="B15" s="40">
        <f>+'24-02-020 Ind. EM - JUNAEB '!J39</f>
        <v>0</v>
      </c>
      <c r="C15" s="40">
        <f>+'24-02-020 Ind. EM - JUNAEB '!K39</f>
        <v>0</v>
      </c>
      <c r="D15" s="40">
        <f>+'24-02-020 Ind. EM - JUNAEB '!M39</f>
        <v>0</v>
      </c>
      <c r="E15" s="40">
        <f>+'24-02-020 Ind. EM - JUNAEB '!N39</f>
        <v>0</v>
      </c>
      <c r="F15" s="40">
        <f>+'24-02-020 Ind. EM - JUNAEB '!O39</f>
        <v>0</v>
      </c>
      <c r="G15" s="40">
        <f>+'24-02-020 Ind. EM - JUNAEB '!R39</f>
        <v>0</v>
      </c>
      <c r="H15" s="40">
        <f>+'24-02-020 Ind. EM - JUNAEB '!S39</f>
        <v>0</v>
      </c>
      <c r="I15" s="40">
        <f>+'24-02-020 Ind. EM - JUNAEB '!T39</f>
        <v>0</v>
      </c>
      <c r="J15" s="40">
        <f>+'24-02-020 Ind. EM - JUNAEB '!U39</f>
        <v>0</v>
      </c>
      <c r="K15" s="40">
        <f>+'24-02-020 Ind. EM - JUNAEB '!V39</f>
        <v>0</v>
      </c>
      <c r="L15" s="40">
        <f>+'24-02-020 Ind. EM - JUNAEB '!W39</f>
        <v>0</v>
      </c>
      <c r="M15" s="40">
        <f>+'24-02-020 Ind. EM - JUNAEB '!X39</f>
        <v>0</v>
      </c>
      <c r="N15" s="40">
        <f>+'24-02-020 Ind. EM - JUNAEB '!Y39</f>
        <v>0</v>
      </c>
      <c r="O15" s="40">
        <f>+'24-02-020 Ind. EM - JUNAEB '!Z39</f>
        <v>0</v>
      </c>
      <c r="P15" s="40">
        <f>+'24-02-020 Ind. EM - JUNAEB '!AA39</f>
        <v>0</v>
      </c>
      <c r="Q15" s="40">
        <f>+'24-02-020 Ind. EM - JUNAEB '!AB39</f>
        <v>0</v>
      </c>
      <c r="R15" s="40">
        <f>+'24-02-020 Ind. EM - JUNAEB '!AC39</f>
        <v>0</v>
      </c>
      <c r="S15" s="40">
        <f>+'24-02-020 Ind. EM - JUNAEB '!AD39</f>
        <v>0</v>
      </c>
      <c r="T15" s="40">
        <f>+'24-02-020 Ind. EM - JUNAEB '!AE39</f>
        <v>0</v>
      </c>
      <c r="U15" s="40">
        <f>+'24-02-020 Ind. EM - JUNAEB '!AF39</f>
        <v>0</v>
      </c>
      <c r="V15" s="40">
        <f>+'24-02-020 Ind. EM - JUNAEB '!AG39</f>
        <v>0</v>
      </c>
      <c r="W15" s="40">
        <f>+'24-02-020 Ind. EM - JUNAEB '!AH39</f>
        <v>0</v>
      </c>
      <c r="X15" s="61">
        <f>+'24-02-020 Ind. EM - JUNAEB '!AI39</f>
        <v>0</v>
      </c>
      <c r="Y15" s="61">
        <f>+'24-02-020 Ind. EM - JUNAEB '!AJ39</f>
        <v>0</v>
      </c>
    </row>
    <row r="16" spans="1:25" ht="24.75" customHeight="1" x14ac:dyDescent="0.25">
      <c r="A16" s="60" t="s">
        <v>58</v>
      </c>
      <c r="B16" s="40">
        <f>+'24-02-020 Ind. EM - JUNAEB '!J43</f>
        <v>0</v>
      </c>
      <c r="C16" s="40">
        <f>+'24-02-020 Ind. EM - JUNAEB '!K43</f>
        <v>0</v>
      </c>
      <c r="D16" s="40">
        <f>+'24-02-020 Ind. EM - JUNAEB '!M43</f>
        <v>0</v>
      </c>
      <c r="E16" s="40">
        <f>+'24-02-020 Ind. EM - JUNAEB '!N43</f>
        <v>0</v>
      </c>
      <c r="F16" s="40">
        <f>+'24-02-020 Ind. EM - JUNAEB '!O43</f>
        <v>0</v>
      </c>
      <c r="G16" s="40">
        <f>+'24-02-020 Ind. EM - JUNAEB '!R43</f>
        <v>0</v>
      </c>
      <c r="H16" s="40">
        <f>+'24-02-020 Ind. EM - JUNAEB '!S43</f>
        <v>0</v>
      </c>
      <c r="I16" s="40">
        <f>+'24-02-020 Ind. EM - JUNAEB '!T43</f>
        <v>0</v>
      </c>
      <c r="J16" s="40">
        <f>+'24-02-020 Ind. EM - JUNAEB '!U43</f>
        <v>0</v>
      </c>
      <c r="K16" s="40">
        <f>+'24-02-020 Ind. EM - JUNAEB '!V43</f>
        <v>0</v>
      </c>
      <c r="L16" s="40">
        <f>+'24-02-020 Ind. EM - JUNAEB '!W43</f>
        <v>0</v>
      </c>
      <c r="M16" s="40">
        <f>+'24-02-020 Ind. EM - JUNAEB '!X43</f>
        <v>0</v>
      </c>
      <c r="N16" s="40">
        <f>+'24-02-020 Ind. EM - JUNAEB '!Y43</f>
        <v>0</v>
      </c>
      <c r="O16" s="40">
        <f>+'24-02-020 Ind. EM - JUNAEB '!Z43</f>
        <v>0</v>
      </c>
      <c r="P16" s="40">
        <f>+'24-02-020 Ind. EM - JUNAEB '!AA43</f>
        <v>0</v>
      </c>
      <c r="Q16" s="40">
        <f>+'24-02-020 Ind. EM - JUNAEB '!AB43</f>
        <v>0</v>
      </c>
      <c r="R16" s="40">
        <f>+'24-02-020 Ind. EM - JUNAEB '!AC43</f>
        <v>0</v>
      </c>
      <c r="S16" s="40">
        <f>+'24-02-020 Ind. EM - JUNAEB '!AD43</f>
        <v>0</v>
      </c>
      <c r="T16" s="40">
        <f>+'24-02-020 Ind. EM - JUNAEB '!AE43</f>
        <v>0</v>
      </c>
      <c r="U16" s="40">
        <f>+'24-02-020 Ind. EM - JUNAEB '!AF43</f>
        <v>0</v>
      </c>
      <c r="V16" s="40">
        <f>+'24-02-020 Ind. EM - JUNAEB '!AG43</f>
        <v>0</v>
      </c>
      <c r="W16" s="40">
        <f>+'24-02-020 Ind. EM - JUNAEB '!AH43</f>
        <v>0</v>
      </c>
      <c r="X16" s="61">
        <f>+'24-02-020 Ind. EM - JUNAEB '!AI43</f>
        <v>0</v>
      </c>
      <c r="Y16" s="61">
        <f>+'24-02-020 Ind. EM - JUNAEB '!AJ43</f>
        <v>0</v>
      </c>
    </row>
    <row r="17" spans="1:25" ht="24.75" customHeight="1" x14ac:dyDescent="0.25">
      <c r="A17" s="60" t="s">
        <v>60</v>
      </c>
      <c r="B17" s="40">
        <f>+'24-02-020 Ind. EM - JUNAEB '!J47</f>
        <v>0</v>
      </c>
      <c r="C17" s="40">
        <f>+'24-02-020 Ind. EM - JUNAEB '!K47</f>
        <v>0</v>
      </c>
      <c r="D17" s="40">
        <f>+'24-02-020 Ind. EM - JUNAEB '!M47</f>
        <v>0</v>
      </c>
      <c r="E17" s="40">
        <f>+'24-02-020 Ind. EM - JUNAEB '!N47</f>
        <v>0</v>
      </c>
      <c r="F17" s="40">
        <f>+'24-02-020 Ind. EM - JUNAEB '!O47</f>
        <v>0</v>
      </c>
      <c r="G17" s="40">
        <f>+'24-02-020 Ind. EM - JUNAEB '!R47</f>
        <v>0</v>
      </c>
      <c r="H17" s="40">
        <f>+'24-02-020 Ind. EM - JUNAEB '!S47</f>
        <v>0</v>
      </c>
      <c r="I17" s="40">
        <f>+'24-02-020 Ind. EM - JUNAEB '!T47</f>
        <v>0</v>
      </c>
      <c r="J17" s="40">
        <f>+'24-02-020 Ind. EM - JUNAEB '!U47</f>
        <v>0</v>
      </c>
      <c r="K17" s="40">
        <f>+'24-02-020 Ind. EM - JUNAEB '!V47</f>
        <v>0</v>
      </c>
      <c r="L17" s="40">
        <f>+'24-02-020 Ind. EM - JUNAEB '!W47</f>
        <v>0</v>
      </c>
      <c r="M17" s="40">
        <f>+'24-02-020 Ind. EM - JUNAEB '!X47</f>
        <v>0</v>
      </c>
      <c r="N17" s="40">
        <f>+'24-02-020 Ind. EM - JUNAEB '!Y47</f>
        <v>0</v>
      </c>
      <c r="O17" s="40">
        <f>+'24-02-020 Ind. EM - JUNAEB '!Z47</f>
        <v>0</v>
      </c>
      <c r="P17" s="40">
        <f>+'24-02-020 Ind. EM - JUNAEB '!AA47</f>
        <v>0</v>
      </c>
      <c r="Q17" s="40">
        <f>+'24-02-020 Ind. EM - JUNAEB '!AB47</f>
        <v>0</v>
      </c>
      <c r="R17" s="40">
        <f>+'24-02-020 Ind. EM - JUNAEB '!AC47</f>
        <v>0</v>
      </c>
      <c r="S17" s="40">
        <f>+'24-02-020 Ind. EM - JUNAEB '!AD47</f>
        <v>0</v>
      </c>
      <c r="T17" s="40">
        <f>+'24-02-020 Ind. EM - JUNAEB '!AE47</f>
        <v>0</v>
      </c>
      <c r="U17" s="40">
        <f>+'24-02-020 Ind. EM - JUNAEB '!AF47</f>
        <v>0</v>
      </c>
      <c r="V17" s="40">
        <f>+'24-02-020 Ind. EM - JUNAEB '!AG47</f>
        <v>0</v>
      </c>
      <c r="W17" s="40">
        <f>+'24-02-020 Ind. EM - JUNAEB '!AH47</f>
        <v>0</v>
      </c>
      <c r="X17" s="61">
        <f>+'24-02-020 Ind. EM - JUNAEB '!AI47</f>
        <v>0</v>
      </c>
      <c r="Y17" s="61">
        <f>+'24-02-020 Ind. EM - JUNAEB '!AJ44</f>
        <v>0</v>
      </c>
    </row>
    <row r="18" spans="1:25" ht="24.75" customHeight="1" x14ac:dyDescent="0.25">
      <c r="A18" s="60" t="s">
        <v>62</v>
      </c>
      <c r="B18" s="40">
        <f>+'24-02-020 Ind. EM - JUNAEB '!J51</f>
        <v>0</v>
      </c>
      <c r="C18" s="40">
        <f>+'24-02-020 Ind. EM - JUNAEB '!K51</f>
        <v>0</v>
      </c>
      <c r="D18" s="40">
        <f>+'24-02-020 Ind. EM - JUNAEB '!M51</f>
        <v>0</v>
      </c>
      <c r="E18" s="40">
        <f>+'24-02-020 Ind. EM - JUNAEB '!N51</f>
        <v>0</v>
      </c>
      <c r="F18" s="40">
        <f>+'24-02-020 Ind. EM - JUNAEB '!O51</f>
        <v>0</v>
      </c>
      <c r="G18" s="40">
        <f>+'24-02-020 Ind. EM - JUNAEB '!R51</f>
        <v>0</v>
      </c>
      <c r="H18" s="40">
        <f>+'24-02-020 Ind. EM - JUNAEB '!S51</f>
        <v>0</v>
      </c>
      <c r="I18" s="40">
        <f>+'24-02-020 Ind. EM - JUNAEB '!T51</f>
        <v>0</v>
      </c>
      <c r="J18" s="40">
        <f>+'24-02-020 Ind. EM - JUNAEB '!U51</f>
        <v>0</v>
      </c>
      <c r="K18" s="40">
        <f>+'24-02-020 Ind. EM - JUNAEB '!V51</f>
        <v>0</v>
      </c>
      <c r="L18" s="40">
        <f>+'24-02-020 Ind. EM - JUNAEB '!W51</f>
        <v>0</v>
      </c>
      <c r="M18" s="40">
        <f>+'24-02-020 Ind. EM - JUNAEB '!X51</f>
        <v>0</v>
      </c>
      <c r="N18" s="40">
        <f>+'24-02-020 Ind. EM - JUNAEB '!Y51</f>
        <v>0</v>
      </c>
      <c r="O18" s="40">
        <f>+'24-02-020 Ind. EM - JUNAEB '!Z51</f>
        <v>0</v>
      </c>
      <c r="P18" s="40">
        <f>+'24-02-020 Ind. EM - JUNAEB '!AA51</f>
        <v>0</v>
      </c>
      <c r="Q18" s="40">
        <f>+'24-02-020 Ind. EM - JUNAEB '!AB51</f>
        <v>0</v>
      </c>
      <c r="R18" s="40">
        <f>+'24-02-020 Ind. EM - JUNAEB '!AC51</f>
        <v>0</v>
      </c>
      <c r="S18" s="40">
        <f>+'24-02-020 Ind. EM - JUNAEB '!AD51</f>
        <v>0</v>
      </c>
      <c r="T18" s="40">
        <f>+'24-02-020 Ind. EM - JUNAEB '!AE51</f>
        <v>0</v>
      </c>
      <c r="U18" s="40">
        <f>+'24-02-020 Ind. EM - JUNAEB '!AF51</f>
        <v>0</v>
      </c>
      <c r="V18" s="40">
        <f>+'24-02-020 Ind. EM - JUNAEB '!AG51</f>
        <v>0</v>
      </c>
      <c r="W18" s="40">
        <f>+'24-02-020 Ind. EM - JUNAEB '!AH51</f>
        <v>0</v>
      </c>
      <c r="X18" s="61">
        <f>+'24-02-020 Ind. EM - JUNAEB '!AI51</f>
        <v>0</v>
      </c>
      <c r="Y18" s="61">
        <f>+'24-02-020 Ind. EM - JUNAEB '!AJ51</f>
        <v>0</v>
      </c>
    </row>
    <row r="19" spans="1:25" ht="24.75" customHeight="1" x14ac:dyDescent="0.25">
      <c r="A19" s="60" t="s">
        <v>64</v>
      </c>
      <c r="B19" s="40">
        <f>+'24-02-020 Ind. EM - JUNAEB '!J55</f>
        <v>0</v>
      </c>
      <c r="C19" s="40">
        <f>+'24-02-020 Ind. EM - JUNAEB '!K55</f>
        <v>0</v>
      </c>
      <c r="D19" s="40">
        <f>+'24-02-020 Ind. EM - JUNAEB '!M55</f>
        <v>0</v>
      </c>
      <c r="E19" s="40">
        <f>+'24-02-020 Ind. EM - JUNAEB '!N55</f>
        <v>0</v>
      </c>
      <c r="F19" s="40">
        <f>+'24-02-020 Ind. EM - JUNAEB '!O55</f>
        <v>0</v>
      </c>
      <c r="G19" s="40">
        <f>+'24-02-020 Ind. EM - JUNAEB '!R55</f>
        <v>0</v>
      </c>
      <c r="H19" s="40">
        <f>+'24-02-020 Ind. EM - JUNAEB '!S55</f>
        <v>0</v>
      </c>
      <c r="I19" s="40">
        <f>+'24-02-020 Ind. EM - JUNAEB '!T55</f>
        <v>0</v>
      </c>
      <c r="J19" s="40">
        <f>+'24-02-020 Ind. EM - JUNAEB '!U55</f>
        <v>0</v>
      </c>
      <c r="K19" s="40">
        <f>+'24-02-020 Ind. EM - JUNAEB '!V55</f>
        <v>0</v>
      </c>
      <c r="L19" s="40">
        <f>+'24-02-020 Ind. EM - JUNAEB '!W55</f>
        <v>0</v>
      </c>
      <c r="M19" s="40">
        <f>+'24-02-020 Ind. EM - JUNAEB '!X55</f>
        <v>0</v>
      </c>
      <c r="N19" s="40">
        <f>+'24-02-020 Ind. EM - JUNAEB '!Y55</f>
        <v>0</v>
      </c>
      <c r="O19" s="40">
        <f>+'24-02-020 Ind. EM - JUNAEB '!Z55</f>
        <v>0</v>
      </c>
      <c r="P19" s="40">
        <f>+'24-02-020 Ind. EM - JUNAEB '!AA55</f>
        <v>0</v>
      </c>
      <c r="Q19" s="40">
        <f>+'24-02-020 Ind. EM - JUNAEB '!AB55</f>
        <v>0</v>
      </c>
      <c r="R19" s="40">
        <f>+'24-02-020 Ind. EM - JUNAEB '!AC55</f>
        <v>0</v>
      </c>
      <c r="S19" s="40">
        <f>+'24-02-020 Ind. EM - JUNAEB '!AD55</f>
        <v>0</v>
      </c>
      <c r="T19" s="40">
        <f>+'24-02-020 Ind. EM - JUNAEB '!AE55</f>
        <v>0</v>
      </c>
      <c r="U19" s="40">
        <f>+'24-02-020 Ind. EM - JUNAEB '!AF55</f>
        <v>0</v>
      </c>
      <c r="V19" s="40">
        <f>+'24-02-020 Ind. EM - JUNAEB '!AG55</f>
        <v>0</v>
      </c>
      <c r="W19" s="40">
        <f>+'24-02-020 Ind. EM - JUNAEB '!AH55</f>
        <v>0</v>
      </c>
      <c r="X19" s="61">
        <f>+'24-02-020 Ind. EM - JUNAEB '!AI55</f>
        <v>0</v>
      </c>
      <c r="Y19" s="61">
        <f>+'24-02-020 Ind. EM - JUNAEB '!AJ55</f>
        <v>0</v>
      </c>
    </row>
    <row r="20" spans="1:25" ht="24.75" customHeight="1" x14ac:dyDescent="0.25">
      <c r="A20" s="62" t="s">
        <v>66</v>
      </c>
      <c r="B20" s="40">
        <f>+'24-02-020 Ind. EM - JUNAEB '!J59</f>
        <v>0</v>
      </c>
      <c r="C20" s="40">
        <f>+'24-02-020 Ind. EM - JUNAEB '!K59</f>
        <v>0</v>
      </c>
      <c r="D20" s="40">
        <f>+'24-02-020 Ind. EM - JUNAEB '!M59</f>
        <v>0</v>
      </c>
      <c r="E20" s="40">
        <f>+'24-02-020 Ind. EM - JUNAEB '!N59</f>
        <v>0</v>
      </c>
      <c r="F20" s="40">
        <f>+'24-02-020 Ind. EM - JUNAEB '!O59</f>
        <v>0</v>
      </c>
      <c r="G20" s="40">
        <f>+'24-02-020 Ind. EM - JUNAEB '!R59</f>
        <v>0</v>
      </c>
      <c r="H20" s="40">
        <f>+'24-02-020 Ind. EM - JUNAEB '!S59</f>
        <v>0</v>
      </c>
      <c r="I20" s="40">
        <f>+'24-02-020 Ind. EM - JUNAEB '!T59</f>
        <v>0</v>
      </c>
      <c r="J20" s="40">
        <f>+'24-02-020 Ind. EM - JUNAEB '!U59</f>
        <v>0</v>
      </c>
      <c r="K20" s="40">
        <f>+'24-02-020 Ind. EM - JUNAEB '!V59</f>
        <v>0</v>
      </c>
      <c r="L20" s="40">
        <f>+'24-02-020 Ind. EM - JUNAEB '!W59</f>
        <v>0</v>
      </c>
      <c r="M20" s="40">
        <f>+'24-02-020 Ind. EM - JUNAEB '!X59</f>
        <v>0</v>
      </c>
      <c r="N20" s="40">
        <f>+'24-02-020 Ind. EM - JUNAEB '!Y59</f>
        <v>0</v>
      </c>
      <c r="O20" s="40">
        <f>+'24-02-020 Ind. EM - JUNAEB '!Z59</f>
        <v>0</v>
      </c>
      <c r="P20" s="40">
        <f>+'24-02-020 Ind. EM - JUNAEB '!AA59</f>
        <v>0</v>
      </c>
      <c r="Q20" s="40">
        <f>+'24-02-020 Ind. EM - JUNAEB '!AB59</f>
        <v>0</v>
      </c>
      <c r="R20" s="40">
        <f>+'24-02-020 Ind. EM - JUNAEB '!AC59</f>
        <v>0</v>
      </c>
      <c r="S20" s="40">
        <f>+'24-02-020 Ind. EM - JUNAEB '!AD59</f>
        <v>0</v>
      </c>
      <c r="T20" s="40">
        <f>+'24-02-020 Ind. EM - JUNAEB '!AE59</f>
        <v>0</v>
      </c>
      <c r="U20" s="40">
        <f>+'24-02-020 Ind. EM - JUNAEB '!AF59</f>
        <v>0</v>
      </c>
      <c r="V20" s="40">
        <f>+'24-02-020 Ind. EM - JUNAEB '!AG59</f>
        <v>0</v>
      </c>
      <c r="W20" s="40">
        <f>+'24-02-020 Ind. EM - JUNAEB '!AH59</f>
        <v>0</v>
      </c>
      <c r="X20" s="61">
        <f>+'24-02-020 Ind. EM - JUNAEB '!AI59</f>
        <v>0</v>
      </c>
      <c r="Y20" s="61">
        <f>+'24-02-020 Ind. EM - JUNAEB '!AJ59</f>
        <v>0</v>
      </c>
    </row>
    <row r="21" spans="1:25" ht="24.75" customHeight="1" x14ac:dyDescent="0.25">
      <c r="A21" s="62" t="s">
        <v>68</v>
      </c>
      <c r="B21" s="40">
        <f>+'24-02-020 Ind. EM - JUNAEB '!J63</f>
        <v>0</v>
      </c>
      <c r="C21" s="40">
        <f>+'24-02-020 Ind. EM - JUNAEB '!K63</f>
        <v>0</v>
      </c>
      <c r="D21" s="40">
        <f>+'24-02-020 Ind. EM - JUNAEB '!M63</f>
        <v>0</v>
      </c>
      <c r="E21" s="40">
        <f>+'24-02-020 Ind. EM - JUNAEB '!N63</f>
        <v>0</v>
      </c>
      <c r="F21" s="40">
        <f>+'24-02-020 Ind. EM - JUNAEB '!O63</f>
        <v>0</v>
      </c>
      <c r="G21" s="40">
        <f>+'24-02-020 Ind. EM - JUNAEB '!R63</f>
        <v>0</v>
      </c>
      <c r="H21" s="40">
        <f>+'24-02-020 Ind. EM - JUNAEB '!S63</f>
        <v>0</v>
      </c>
      <c r="I21" s="40">
        <f>+'24-02-020 Ind. EM - JUNAEB '!T63</f>
        <v>0</v>
      </c>
      <c r="J21" s="40">
        <f>+'24-02-020 Ind. EM - JUNAEB '!U63</f>
        <v>0</v>
      </c>
      <c r="K21" s="40">
        <f>+'24-02-020 Ind. EM - JUNAEB '!V63</f>
        <v>0</v>
      </c>
      <c r="L21" s="40">
        <f>+'24-02-020 Ind. EM - JUNAEB '!W63</f>
        <v>0</v>
      </c>
      <c r="M21" s="40">
        <f>+'24-02-020 Ind. EM - JUNAEB '!X63</f>
        <v>0</v>
      </c>
      <c r="N21" s="40">
        <f>+'24-02-020 Ind. EM - JUNAEB '!Y63</f>
        <v>0</v>
      </c>
      <c r="O21" s="40">
        <f>+'24-02-020 Ind. EM - JUNAEB '!Z63</f>
        <v>0</v>
      </c>
      <c r="P21" s="40">
        <f>+'24-02-020 Ind. EM - JUNAEB '!AA63</f>
        <v>0</v>
      </c>
      <c r="Q21" s="40">
        <f>+'24-02-020 Ind. EM - JUNAEB '!AB63</f>
        <v>0</v>
      </c>
      <c r="R21" s="40">
        <f>+'24-02-020 Ind. EM - JUNAEB '!AC63</f>
        <v>0</v>
      </c>
      <c r="S21" s="40">
        <f>+'24-02-020 Ind. EM - JUNAEB '!AD63</f>
        <v>0</v>
      </c>
      <c r="T21" s="40">
        <f>+'24-02-020 Ind. EM - JUNAEB '!AE63</f>
        <v>0</v>
      </c>
      <c r="U21" s="40">
        <f>+'24-02-020 Ind. EM - JUNAEB '!AF63</f>
        <v>0</v>
      </c>
      <c r="V21" s="40">
        <f>+'24-02-020 Ind. EM - JUNAEB '!AG63</f>
        <v>0</v>
      </c>
      <c r="W21" s="40">
        <f>+'24-02-020 Ind. EM - JUNAEB '!AH63</f>
        <v>0</v>
      </c>
      <c r="X21" s="61">
        <f>+'24-02-020 Ind. EM - JUNAEB '!AI63</f>
        <v>0</v>
      </c>
      <c r="Y21" s="61">
        <f>+'24-02-020 Ind. EM - JUNAEB '!AJ63</f>
        <v>0</v>
      </c>
    </row>
    <row r="22" spans="1:25" ht="24.75" customHeight="1" x14ac:dyDescent="0.25">
      <c r="A22" s="62" t="s">
        <v>80</v>
      </c>
      <c r="B22" s="40">
        <f>+'24-02-020 Ind. EM - JUNAEB '!J67</f>
        <v>0</v>
      </c>
      <c r="C22" s="40">
        <f>+'24-02-020 Ind. EM - JUNAEB '!K67</f>
        <v>0</v>
      </c>
      <c r="D22" s="40">
        <f>+'24-02-020 Ind. EM - JUNAEB '!M64</f>
        <v>0</v>
      </c>
      <c r="E22" s="40">
        <f>+'24-02-020 Ind. EM - JUNAEB '!N64</f>
        <v>0</v>
      </c>
      <c r="F22" s="40">
        <f>+'24-02-020 Ind. EM - JUNAEB '!O64</f>
        <v>0</v>
      </c>
      <c r="G22" s="40">
        <f>+'24-02-020 Ind. EM - JUNAEB '!R64</f>
        <v>0</v>
      </c>
      <c r="H22" s="40">
        <f>+'24-02-020 Ind. EM - JUNAEB '!S64</f>
        <v>0</v>
      </c>
      <c r="I22" s="40">
        <f>+'24-02-020 Ind. EM - JUNAEB '!T64</f>
        <v>0</v>
      </c>
      <c r="J22" s="40">
        <f>+'24-02-020 Ind. EM - JUNAEB '!U67</f>
        <v>0</v>
      </c>
      <c r="K22" s="40">
        <f>+'24-02-020 Ind. EM - JUNAEB '!V64</f>
        <v>0</v>
      </c>
      <c r="L22" s="40">
        <f>+'24-02-020 Ind. EM - JUNAEB '!W64</f>
        <v>0</v>
      </c>
      <c r="M22" s="40">
        <f>+'24-02-020 Ind. EM - JUNAEB '!X64</f>
        <v>0</v>
      </c>
      <c r="N22" s="40">
        <f>+'24-02-020 Ind. EM - JUNAEB '!Y67</f>
        <v>0</v>
      </c>
      <c r="O22" s="40">
        <f>+'24-02-020 Ind. EM - JUNAEB '!Z64</f>
        <v>0</v>
      </c>
      <c r="P22" s="40">
        <f>+'24-02-020 Ind. EM - JUNAEB '!AA64</f>
        <v>0</v>
      </c>
      <c r="Q22" s="40">
        <f>+'24-02-020 Ind. EM - JUNAEB '!AB64</f>
        <v>0</v>
      </c>
      <c r="R22" s="40">
        <f>+'24-02-020 Ind. EM - JUNAEB '!AC67</f>
        <v>0</v>
      </c>
      <c r="S22" s="40">
        <f>+'24-02-020 Ind. EM - JUNAEB '!AD64</f>
        <v>0</v>
      </c>
      <c r="T22" s="40">
        <f>+'24-02-020 Ind. EM - JUNAEB '!AE64</f>
        <v>0</v>
      </c>
      <c r="U22" s="40">
        <f>+'24-02-020 Ind. EM - JUNAEB '!AF64</f>
        <v>0</v>
      </c>
      <c r="V22" s="40">
        <f>+'24-02-020 Ind. EM - JUNAEB '!AG67</f>
        <v>0</v>
      </c>
      <c r="W22" s="40">
        <f>+'24-02-020 Ind. EM - JUNAEB '!AH67</f>
        <v>0</v>
      </c>
      <c r="X22" s="61">
        <f>+'24-02-020 Ind. EM - JUNAEB '!AI67</f>
        <v>0</v>
      </c>
      <c r="Y22" s="61">
        <f>+'24-02-020 Ind. EM - JUNAEB '!AJ67</f>
        <v>0</v>
      </c>
    </row>
    <row r="23" spans="1:25" ht="24.75" customHeight="1" x14ac:dyDescent="0.25">
      <c r="A23" s="62" t="s">
        <v>70</v>
      </c>
      <c r="B23" s="40">
        <f>+'24-02-020 Ind. EM - JUNAEB '!J71</f>
        <v>0</v>
      </c>
      <c r="C23" s="40">
        <f>+'24-02-020 Ind. EM - JUNAEB '!K71</f>
        <v>0</v>
      </c>
      <c r="D23" s="40">
        <f>+'24-02-020 Ind. EM - JUNAEB '!M71</f>
        <v>0</v>
      </c>
      <c r="E23" s="40">
        <f>+'24-02-020 Ind. EM - JUNAEB '!N71</f>
        <v>0</v>
      </c>
      <c r="F23" s="40">
        <f>+'24-02-020 Ind. EM - JUNAEB '!O71</f>
        <v>0</v>
      </c>
      <c r="G23" s="40">
        <f>+'24-02-020 Ind. EM - JUNAEB '!R71</f>
        <v>0</v>
      </c>
      <c r="H23" s="40">
        <f>+'24-02-020 Ind. EM - JUNAEB '!S71</f>
        <v>0</v>
      </c>
      <c r="I23" s="40">
        <f>+'24-02-020 Ind. EM - JUNAEB '!T71</f>
        <v>0</v>
      </c>
      <c r="J23" s="40">
        <f>+'24-02-020 Ind. EM - JUNAEB '!U71</f>
        <v>0</v>
      </c>
      <c r="K23" s="40">
        <f>+'24-02-020 Ind. EM - JUNAEB '!V71</f>
        <v>0</v>
      </c>
      <c r="L23" s="40">
        <f>+'24-02-020 Ind. EM - JUNAEB '!W71</f>
        <v>0</v>
      </c>
      <c r="M23" s="40">
        <f>+'24-02-020 Ind. EM - JUNAEB '!X71</f>
        <v>0</v>
      </c>
      <c r="N23" s="40">
        <f>+'24-02-020 Ind. EM - JUNAEB '!Y71</f>
        <v>0</v>
      </c>
      <c r="O23" s="40">
        <f>+'24-02-020 Ind. EM - JUNAEB '!Z71</f>
        <v>0</v>
      </c>
      <c r="P23" s="40">
        <f>+'24-02-020 Ind. EM - JUNAEB '!AA71</f>
        <v>0</v>
      </c>
      <c r="Q23" s="40">
        <f>+'24-02-020 Ind. EM - JUNAEB '!AB71</f>
        <v>0</v>
      </c>
      <c r="R23" s="40">
        <f>+'24-02-020 Ind. EM - JUNAEB '!AC71</f>
        <v>0</v>
      </c>
      <c r="S23" s="40">
        <f>+'24-02-020 Ind. EM - JUNAEB '!AD71</f>
        <v>0</v>
      </c>
      <c r="T23" s="40">
        <f>+'24-02-020 Ind. EM - JUNAEB '!AE71</f>
        <v>0</v>
      </c>
      <c r="U23" s="40">
        <f>+'24-02-020 Ind. EM - JUNAEB '!AF71</f>
        <v>0</v>
      </c>
      <c r="V23" s="40">
        <f>+'24-02-020 Ind. EM - JUNAEB '!AG71</f>
        <v>0</v>
      </c>
      <c r="W23" s="40">
        <f>+'24-02-020 Ind. EM - JUNAEB '!AH71</f>
        <v>0</v>
      </c>
      <c r="X23" s="61">
        <f>+'24-02-020 Ind. EM - JUNAEB '!AI71</f>
        <v>0</v>
      </c>
      <c r="Y23" s="61">
        <f>+'24-02-020 Ind. EM - JUNAEB '!AJ71</f>
        <v>0</v>
      </c>
    </row>
    <row r="24" spans="1:25" ht="24.75" customHeight="1" x14ac:dyDescent="0.25">
      <c r="A24" s="63" t="s">
        <v>72</v>
      </c>
      <c r="B24" s="40">
        <f>+'24-02-020 Ind. EM - JUNAEB '!J75</f>
        <v>50575000</v>
      </c>
      <c r="C24" s="40">
        <f>+'24-02-020 Ind. EM - JUNAEB '!K75</f>
        <v>50575000</v>
      </c>
      <c r="D24" s="40">
        <f>+'24-02-020 Ind. EM - JUNAEB '!M75</f>
        <v>0</v>
      </c>
      <c r="E24" s="40">
        <f>+'24-02-020 Ind. EM - JUNAEB '!N75</f>
        <v>0</v>
      </c>
      <c r="F24" s="40">
        <f>+'24-02-020 Ind. EM - JUNAEB '!O75</f>
        <v>0</v>
      </c>
      <c r="G24" s="40">
        <f>+'24-02-020 Ind. EM - JUNAEB '!R75</f>
        <v>50575000</v>
      </c>
      <c r="H24" s="40">
        <f>+'24-02-020 Ind. EM - JUNAEB '!S75</f>
        <v>0</v>
      </c>
      <c r="I24" s="40">
        <f>+'24-02-020 Ind. EM - JUNAEB '!T75</f>
        <v>0</v>
      </c>
      <c r="J24" s="40">
        <f>+'24-02-020 Ind. EM - JUNAEB '!U75</f>
        <v>50575000</v>
      </c>
      <c r="K24" s="40">
        <f>+'24-02-020 Ind. EM - JUNAEB '!V75</f>
        <v>0</v>
      </c>
      <c r="L24" s="40">
        <f>+'24-02-020 Ind. EM - JUNAEB '!W75</f>
        <v>0</v>
      </c>
      <c r="M24" s="40">
        <f>+'24-02-020 Ind. EM - JUNAEB '!X75</f>
        <v>0</v>
      </c>
      <c r="N24" s="40">
        <f>+'24-02-020 Ind. EM - JUNAEB '!Y75</f>
        <v>0</v>
      </c>
      <c r="O24" s="40">
        <f>+'24-02-020 Ind. EM - JUNAEB '!Z75</f>
        <v>0</v>
      </c>
      <c r="P24" s="40">
        <f>+'24-02-020 Ind. EM - JUNAEB '!AA75</f>
        <v>0</v>
      </c>
      <c r="Q24" s="40">
        <f>+'24-02-020 Ind. EM - JUNAEB '!AB75</f>
        <v>0</v>
      </c>
      <c r="R24" s="40">
        <f>+'24-02-020 Ind. EM - JUNAEB '!AC75</f>
        <v>0</v>
      </c>
      <c r="S24" s="40">
        <f>+'24-02-020 Ind. EM - JUNAEB '!AD75</f>
        <v>0</v>
      </c>
      <c r="T24" s="40">
        <f>+'24-02-020 Ind. EM - JUNAEB '!AE75</f>
        <v>0</v>
      </c>
      <c r="U24" s="40">
        <f>+'24-02-020 Ind. EM - JUNAEB '!AF75</f>
        <v>0</v>
      </c>
      <c r="V24" s="40">
        <f>+'24-02-020 Ind. EM - JUNAEB '!AG75</f>
        <v>0</v>
      </c>
      <c r="W24" s="40">
        <f>+'24-02-020 Ind. EM - JUNAEB '!AH75</f>
        <v>50575000</v>
      </c>
      <c r="X24" s="61">
        <f>+'24-02-020 Ind. EM - JUNAEB '!AI75</f>
        <v>1</v>
      </c>
      <c r="Y24" s="61">
        <f>+'24-02-020 Ind. EM - JUNAEB '!AJ75</f>
        <v>1</v>
      </c>
    </row>
    <row r="25" spans="1:25" ht="34.5" customHeight="1" x14ac:dyDescent="0.25">
      <c r="A25" s="65" t="str">
        <f>"TOTAL ASIG."&amp;" "&amp;$A$5</f>
        <v>TOTAL ASIG. 24-02-020 "Programa de Educación Media - JUNAEB"</v>
      </c>
      <c r="B25" s="66">
        <f>SUM(B8:B24)</f>
        <v>50575000</v>
      </c>
      <c r="C25" s="66">
        <f t="shared" ref="C25:V25" si="0">SUM(C8:C24)</f>
        <v>50575000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50575000</v>
      </c>
      <c r="H25" s="66">
        <f t="shared" si="0"/>
        <v>0</v>
      </c>
      <c r="I25" s="66">
        <f t="shared" si="0"/>
        <v>0</v>
      </c>
      <c r="J25" s="66">
        <f t="shared" si="0"/>
        <v>50575000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50575000</v>
      </c>
      <c r="X25" s="67">
        <f>+'24-02-020 Ind. EM - JUNAEB '!AI76</f>
        <v>1</v>
      </c>
      <c r="Y25" s="67">
        <f>'24-02-020 Ind. EM - JUNAEB 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E0BDE-C8E4-4AE6-80A2-6BFC25787308}">
  <sheetPr codeName="Hoja15">
    <tabColor rgb="FF007DB5"/>
    <pageSetUpPr fitToPage="1"/>
  </sheetPr>
  <dimension ref="A1:DB95"/>
  <sheetViews>
    <sheetView topLeftCell="F64" zoomScaleNormal="100" workbookViewId="0">
      <selection activeCell="AF8" sqref="AF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27.710937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1" t="s">
        <v>88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27" t="s">
        <v>140</v>
      </c>
      <c r="D9" s="73">
        <v>45652</v>
      </c>
      <c r="E9" s="15" t="s">
        <v>139</v>
      </c>
      <c r="F9" s="35" t="s">
        <v>137</v>
      </c>
      <c r="G9" s="27" t="s">
        <v>138</v>
      </c>
      <c r="H9" s="16"/>
      <c r="I9" s="16"/>
      <c r="J9" s="90">
        <v>38914500</v>
      </c>
      <c r="K9" s="29">
        <v>22414500</v>
      </c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>
        <v>22414500</v>
      </c>
      <c r="W9" s="19"/>
      <c r="X9" s="19"/>
      <c r="Y9" s="8">
        <f>SUM(V9:X9)</f>
        <v>22414500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22414500</v>
      </c>
      <c r="AI9" s="20">
        <f>IF(ISERROR(AH9/J9),0,AH9/J9)</f>
        <v>0.57599352426473427</v>
      </c>
      <c r="AJ9" s="21">
        <f>IF(ISERROR(AH9/$AH$76),"-",AH9/$AH$76)</f>
        <v>1.0634271213317944E-2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0"/>
      <c r="K10" s="29">
        <v>16500000</v>
      </c>
      <c r="L10" s="39" t="s">
        <v>98</v>
      </c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38914500</v>
      </c>
      <c r="K11" s="56">
        <f>SUM(K9:K10)</f>
        <v>38914500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22414500</v>
      </c>
      <c r="W11" s="56">
        <f t="shared" si="0"/>
        <v>0</v>
      </c>
      <c r="X11" s="56">
        <f t="shared" si="0"/>
        <v>0</v>
      </c>
      <c r="Y11" s="56">
        <f t="shared" si="0"/>
        <v>22414500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22414500</v>
      </c>
      <c r="AI11" s="59">
        <f>IF(ISERROR(AH11/J11),0,AH11/J11)</f>
        <v>0.57599352426473427</v>
      </c>
      <c r="AJ11" s="59">
        <f>IF(ISERROR(AH11/$AH$76),0,AH11/$AH$76)</f>
        <v>1.0634271213317944E-2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>
        <v>380000000</v>
      </c>
      <c r="K13" s="29">
        <v>380000000</v>
      </c>
      <c r="L13" s="39" t="s">
        <v>98</v>
      </c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380000000</v>
      </c>
      <c r="K15" s="56">
        <f>SUM(K13:K14)</f>
        <v>380000000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0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0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0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0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0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0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0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0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0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>
        <v>5250000</v>
      </c>
      <c r="K53" s="29">
        <v>5250000</v>
      </c>
      <c r="L53" s="39" t="s">
        <v>98</v>
      </c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0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+J53</f>
        <v>5250000</v>
      </c>
      <c r="K55" s="56">
        <f>SUM(K53:K54)</f>
        <v>5250000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0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 t="s">
        <v>141</v>
      </c>
      <c r="F61" s="35" t="s">
        <v>137</v>
      </c>
      <c r="G61" s="27" t="s">
        <v>138</v>
      </c>
      <c r="H61" s="16"/>
      <c r="I61" s="16"/>
      <c r="J61" s="90">
        <v>44796300</v>
      </c>
      <c r="K61" s="29">
        <v>44796300</v>
      </c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>
        <v>44796300</v>
      </c>
      <c r="W61" s="19"/>
      <c r="X61" s="19"/>
      <c r="Y61" s="8">
        <f>SUM(V61:X61)</f>
        <v>44796300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44796300</v>
      </c>
      <c r="AI61" s="20">
        <f>IF(ISERROR(AH61/J61),0,AH61/J61)</f>
        <v>1</v>
      </c>
      <c r="AJ61" s="20">
        <f>IF(ISERROR(AH61/$AH$76),"-",AH61/$AH$76)</f>
        <v>2.1253028332247188E-2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0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44796300</v>
      </c>
      <c r="K63" s="56">
        <f>SUM(K61:K62)</f>
        <v>44796300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44796300</v>
      </c>
      <c r="W63" s="56">
        <f t="shared" si="13"/>
        <v>0</v>
      </c>
      <c r="X63" s="56">
        <f t="shared" si="13"/>
        <v>0</v>
      </c>
      <c r="Y63" s="56">
        <f t="shared" si="13"/>
        <v>44796300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44796300</v>
      </c>
      <c r="AI63" s="59">
        <f>IF(ISERROR(AH63/J63),0,AH63/J63)</f>
        <v>1</v>
      </c>
      <c r="AJ63" s="59">
        <f>IF(ISERROR(AH63/$AH$76),0,AH63/$AH$76)</f>
        <v>2.1253028332247188E-2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0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87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0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0">
        <v>16424502200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113</v>
      </c>
      <c r="D73" s="34">
        <v>45692</v>
      </c>
      <c r="E73" s="26" t="s">
        <v>104</v>
      </c>
      <c r="F73" s="26" t="s">
        <v>105</v>
      </c>
      <c r="G73" s="26"/>
      <c r="H73" s="36"/>
      <c r="I73" s="38"/>
      <c r="J73" s="90"/>
      <c r="K73" s="41">
        <v>1650550000</v>
      </c>
      <c r="L73" s="39"/>
      <c r="M73" s="31"/>
      <c r="N73" s="42"/>
      <c r="O73" s="31"/>
      <c r="P73" s="43"/>
      <c r="Q73" s="43"/>
      <c r="R73" s="19"/>
      <c r="S73" s="19">
        <v>825275000</v>
      </c>
      <c r="T73" s="19"/>
      <c r="U73" s="8">
        <f>SUM(R73:T73)</f>
        <v>825275000</v>
      </c>
      <c r="V73" s="19"/>
      <c r="W73" s="19"/>
      <c r="X73" s="19"/>
      <c r="Y73" s="8">
        <f>SUM(V73:X73)</f>
        <v>0</v>
      </c>
      <c r="Z73" s="19"/>
      <c r="AA73" s="19"/>
      <c r="AB73" s="19">
        <v>825275000</v>
      </c>
      <c r="AC73" s="8">
        <f>SUM(Z73:AB73)</f>
        <v>825275000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1650550000</v>
      </c>
      <c r="AI73" s="20">
        <f>IF(ISERROR(AH73/J72),0,AH73/J72)</f>
        <v>0.10049315223690615</v>
      </c>
      <c r="AJ73" s="20">
        <f>IF(ISERROR(AH73/$AH$76),"-",AH73/$AH$76)</f>
        <v>0.78308221691949109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 t="s">
        <v>114</v>
      </c>
      <c r="D74" s="34">
        <v>45679</v>
      </c>
      <c r="E74" s="26" t="s">
        <v>106</v>
      </c>
      <c r="F74" s="26" t="s">
        <v>107</v>
      </c>
      <c r="G74" s="44"/>
      <c r="H74" s="36"/>
      <c r="I74" s="38"/>
      <c r="J74" s="90"/>
      <c r="K74" s="41">
        <v>390000000</v>
      </c>
      <c r="L74" s="39"/>
      <c r="M74" s="31"/>
      <c r="N74" s="42"/>
      <c r="O74" s="31"/>
      <c r="P74" s="43"/>
      <c r="Q74" s="43"/>
      <c r="R74" s="19">
        <v>390000000</v>
      </c>
      <c r="S74" s="19"/>
      <c r="T74" s="19"/>
      <c r="U74" s="8">
        <f>SUM(R74:T74)</f>
        <v>390000000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390000000</v>
      </c>
      <c r="AI74" s="20">
        <f>IF(ISERROR(AH74/J72),0,AH74/J72)</f>
        <v>2.3745011888396835E-2</v>
      </c>
      <c r="AJ74" s="20">
        <f>IF(ISERROR(AH74/$AH$76),"-",AH74/$AH$76)</f>
        <v>0.18503048353494381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1" t="s">
        <v>73</v>
      </c>
      <c r="B75" s="91"/>
      <c r="C75" s="91"/>
      <c r="D75" s="91"/>
      <c r="E75" s="91"/>
      <c r="F75" s="91"/>
      <c r="G75" s="91"/>
      <c r="H75" s="91"/>
      <c r="I75" s="91"/>
      <c r="J75" s="56">
        <f>J72</f>
        <v>16424502200</v>
      </c>
      <c r="K75" s="56">
        <f>SUM(K73:K74)</f>
        <v>2040550000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U75" si="16">SUM(R73:R74)</f>
        <v>390000000</v>
      </c>
      <c r="S75" s="56">
        <f t="shared" si="16"/>
        <v>825275000</v>
      </c>
      <c r="T75" s="56">
        <f t="shared" si="16"/>
        <v>0</v>
      </c>
      <c r="U75" s="56">
        <f t="shared" si="16"/>
        <v>1215275000</v>
      </c>
      <c r="V75" s="56">
        <f t="shared" ref="V75:AG75" si="17">SUM(V73:V73)</f>
        <v>0</v>
      </c>
      <c r="W75" s="56">
        <f t="shared" si="17"/>
        <v>0</v>
      </c>
      <c r="X75" s="56">
        <f t="shared" si="17"/>
        <v>0</v>
      </c>
      <c r="Y75" s="56">
        <f t="shared" si="17"/>
        <v>0</v>
      </c>
      <c r="Z75" s="56">
        <f t="shared" si="17"/>
        <v>0</v>
      </c>
      <c r="AA75" s="56">
        <f t="shared" si="17"/>
        <v>0</v>
      </c>
      <c r="AB75" s="56">
        <f t="shared" si="17"/>
        <v>825275000</v>
      </c>
      <c r="AC75" s="56">
        <f t="shared" si="17"/>
        <v>825275000</v>
      </c>
      <c r="AD75" s="56">
        <f t="shared" si="17"/>
        <v>0</v>
      </c>
      <c r="AE75" s="56">
        <f t="shared" si="17"/>
        <v>0</v>
      </c>
      <c r="AF75" s="56">
        <f t="shared" si="17"/>
        <v>0</v>
      </c>
      <c r="AG75" s="56">
        <f t="shared" si="17"/>
        <v>0</v>
      </c>
      <c r="AH75" s="56">
        <f t="shared" ref="AH75" si="18">SUM(AH73:AH74)</f>
        <v>2040550000</v>
      </c>
      <c r="AI75" s="59">
        <f>IF(ISERROR(AH75/J75),0,AH75/J75)</f>
        <v>0.12423816412530299</v>
      </c>
      <c r="AJ75" s="59">
        <f>IF(ISERROR(AH75/$AH$76),0,AH75/$AH$76)</f>
        <v>0.96811270045443487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24-03-335 "Programa de Habitabilidad Chile Solidario"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16893463000</v>
      </c>
      <c r="K76" s="66">
        <f t="shared" ref="K76:AH76" si="19">SUM(K11,K15,K19,K23,K27,K31,K35,K39,K43,K47,K51,K55,K59,K63,K67,K71,K75)</f>
        <v>2509510800</v>
      </c>
      <c r="L76" s="66">
        <f t="shared" si="19"/>
        <v>0</v>
      </c>
      <c r="M76" s="66">
        <f t="shared" si="19"/>
        <v>0</v>
      </c>
      <c r="N76" s="66">
        <f t="shared" si="19"/>
        <v>0</v>
      </c>
      <c r="O76" s="66">
        <f t="shared" si="19"/>
        <v>0</v>
      </c>
      <c r="P76" s="66">
        <f t="shared" si="19"/>
        <v>0</v>
      </c>
      <c r="Q76" s="66">
        <f t="shared" si="19"/>
        <v>0</v>
      </c>
      <c r="R76" s="66">
        <f t="shared" si="19"/>
        <v>390000000</v>
      </c>
      <c r="S76" s="66">
        <f t="shared" si="19"/>
        <v>825275000</v>
      </c>
      <c r="T76" s="66">
        <f t="shared" si="19"/>
        <v>0</v>
      </c>
      <c r="U76" s="66">
        <f t="shared" si="19"/>
        <v>1215275000</v>
      </c>
      <c r="V76" s="66">
        <f t="shared" si="19"/>
        <v>67210800</v>
      </c>
      <c r="W76" s="66">
        <f t="shared" si="19"/>
        <v>0</v>
      </c>
      <c r="X76" s="66">
        <f t="shared" si="19"/>
        <v>0</v>
      </c>
      <c r="Y76" s="66">
        <f t="shared" si="19"/>
        <v>67210800</v>
      </c>
      <c r="Z76" s="66">
        <f t="shared" si="19"/>
        <v>0</v>
      </c>
      <c r="AA76" s="66">
        <f t="shared" si="19"/>
        <v>0</v>
      </c>
      <c r="AB76" s="66">
        <f t="shared" si="19"/>
        <v>825275000</v>
      </c>
      <c r="AC76" s="66">
        <f t="shared" si="19"/>
        <v>825275000</v>
      </c>
      <c r="AD76" s="66">
        <f t="shared" si="19"/>
        <v>0</v>
      </c>
      <c r="AE76" s="66">
        <f t="shared" si="19"/>
        <v>0</v>
      </c>
      <c r="AF76" s="66">
        <f t="shared" si="19"/>
        <v>0</v>
      </c>
      <c r="AG76" s="66">
        <f t="shared" si="19"/>
        <v>0</v>
      </c>
      <c r="AH76" s="66">
        <f t="shared" si="19"/>
        <v>2107760800</v>
      </c>
      <c r="AI76" s="68">
        <f>IF(ISERROR(AH76/J76),0,AH76/J76)</f>
        <v>0.12476783475359671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FFF10479-3A58-410D-945D-98F69F4B4B33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70F19B0-B9D9-4B1D-9026-09D876E66B92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BCA80F8-A408-4C45-A512-6C4B25E72D2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CD822F4-7914-421A-8C68-FE1131580405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AE2ED94B-539A-406E-A5F2-F15F3BD9AC8B}"/>
    <dataValidation type="textLength" operator="lessThanOrEqual" allowBlank="1" showInputMessage="1" showErrorMessage="1" errorTitle="MÁXIMO DE CARACTERES SOBREPASADO" error="Sólo 255 caracteres por celdas" sqref="P69:Q70 P61:Q62 L61:L62 L14 C61:C62 P53:Q54 E61:G62 E53:G54 C53:C54 L46 C46 E45:G46 N45 P45:Q46 P37:Q38 L37:L38 E37:G38 C37:C38 P29:Q30 L29:L30 E29:G30 C29:C30 P21:Q22 L21:L22 E21:G22 C21:C22 P13:Q14 C65:C66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L53:L54" xr:uid="{83AF287D-68F6-4CA9-917A-BC17E5876E24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E08B23A0-7409-424A-AF7A-319C2D7B1CCE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30A3D6CB-3564-42AB-BCF1-596B1CA07F2E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7F0F7-B5BB-418D-9909-AE4E78049242}">
  <sheetPr codeName="Hoja16">
    <tabColor rgb="FF33CCFF"/>
    <pageSetUpPr fitToPage="1"/>
  </sheetPr>
  <dimension ref="A1:Y42"/>
  <sheetViews>
    <sheetView topLeftCell="A7" zoomScaleNormal="100" workbookViewId="0">
      <selection activeCell="W25" sqref="W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88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+'24-03-335 Ind. HABITABILIDAD'!J11</f>
        <v>38914500</v>
      </c>
      <c r="C8" s="40">
        <f>+'24-03-335 Ind. HABITABILIDAD'!K11</f>
        <v>38914500</v>
      </c>
      <c r="D8" s="40">
        <f>+'24-03-335 Ind. HABITABILIDAD'!M11</f>
        <v>0</v>
      </c>
      <c r="E8" s="40">
        <f>+'24-03-335 Ind. HABITABILIDAD'!N11</f>
        <v>0</v>
      </c>
      <c r="F8" s="40">
        <f>+'24-03-335 Ind. HABITABILIDAD'!O11</f>
        <v>0</v>
      </c>
      <c r="G8" s="40">
        <f>+'24-03-335 Ind. HABITABILIDAD'!R11</f>
        <v>0</v>
      </c>
      <c r="H8" s="40">
        <f>+'24-03-335 Ind. HABITABILIDAD'!S11</f>
        <v>0</v>
      </c>
      <c r="I8" s="40">
        <f>+'24-03-335 Ind. HABITABILIDAD'!T11</f>
        <v>0</v>
      </c>
      <c r="J8" s="40">
        <f>+'24-03-335 Ind. HABITABILIDAD'!U11</f>
        <v>0</v>
      </c>
      <c r="K8" s="40">
        <f>+'24-03-335 Ind. HABITABILIDAD'!V11</f>
        <v>22414500</v>
      </c>
      <c r="L8" s="40">
        <f>+'24-03-335 Ind. HABITABILIDAD'!W11</f>
        <v>0</v>
      </c>
      <c r="M8" s="40">
        <f>+'24-03-335 Ind. HABITABILIDAD'!X11</f>
        <v>0</v>
      </c>
      <c r="N8" s="40">
        <f>+'24-03-335 Ind. HABITABILIDAD'!Y11</f>
        <v>22414500</v>
      </c>
      <c r="O8" s="40">
        <f>+'24-03-335 Ind. HABITABILIDAD'!Z11</f>
        <v>0</v>
      </c>
      <c r="P8" s="40">
        <f>+'24-03-335 Ind. HABITABILIDAD'!AA11</f>
        <v>0</v>
      </c>
      <c r="Q8" s="40">
        <f>+'24-03-335 Ind. HABITABILIDAD'!AB11</f>
        <v>0</v>
      </c>
      <c r="R8" s="40">
        <f>+'24-03-335 Ind. HABITABILIDAD'!AC11</f>
        <v>0</v>
      </c>
      <c r="S8" s="40">
        <f>+'24-03-335 Ind. HABITABILIDAD'!AD11</f>
        <v>0</v>
      </c>
      <c r="T8" s="40">
        <f>+'24-03-335 Ind. HABITABILIDAD'!AE11</f>
        <v>0</v>
      </c>
      <c r="U8" s="40">
        <f>+'24-03-335 Ind. HABITABILIDAD'!AF11</f>
        <v>0</v>
      </c>
      <c r="V8" s="40">
        <f>+'24-03-335 Ind. HABITABILIDAD'!AG11</f>
        <v>0</v>
      </c>
      <c r="W8" s="40">
        <f>+'24-03-335 Ind. HABITABILIDAD'!AH11</f>
        <v>22414500</v>
      </c>
      <c r="X8" s="61">
        <f>+'24-03-335 Ind. HABITABILIDAD'!AI11</f>
        <v>0.57599352426473427</v>
      </c>
      <c r="Y8" s="61">
        <f>+'24-03-335 Ind. HABITABILIDAD'!AJ11</f>
        <v>1.0634271213317944E-2</v>
      </c>
    </row>
    <row r="9" spans="1:25" ht="24.75" customHeight="1" x14ac:dyDescent="0.25">
      <c r="A9" s="60" t="s">
        <v>44</v>
      </c>
      <c r="B9" s="40">
        <f>+'24-03-335 Ind. HABITABILIDAD'!J15</f>
        <v>380000000</v>
      </c>
      <c r="C9" s="40">
        <f>+'24-03-335 Ind. HABITABILIDAD'!K15</f>
        <v>380000000</v>
      </c>
      <c r="D9" s="40">
        <f>+'24-03-335 Ind. HABITABILIDAD'!M15</f>
        <v>0</v>
      </c>
      <c r="E9" s="40">
        <f>+'24-03-335 Ind. HABITABILIDAD'!N15</f>
        <v>0</v>
      </c>
      <c r="F9" s="40">
        <f>+'24-03-335 Ind. HABITABILIDAD'!O15</f>
        <v>0</v>
      </c>
      <c r="G9" s="40">
        <f>+'24-03-335 Ind. HABITABILIDAD'!R15</f>
        <v>0</v>
      </c>
      <c r="H9" s="40">
        <f>+'24-03-335 Ind. HABITABILIDAD'!S15</f>
        <v>0</v>
      </c>
      <c r="I9" s="40">
        <f>+'24-03-335 Ind. HABITABILIDAD'!T15</f>
        <v>0</v>
      </c>
      <c r="J9" s="40">
        <f>+'24-03-335 Ind. HABITABILIDAD'!U15</f>
        <v>0</v>
      </c>
      <c r="K9" s="40">
        <f>+'24-03-335 Ind. HABITABILIDAD'!V15</f>
        <v>0</v>
      </c>
      <c r="L9" s="40">
        <f>+'24-03-335 Ind. HABITABILIDAD'!W15</f>
        <v>0</v>
      </c>
      <c r="M9" s="40">
        <f>+'24-03-335 Ind. HABITABILIDAD'!X15</f>
        <v>0</v>
      </c>
      <c r="N9" s="40">
        <f>+'24-03-335 Ind. HABITABILIDAD'!Y15</f>
        <v>0</v>
      </c>
      <c r="O9" s="40">
        <f>+'24-03-335 Ind. HABITABILIDAD'!Z15</f>
        <v>0</v>
      </c>
      <c r="P9" s="40">
        <f>+'24-03-335 Ind. HABITABILIDAD'!AA15</f>
        <v>0</v>
      </c>
      <c r="Q9" s="40">
        <f>+'24-03-335 Ind. HABITABILIDAD'!AB15</f>
        <v>0</v>
      </c>
      <c r="R9" s="40">
        <f>+'24-03-335 Ind. HABITABILIDAD'!AC15</f>
        <v>0</v>
      </c>
      <c r="S9" s="40">
        <f>+'24-03-335 Ind. HABITABILIDAD'!AD15</f>
        <v>0</v>
      </c>
      <c r="T9" s="40">
        <f>+'24-03-335 Ind. HABITABILIDAD'!AE15</f>
        <v>0</v>
      </c>
      <c r="U9" s="40">
        <f>+'24-03-335 Ind. HABITABILIDAD'!AF15</f>
        <v>0</v>
      </c>
      <c r="V9" s="40">
        <f>+'24-03-335 Ind. HABITABILIDAD'!AG15</f>
        <v>0</v>
      </c>
      <c r="W9" s="40">
        <f>+'24-03-335 Ind. HABITABILIDAD'!AH15</f>
        <v>0</v>
      </c>
      <c r="X9" s="61">
        <f>+'24-03-335 Ind. HABITABILIDAD'!AI15</f>
        <v>0</v>
      </c>
      <c r="Y9" s="61">
        <f>+'24-03-335 Ind. HABITABILIDAD'!AJ15</f>
        <v>0</v>
      </c>
    </row>
    <row r="10" spans="1:25" ht="24.75" customHeight="1" x14ac:dyDescent="0.25">
      <c r="A10" s="60" t="s">
        <v>46</v>
      </c>
      <c r="B10" s="40">
        <f>+'24-03-335 Ind. HABITABILIDAD'!J19</f>
        <v>0</v>
      </c>
      <c r="C10" s="40">
        <f>+'24-03-335 Ind. HABITABILIDAD'!K19</f>
        <v>0</v>
      </c>
      <c r="D10" s="40">
        <f>+'24-03-335 Ind. HABITABILIDAD'!M19</f>
        <v>0</v>
      </c>
      <c r="E10" s="40">
        <f>+'24-03-335 Ind. HABITABILIDAD'!N19</f>
        <v>0</v>
      </c>
      <c r="F10" s="40">
        <f>+'24-03-335 Ind. HABITABILIDAD'!O19</f>
        <v>0</v>
      </c>
      <c r="G10" s="40">
        <f>+'24-03-335 Ind. HABITABILIDAD'!R19</f>
        <v>0</v>
      </c>
      <c r="H10" s="40">
        <f>+'24-03-335 Ind. HABITABILIDAD'!S19</f>
        <v>0</v>
      </c>
      <c r="I10" s="40">
        <f>+'24-03-335 Ind. HABITABILIDAD'!T19</f>
        <v>0</v>
      </c>
      <c r="J10" s="40">
        <f>+'24-03-335 Ind. HABITABILIDAD'!U19</f>
        <v>0</v>
      </c>
      <c r="K10" s="40">
        <f>+'24-03-335 Ind. HABITABILIDAD'!V19</f>
        <v>0</v>
      </c>
      <c r="L10" s="40">
        <f>+'24-03-335 Ind. HABITABILIDAD'!W19</f>
        <v>0</v>
      </c>
      <c r="M10" s="40">
        <f>+'24-03-335 Ind. HABITABILIDAD'!X19</f>
        <v>0</v>
      </c>
      <c r="N10" s="40">
        <f>+'24-03-335 Ind. HABITABILIDAD'!Y19</f>
        <v>0</v>
      </c>
      <c r="O10" s="40">
        <f>+'24-03-335 Ind. HABITABILIDAD'!Z19</f>
        <v>0</v>
      </c>
      <c r="P10" s="40">
        <f>+'24-03-335 Ind. HABITABILIDAD'!AA19</f>
        <v>0</v>
      </c>
      <c r="Q10" s="40">
        <f>+'24-03-335 Ind. HABITABILIDAD'!AB19</f>
        <v>0</v>
      </c>
      <c r="R10" s="40">
        <f>+'24-03-335 Ind. HABITABILIDAD'!AC19</f>
        <v>0</v>
      </c>
      <c r="S10" s="40">
        <f>+'24-03-335 Ind. HABITABILIDAD'!AD19</f>
        <v>0</v>
      </c>
      <c r="T10" s="40">
        <f>+'24-03-335 Ind. HABITABILIDAD'!AE19</f>
        <v>0</v>
      </c>
      <c r="U10" s="40">
        <f>+'24-03-335 Ind. HABITABILIDAD'!AF19</f>
        <v>0</v>
      </c>
      <c r="V10" s="40">
        <f>+'24-03-335 Ind. HABITABILIDAD'!AG19</f>
        <v>0</v>
      </c>
      <c r="W10" s="40">
        <f>+'24-03-335 Ind. HABITABILIDAD'!AH19</f>
        <v>0</v>
      </c>
      <c r="X10" s="61">
        <f>+'24-03-335 Ind. HABITABILIDAD'!AI19</f>
        <v>0</v>
      </c>
      <c r="Y10" s="61">
        <f>+'24-03-335 Ind. HABITABILIDAD'!AJ19</f>
        <v>0</v>
      </c>
    </row>
    <row r="11" spans="1:25" ht="24.75" customHeight="1" x14ac:dyDescent="0.25">
      <c r="A11" s="60" t="s">
        <v>48</v>
      </c>
      <c r="B11" s="40">
        <f>+'24-03-335 Ind. HABITABILIDAD'!J23</f>
        <v>0</v>
      </c>
      <c r="C11" s="40">
        <f>+'24-03-335 Ind. HABITABILIDAD'!K23</f>
        <v>0</v>
      </c>
      <c r="D11" s="40">
        <f>+'24-03-335 Ind. HABITABILIDAD'!M23</f>
        <v>0</v>
      </c>
      <c r="E11" s="40">
        <f>+'24-03-335 Ind. HABITABILIDAD'!N23</f>
        <v>0</v>
      </c>
      <c r="F11" s="40">
        <f>+'24-03-335 Ind. HABITABILIDAD'!O23</f>
        <v>0</v>
      </c>
      <c r="G11" s="40">
        <f>+'24-03-335 Ind. HABITABILIDAD'!R23</f>
        <v>0</v>
      </c>
      <c r="H11" s="40">
        <f>+'24-03-335 Ind. HABITABILIDAD'!S23</f>
        <v>0</v>
      </c>
      <c r="I11" s="40">
        <f>+'24-03-335 Ind. HABITABILIDAD'!T23</f>
        <v>0</v>
      </c>
      <c r="J11" s="40">
        <f>+'24-03-335 Ind. HABITABILIDAD'!U23</f>
        <v>0</v>
      </c>
      <c r="K11" s="40">
        <f>+'24-03-335 Ind. HABITABILIDAD'!V23</f>
        <v>0</v>
      </c>
      <c r="L11" s="40">
        <f>+'24-03-335 Ind. HABITABILIDAD'!W23</f>
        <v>0</v>
      </c>
      <c r="M11" s="40">
        <f>+'24-03-335 Ind. HABITABILIDAD'!X23</f>
        <v>0</v>
      </c>
      <c r="N11" s="40">
        <f>+'24-03-335 Ind. HABITABILIDAD'!Y23</f>
        <v>0</v>
      </c>
      <c r="O11" s="40">
        <f>+'24-03-335 Ind. HABITABILIDAD'!Z23</f>
        <v>0</v>
      </c>
      <c r="P11" s="40">
        <f>+'24-03-335 Ind. HABITABILIDAD'!AA23</f>
        <v>0</v>
      </c>
      <c r="Q11" s="40">
        <f>+'24-03-335 Ind. HABITABILIDAD'!AB23</f>
        <v>0</v>
      </c>
      <c r="R11" s="40">
        <f>+'24-03-335 Ind. HABITABILIDAD'!AC23</f>
        <v>0</v>
      </c>
      <c r="S11" s="40">
        <f>+'24-03-335 Ind. HABITABILIDAD'!AD23</f>
        <v>0</v>
      </c>
      <c r="T11" s="40">
        <f>+'24-03-335 Ind. HABITABILIDAD'!AE23</f>
        <v>0</v>
      </c>
      <c r="U11" s="40">
        <f>+'24-03-335 Ind. HABITABILIDAD'!AF23</f>
        <v>0</v>
      </c>
      <c r="V11" s="40">
        <f>+'24-03-335 Ind. HABITABILIDAD'!AG23</f>
        <v>0</v>
      </c>
      <c r="W11" s="40">
        <f>+'24-03-335 Ind. HABITABILIDAD'!AH23</f>
        <v>0</v>
      </c>
      <c r="X11" s="61">
        <f>+'24-03-335 Ind. HABITABILIDAD'!AI23</f>
        <v>0</v>
      </c>
      <c r="Y11" s="61">
        <f>+'24-03-335 Ind. HABITABILIDAD'!AJ23</f>
        <v>0</v>
      </c>
    </row>
    <row r="12" spans="1:25" ht="24.75" customHeight="1" x14ac:dyDescent="0.25">
      <c r="A12" s="60" t="s">
        <v>50</v>
      </c>
      <c r="B12" s="40">
        <f>+'24-03-335 Ind. HABITABILIDAD'!J27</f>
        <v>0</v>
      </c>
      <c r="C12" s="40">
        <f>+'24-03-335 Ind. HABITABILIDAD'!K27</f>
        <v>0</v>
      </c>
      <c r="D12" s="40">
        <f>+'24-03-335 Ind. HABITABILIDAD'!M27</f>
        <v>0</v>
      </c>
      <c r="E12" s="40">
        <f>+'24-03-335 Ind. HABITABILIDAD'!N27</f>
        <v>0</v>
      </c>
      <c r="F12" s="40">
        <f>+'24-03-335 Ind. HABITABILIDAD'!O27</f>
        <v>0</v>
      </c>
      <c r="G12" s="40">
        <f>+'24-03-335 Ind. HABITABILIDAD'!R27</f>
        <v>0</v>
      </c>
      <c r="H12" s="40">
        <f>+'24-03-335 Ind. HABITABILIDAD'!S27</f>
        <v>0</v>
      </c>
      <c r="I12" s="40">
        <f>+'24-03-335 Ind. HABITABILIDAD'!T27</f>
        <v>0</v>
      </c>
      <c r="J12" s="40">
        <f>+'24-03-335 Ind. HABITABILIDAD'!U27</f>
        <v>0</v>
      </c>
      <c r="K12" s="40">
        <f>+'24-03-335 Ind. HABITABILIDAD'!V27</f>
        <v>0</v>
      </c>
      <c r="L12" s="40">
        <f>+'24-03-335 Ind. HABITABILIDAD'!W27</f>
        <v>0</v>
      </c>
      <c r="M12" s="40">
        <f>+'24-03-335 Ind. HABITABILIDAD'!X27</f>
        <v>0</v>
      </c>
      <c r="N12" s="40">
        <f>+'24-03-335 Ind. HABITABILIDAD'!Y27</f>
        <v>0</v>
      </c>
      <c r="O12" s="40">
        <f>+'24-03-335 Ind. HABITABILIDAD'!Z27</f>
        <v>0</v>
      </c>
      <c r="P12" s="40">
        <f>+'24-03-335 Ind. HABITABILIDAD'!AA27</f>
        <v>0</v>
      </c>
      <c r="Q12" s="40">
        <f>+'24-03-335 Ind. HABITABILIDAD'!AB27</f>
        <v>0</v>
      </c>
      <c r="R12" s="40">
        <f>+'24-03-335 Ind. HABITABILIDAD'!AC27</f>
        <v>0</v>
      </c>
      <c r="S12" s="40">
        <f>+'24-03-335 Ind. HABITABILIDAD'!AD27</f>
        <v>0</v>
      </c>
      <c r="T12" s="40">
        <f>+'24-03-335 Ind. HABITABILIDAD'!AE27</f>
        <v>0</v>
      </c>
      <c r="U12" s="40">
        <f>+'24-03-335 Ind. HABITABILIDAD'!AF27</f>
        <v>0</v>
      </c>
      <c r="V12" s="40">
        <f>+'24-03-335 Ind. HABITABILIDAD'!AG27</f>
        <v>0</v>
      </c>
      <c r="W12" s="40">
        <f>+'24-03-335 Ind. HABITABILIDAD'!AH27</f>
        <v>0</v>
      </c>
      <c r="X12" s="61">
        <f>+'24-03-335 Ind. HABITABILIDAD'!AI27</f>
        <v>0</v>
      </c>
      <c r="Y12" s="61">
        <f>+'24-03-335 Ind. HABITABILIDAD'!AJ27</f>
        <v>0</v>
      </c>
    </row>
    <row r="13" spans="1:25" ht="24.75" customHeight="1" x14ac:dyDescent="0.25">
      <c r="A13" s="60" t="s">
        <v>52</v>
      </c>
      <c r="B13" s="40">
        <f>+'24-03-335 Ind. HABITABILIDAD'!J31</f>
        <v>0</v>
      </c>
      <c r="C13" s="40">
        <f>+'24-03-335 Ind. HABITABILIDAD'!K31</f>
        <v>0</v>
      </c>
      <c r="D13" s="40">
        <f>+'24-03-335 Ind. HABITABILIDAD'!M31</f>
        <v>0</v>
      </c>
      <c r="E13" s="40">
        <f>+'24-03-335 Ind. HABITABILIDAD'!N31</f>
        <v>0</v>
      </c>
      <c r="F13" s="40">
        <f>+'24-03-335 Ind. HABITABILIDAD'!O31</f>
        <v>0</v>
      </c>
      <c r="G13" s="40">
        <f>+'24-03-335 Ind. HABITABILIDAD'!R31</f>
        <v>0</v>
      </c>
      <c r="H13" s="40">
        <f>+'24-03-335 Ind. HABITABILIDAD'!S31</f>
        <v>0</v>
      </c>
      <c r="I13" s="40">
        <f>+'24-03-335 Ind. HABITABILIDAD'!T31</f>
        <v>0</v>
      </c>
      <c r="J13" s="40">
        <f>+'24-03-335 Ind. HABITABILIDAD'!U31</f>
        <v>0</v>
      </c>
      <c r="K13" s="40">
        <f>+'24-03-335 Ind. HABITABILIDAD'!V31</f>
        <v>0</v>
      </c>
      <c r="L13" s="40">
        <f>+'24-03-335 Ind. HABITABILIDAD'!W31</f>
        <v>0</v>
      </c>
      <c r="M13" s="40">
        <f>+'24-03-335 Ind. HABITABILIDAD'!X31</f>
        <v>0</v>
      </c>
      <c r="N13" s="40">
        <f>+'24-03-335 Ind. HABITABILIDAD'!Y31</f>
        <v>0</v>
      </c>
      <c r="O13" s="40">
        <f>+'24-03-335 Ind. HABITABILIDAD'!Z31</f>
        <v>0</v>
      </c>
      <c r="P13" s="40">
        <f>+'24-03-335 Ind. HABITABILIDAD'!AA31</f>
        <v>0</v>
      </c>
      <c r="Q13" s="40">
        <f>+'24-03-335 Ind. HABITABILIDAD'!AB31</f>
        <v>0</v>
      </c>
      <c r="R13" s="40">
        <f>+'24-03-335 Ind. HABITABILIDAD'!AC31</f>
        <v>0</v>
      </c>
      <c r="S13" s="40">
        <f>+'24-03-335 Ind. HABITABILIDAD'!AD31</f>
        <v>0</v>
      </c>
      <c r="T13" s="40">
        <f>+'24-03-335 Ind. HABITABILIDAD'!AE31</f>
        <v>0</v>
      </c>
      <c r="U13" s="40">
        <f>+'24-03-335 Ind. HABITABILIDAD'!AF31</f>
        <v>0</v>
      </c>
      <c r="V13" s="40">
        <f>+'24-03-335 Ind. HABITABILIDAD'!AG31</f>
        <v>0</v>
      </c>
      <c r="W13" s="40">
        <f>+'24-03-335 Ind. HABITABILIDAD'!AH31</f>
        <v>0</v>
      </c>
      <c r="X13" s="61">
        <f>+'24-03-335 Ind. HABITABILIDAD'!AI31</f>
        <v>0</v>
      </c>
      <c r="Y13" s="61">
        <f>+'24-03-335 Ind. HABITABILIDAD'!AJ31</f>
        <v>0</v>
      </c>
    </row>
    <row r="14" spans="1:25" ht="24.75" customHeight="1" x14ac:dyDescent="0.25">
      <c r="A14" s="60" t="s">
        <v>54</v>
      </c>
      <c r="B14" s="40">
        <f>+'24-03-335 Ind. HABITABILIDAD'!J35</f>
        <v>0</v>
      </c>
      <c r="C14" s="40">
        <f>+'24-03-335 Ind. HABITABILIDAD'!K35</f>
        <v>0</v>
      </c>
      <c r="D14" s="40">
        <f>+'24-03-335 Ind. HABITABILIDAD'!M35</f>
        <v>0</v>
      </c>
      <c r="E14" s="40">
        <f>+'24-03-335 Ind. HABITABILIDAD'!N35</f>
        <v>0</v>
      </c>
      <c r="F14" s="40">
        <f>+'24-03-335 Ind. HABITABILIDAD'!O35</f>
        <v>0</v>
      </c>
      <c r="G14" s="40">
        <f>+'24-03-335 Ind. HABITABILIDAD'!R35</f>
        <v>0</v>
      </c>
      <c r="H14" s="40">
        <f>+'24-03-335 Ind. HABITABILIDAD'!S35</f>
        <v>0</v>
      </c>
      <c r="I14" s="40">
        <f>+'24-03-335 Ind. HABITABILIDAD'!T35</f>
        <v>0</v>
      </c>
      <c r="J14" s="40">
        <f>+'24-03-335 Ind. HABITABILIDAD'!U35</f>
        <v>0</v>
      </c>
      <c r="K14" s="40">
        <f>+'24-03-335 Ind. HABITABILIDAD'!V35</f>
        <v>0</v>
      </c>
      <c r="L14" s="40">
        <f>+'24-03-335 Ind. HABITABILIDAD'!W35</f>
        <v>0</v>
      </c>
      <c r="M14" s="40">
        <f>+'24-03-335 Ind. HABITABILIDAD'!X35</f>
        <v>0</v>
      </c>
      <c r="N14" s="40">
        <f>+'24-03-335 Ind. HABITABILIDAD'!Y35</f>
        <v>0</v>
      </c>
      <c r="O14" s="40">
        <f>+'24-03-335 Ind. HABITABILIDAD'!Z35</f>
        <v>0</v>
      </c>
      <c r="P14" s="40">
        <f>+'24-03-335 Ind. HABITABILIDAD'!AA35</f>
        <v>0</v>
      </c>
      <c r="Q14" s="40">
        <f>+'24-03-335 Ind. HABITABILIDAD'!AB35</f>
        <v>0</v>
      </c>
      <c r="R14" s="40">
        <f>+'24-03-335 Ind. HABITABILIDAD'!AC35</f>
        <v>0</v>
      </c>
      <c r="S14" s="40">
        <f>+'24-03-335 Ind. HABITABILIDAD'!AD35</f>
        <v>0</v>
      </c>
      <c r="T14" s="40">
        <f>+'24-03-335 Ind. HABITABILIDAD'!AE35</f>
        <v>0</v>
      </c>
      <c r="U14" s="40">
        <f>+'24-03-335 Ind. HABITABILIDAD'!AF35</f>
        <v>0</v>
      </c>
      <c r="V14" s="40">
        <f>+'24-03-335 Ind. HABITABILIDAD'!AG35</f>
        <v>0</v>
      </c>
      <c r="W14" s="40">
        <f>+'24-03-335 Ind. HABITABILIDAD'!AH35</f>
        <v>0</v>
      </c>
      <c r="X14" s="61">
        <f>+'24-03-335 Ind. HABITABILIDAD'!AI35</f>
        <v>0</v>
      </c>
      <c r="Y14" s="61">
        <f>+'24-03-335 Ind. HABITABILIDAD'!AJ35</f>
        <v>0</v>
      </c>
    </row>
    <row r="15" spans="1:25" ht="24.75" customHeight="1" x14ac:dyDescent="0.25">
      <c r="A15" s="60" t="s">
        <v>56</v>
      </c>
      <c r="B15" s="40">
        <f>+'24-03-335 Ind. HABITABILIDAD'!J39</f>
        <v>0</v>
      </c>
      <c r="C15" s="40">
        <f>+'24-03-335 Ind. HABITABILIDAD'!K39</f>
        <v>0</v>
      </c>
      <c r="D15" s="40">
        <f>+'24-03-335 Ind. HABITABILIDAD'!M39</f>
        <v>0</v>
      </c>
      <c r="E15" s="40">
        <f>+'24-03-335 Ind. HABITABILIDAD'!N39</f>
        <v>0</v>
      </c>
      <c r="F15" s="40">
        <f>+'24-03-335 Ind. HABITABILIDAD'!O39</f>
        <v>0</v>
      </c>
      <c r="G15" s="40">
        <f>+'24-03-335 Ind. HABITABILIDAD'!R39</f>
        <v>0</v>
      </c>
      <c r="H15" s="40">
        <f>+'24-03-335 Ind. HABITABILIDAD'!S39</f>
        <v>0</v>
      </c>
      <c r="I15" s="40">
        <f>+'24-03-335 Ind. HABITABILIDAD'!T39</f>
        <v>0</v>
      </c>
      <c r="J15" s="40">
        <f>+'24-03-335 Ind. HABITABILIDAD'!U39</f>
        <v>0</v>
      </c>
      <c r="K15" s="40">
        <f>+'24-03-335 Ind. HABITABILIDAD'!V39</f>
        <v>0</v>
      </c>
      <c r="L15" s="40">
        <f>+'24-03-335 Ind. HABITABILIDAD'!W39</f>
        <v>0</v>
      </c>
      <c r="M15" s="40">
        <f>+'24-03-335 Ind. HABITABILIDAD'!X39</f>
        <v>0</v>
      </c>
      <c r="N15" s="40">
        <f>+'24-03-335 Ind. HABITABILIDAD'!Y39</f>
        <v>0</v>
      </c>
      <c r="O15" s="40">
        <f>+'24-03-335 Ind. HABITABILIDAD'!Z39</f>
        <v>0</v>
      </c>
      <c r="P15" s="40">
        <f>+'24-03-335 Ind. HABITABILIDAD'!AA39</f>
        <v>0</v>
      </c>
      <c r="Q15" s="40">
        <f>+'24-03-335 Ind. HABITABILIDAD'!AB39</f>
        <v>0</v>
      </c>
      <c r="R15" s="40">
        <f>+'24-03-335 Ind. HABITABILIDAD'!AC39</f>
        <v>0</v>
      </c>
      <c r="S15" s="40">
        <f>+'24-03-335 Ind. HABITABILIDAD'!AD39</f>
        <v>0</v>
      </c>
      <c r="T15" s="40">
        <f>+'24-03-335 Ind. HABITABILIDAD'!AE39</f>
        <v>0</v>
      </c>
      <c r="U15" s="40">
        <f>+'24-03-335 Ind. HABITABILIDAD'!AF39</f>
        <v>0</v>
      </c>
      <c r="V15" s="40">
        <f>+'24-03-335 Ind. HABITABILIDAD'!AG39</f>
        <v>0</v>
      </c>
      <c r="W15" s="40">
        <f>+'24-03-335 Ind. HABITABILIDAD'!AH39</f>
        <v>0</v>
      </c>
      <c r="X15" s="61">
        <f>+'24-03-335 Ind. HABITABILIDAD'!AI39</f>
        <v>0</v>
      </c>
      <c r="Y15" s="61">
        <f>+'24-03-335 Ind. HABITABILIDAD'!AJ39</f>
        <v>0</v>
      </c>
    </row>
    <row r="16" spans="1:25" ht="24.75" customHeight="1" x14ac:dyDescent="0.25">
      <c r="A16" s="60" t="s">
        <v>58</v>
      </c>
      <c r="B16" s="40">
        <f>+'24-03-335 Ind. HABITABILIDAD'!J43</f>
        <v>0</v>
      </c>
      <c r="C16" s="40">
        <f>+'24-03-335 Ind. HABITABILIDAD'!K43</f>
        <v>0</v>
      </c>
      <c r="D16" s="40">
        <f>+'24-03-335 Ind. HABITABILIDAD'!M43</f>
        <v>0</v>
      </c>
      <c r="E16" s="40">
        <f>+'24-03-335 Ind. HABITABILIDAD'!N43</f>
        <v>0</v>
      </c>
      <c r="F16" s="40">
        <f>+'24-03-335 Ind. HABITABILIDAD'!O43</f>
        <v>0</v>
      </c>
      <c r="G16" s="40">
        <f>+'24-03-335 Ind. HABITABILIDAD'!R43</f>
        <v>0</v>
      </c>
      <c r="H16" s="40">
        <f>+'24-03-335 Ind. HABITABILIDAD'!S43</f>
        <v>0</v>
      </c>
      <c r="I16" s="40">
        <f>+'24-03-335 Ind. HABITABILIDAD'!T43</f>
        <v>0</v>
      </c>
      <c r="J16" s="40">
        <f>+'24-03-335 Ind. HABITABILIDAD'!U43</f>
        <v>0</v>
      </c>
      <c r="K16" s="40">
        <f>+'24-03-335 Ind. HABITABILIDAD'!V43</f>
        <v>0</v>
      </c>
      <c r="L16" s="40">
        <f>+'24-03-335 Ind. HABITABILIDAD'!W43</f>
        <v>0</v>
      </c>
      <c r="M16" s="40">
        <f>+'24-03-335 Ind. HABITABILIDAD'!X43</f>
        <v>0</v>
      </c>
      <c r="N16" s="40">
        <f>+'24-03-335 Ind. HABITABILIDAD'!Y43</f>
        <v>0</v>
      </c>
      <c r="O16" s="40">
        <f>+'24-03-335 Ind. HABITABILIDAD'!Z43</f>
        <v>0</v>
      </c>
      <c r="P16" s="40">
        <f>+'24-03-335 Ind. HABITABILIDAD'!AA43</f>
        <v>0</v>
      </c>
      <c r="Q16" s="40">
        <f>+'24-03-335 Ind. HABITABILIDAD'!AB43</f>
        <v>0</v>
      </c>
      <c r="R16" s="40">
        <f>+'24-03-335 Ind. HABITABILIDAD'!AC43</f>
        <v>0</v>
      </c>
      <c r="S16" s="40">
        <f>+'24-03-335 Ind. HABITABILIDAD'!AD43</f>
        <v>0</v>
      </c>
      <c r="T16" s="40">
        <f>+'24-03-335 Ind. HABITABILIDAD'!AE43</f>
        <v>0</v>
      </c>
      <c r="U16" s="40">
        <f>+'24-03-335 Ind. HABITABILIDAD'!AF43</f>
        <v>0</v>
      </c>
      <c r="V16" s="40">
        <f>+'24-03-335 Ind. HABITABILIDAD'!AG43</f>
        <v>0</v>
      </c>
      <c r="W16" s="40">
        <f>+'24-03-335 Ind. HABITABILIDAD'!AH43</f>
        <v>0</v>
      </c>
      <c r="X16" s="61">
        <f>+'24-03-335 Ind. HABITABILIDAD'!AI43</f>
        <v>0</v>
      </c>
      <c r="Y16" s="61">
        <f>+'24-03-335 Ind. HABITABILIDAD'!AJ43</f>
        <v>0</v>
      </c>
    </row>
    <row r="17" spans="1:25" ht="24.75" customHeight="1" x14ac:dyDescent="0.25">
      <c r="A17" s="60" t="s">
        <v>60</v>
      </c>
      <c r="B17" s="40">
        <f>+'24-03-335 Ind. HABITABILIDAD'!J47</f>
        <v>0</v>
      </c>
      <c r="C17" s="40">
        <f>+'24-03-335 Ind. HABITABILIDAD'!K47</f>
        <v>0</v>
      </c>
      <c r="D17" s="40">
        <f>+'24-03-335 Ind. HABITABILIDAD'!M47</f>
        <v>0</v>
      </c>
      <c r="E17" s="40">
        <f>+'24-03-335 Ind. HABITABILIDAD'!N47</f>
        <v>0</v>
      </c>
      <c r="F17" s="40">
        <f>+'24-03-335 Ind. HABITABILIDAD'!O47</f>
        <v>0</v>
      </c>
      <c r="G17" s="40">
        <f>+'24-03-335 Ind. HABITABILIDAD'!R47</f>
        <v>0</v>
      </c>
      <c r="H17" s="40">
        <f>+'24-03-335 Ind. HABITABILIDAD'!S47</f>
        <v>0</v>
      </c>
      <c r="I17" s="40">
        <f>+'24-03-335 Ind. HABITABILIDAD'!T47</f>
        <v>0</v>
      </c>
      <c r="J17" s="40">
        <f>+'24-03-335 Ind. HABITABILIDAD'!U47</f>
        <v>0</v>
      </c>
      <c r="K17" s="40">
        <f>+'24-03-335 Ind. HABITABILIDAD'!V47</f>
        <v>0</v>
      </c>
      <c r="L17" s="40">
        <f>+'24-03-335 Ind. HABITABILIDAD'!W47</f>
        <v>0</v>
      </c>
      <c r="M17" s="40">
        <f>+'24-03-335 Ind. HABITABILIDAD'!X47</f>
        <v>0</v>
      </c>
      <c r="N17" s="40">
        <f>+'24-03-335 Ind. HABITABILIDAD'!Y47</f>
        <v>0</v>
      </c>
      <c r="O17" s="40">
        <f>+'24-03-335 Ind. HABITABILIDAD'!Z47</f>
        <v>0</v>
      </c>
      <c r="P17" s="40">
        <f>+'24-03-335 Ind. HABITABILIDAD'!AA47</f>
        <v>0</v>
      </c>
      <c r="Q17" s="40">
        <f>+'24-03-335 Ind. HABITABILIDAD'!AB47</f>
        <v>0</v>
      </c>
      <c r="R17" s="40">
        <f>+'24-03-335 Ind. HABITABILIDAD'!AC47</f>
        <v>0</v>
      </c>
      <c r="S17" s="40">
        <f>+'24-03-335 Ind. HABITABILIDAD'!AD47</f>
        <v>0</v>
      </c>
      <c r="T17" s="40">
        <f>+'24-03-335 Ind. HABITABILIDAD'!AE47</f>
        <v>0</v>
      </c>
      <c r="U17" s="40">
        <f>+'24-03-335 Ind. HABITABILIDAD'!AF47</f>
        <v>0</v>
      </c>
      <c r="V17" s="40">
        <f>+'24-03-335 Ind. HABITABILIDAD'!AG47</f>
        <v>0</v>
      </c>
      <c r="W17" s="40">
        <f>+'24-03-335 Ind. HABITABILIDAD'!AH47</f>
        <v>0</v>
      </c>
      <c r="X17" s="61">
        <f>+'24-03-335 Ind. HABITABILIDAD'!AI47</f>
        <v>0</v>
      </c>
      <c r="Y17" s="61">
        <f>+'24-03-335 Ind. HABITABILIDAD'!AJ44</f>
        <v>0</v>
      </c>
    </row>
    <row r="18" spans="1:25" ht="24.75" customHeight="1" x14ac:dyDescent="0.25">
      <c r="A18" s="60" t="s">
        <v>62</v>
      </c>
      <c r="B18" s="40">
        <f>+'24-03-335 Ind. HABITABILIDAD'!J51</f>
        <v>0</v>
      </c>
      <c r="C18" s="40">
        <f>+'24-03-335 Ind. HABITABILIDAD'!K51</f>
        <v>0</v>
      </c>
      <c r="D18" s="40">
        <f>+'24-03-335 Ind. HABITABILIDAD'!M51</f>
        <v>0</v>
      </c>
      <c r="E18" s="40">
        <f>+'24-03-335 Ind. HABITABILIDAD'!N51</f>
        <v>0</v>
      </c>
      <c r="F18" s="40">
        <f>+'24-03-335 Ind. HABITABILIDAD'!O51</f>
        <v>0</v>
      </c>
      <c r="G18" s="40">
        <f>+'24-03-335 Ind. HABITABILIDAD'!R51</f>
        <v>0</v>
      </c>
      <c r="H18" s="40">
        <f>+'24-03-335 Ind. HABITABILIDAD'!S51</f>
        <v>0</v>
      </c>
      <c r="I18" s="40">
        <f>+'24-03-335 Ind. HABITABILIDAD'!T51</f>
        <v>0</v>
      </c>
      <c r="J18" s="40">
        <f>+'24-03-335 Ind. HABITABILIDAD'!U51</f>
        <v>0</v>
      </c>
      <c r="K18" s="40">
        <f>+'24-03-335 Ind. HABITABILIDAD'!V51</f>
        <v>0</v>
      </c>
      <c r="L18" s="40">
        <f>+'24-03-335 Ind. HABITABILIDAD'!W51</f>
        <v>0</v>
      </c>
      <c r="M18" s="40">
        <f>+'24-03-335 Ind. HABITABILIDAD'!X51</f>
        <v>0</v>
      </c>
      <c r="N18" s="40">
        <f>+'24-03-335 Ind. HABITABILIDAD'!Y51</f>
        <v>0</v>
      </c>
      <c r="O18" s="40">
        <f>+'24-03-335 Ind. HABITABILIDAD'!Z51</f>
        <v>0</v>
      </c>
      <c r="P18" s="40">
        <f>+'24-03-335 Ind. HABITABILIDAD'!AA51</f>
        <v>0</v>
      </c>
      <c r="Q18" s="40">
        <f>+'24-03-335 Ind. HABITABILIDAD'!AB51</f>
        <v>0</v>
      </c>
      <c r="R18" s="40">
        <f>+'24-03-335 Ind. HABITABILIDAD'!AC51</f>
        <v>0</v>
      </c>
      <c r="S18" s="40">
        <f>+'24-03-335 Ind. HABITABILIDAD'!AD51</f>
        <v>0</v>
      </c>
      <c r="T18" s="40">
        <f>+'24-03-335 Ind. HABITABILIDAD'!AE51</f>
        <v>0</v>
      </c>
      <c r="U18" s="40">
        <f>+'24-03-335 Ind. HABITABILIDAD'!AF51</f>
        <v>0</v>
      </c>
      <c r="V18" s="40">
        <f>+'24-03-335 Ind. HABITABILIDAD'!AG51</f>
        <v>0</v>
      </c>
      <c r="W18" s="40">
        <f>+'24-03-335 Ind. HABITABILIDAD'!AH51</f>
        <v>0</v>
      </c>
      <c r="X18" s="61">
        <f>+'24-03-335 Ind. HABITABILIDAD'!AI51</f>
        <v>0</v>
      </c>
      <c r="Y18" s="61">
        <f>+'24-03-335 Ind. HABITABILIDAD'!AJ51</f>
        <v>0</v>
      </c>
    </row>
    <row r="19" spans="1:25" ht="24.75" customHeight="1" x14ac:dyDescent="0.25">
      <c r="A19" s="60" t="s">
        <v>64</v>
      </c>
      <c r="B19" s="40">
        <f>+'24-03-335 Ind. HABITABILIDAD'!J55</f>
        <v>5250000</v>
      </c>
      <c r="C19" s="40">
        <f>+'24-03-335 Ind. HABITABILIDAD'!K55</f>
        <v>5250000</v>
      </c>
      <c r="D19" s="40">
        <f>+'24-03-335 Ind. HABITABILIDAD'!M55</f>
        <v>0</v>
      </c>
      <c r="E19" s="40">
        <f>+'24-03-335 Ind. HABITABILIDAD'!N55</f>
        <v>0</v>
      </c>
      <c r="F19" s="40">
        <f>+'24-03-335 Ind. HABITABILIDAD'!O55</f>
        <v>0</v>
      </c>
      <c r="G19" s="40">
        <f>+'24-03-335 Ind. HABITABILIDAD'!R55</f>
        <v>0</v>
      </c>
      <c r="H19" s="40">
        <f>+'24-03-335 Ind. HABITABILIDAD'!S55</f>
        <v>0</v>
      </c>
      <c r="I19" s="40">
        <f>+'24-03-335 Ind. HABITABILIDAD'!T55</f>
        <v>0</v>
      </c>
      <c r="J19" s="40">
        <f>+'24-03-335 Ind. HABITABILIDAD'!U55</f>
        <v>0</v>
      </c>
      <c r="K19" s="40">
        <f>+'24-03-335 Ind. HABITABILIDAD'!V55</f>
        <v>0</v>
      </c>
      <c r="L19" s="40">
        <f>+'24-03-335 Ind. HABITABILIDAD'!W55</f>
        <v>0</v>
      </c>
      <c r="M19" s="40">
        <f>+'24-03-335 Ind. HABITABILIDAD'!X55</f>
        <v>0</v>
      </c>
      <c r="N19" s="40">
        <f>+'24-03-335 Ind. HABITABILIDAD'!Y55</f>
        <v>0</v>
      </c>
      <c r="O19" s="40">
        <f>+'24-03-335 Ind. HABITABILIDAD'!Z55</f>
        <v>0</v>
      </c>
      <c r="P19" s="40">
        <f>+'24-03-335 Ind. HABITABILIDAD'!AA55</f>
        <v>0</v>
      </c>
      <c r="Q19" s="40">
        <f>+'24-03-335 Ind. HABITABILIDAD'!AB55</f>
        <v>0</v>
      </c>
      <c r="R19" s="40">
        <f>+'24-03-335 Ind. HABITABILIDAD'!AC55</f>
        <v>0</v>
      </c>
      <c r="S19" s="40">
        <f>+'24-03-335 Ind. HABITABILIDAD'!AD55</f>
        <v>0</v>
      </c>
      <c r="T19" s="40">
        <f>+'24-03-335 Ind. HABITABILIDAD'!AE55</f>
        <v>0</v>
      </c>
      <c r="U19" s="40">
        <f>+'24-03-335 Ind. HABITABILIDAD'!AF55</f>
        <v>0</v>
      </c>
      <c r="V19" s="40">
        <f>+'24-03-335 Ind. HABITABILIDAD'!AG55</f>
        <v>0</v>
      </c>
      <c r="W19" s="40">
        <f>+'24-03-335 Ind. HABITABILIDAD'!AH55</f>
        <v>0</v>
      </c>
      <c r="X19" s="61">
        <f>+'24-03-335 Ind. HABITABILIDAD'!AI55</f>
        <v>0</v>
      </c>
      <c r="Y19" s="61">
        <f>+'24-03-335 Ind. HABITABILIDAD'!AJ55</f>
        <v>0</v>
      </c>
    </row>
    <row r="20" spans="1:25" ht="24.75" customHeight="1" x14ac:dyDescent="0.25">
      <c r="A20" s="62" t="s">
        <v>66</v>
      </c>
      <c r="B20" s="40">
        <f>+'24-03-335 Ind. HABITABILIDAD'!J59</f>
        <v>0</v>
      </c>
      <c r="C20" s="40">
        <f>+'24-03-335 Ind. HABITABILIDAD'!K59</f>
        <v>0</v>
      </c>
      <c r="D20" s="40">
        <f>+'24-03-335 Ind. HABITABILIDAD'!M59</f>
        <v>0</v>
      </c>
      <c r="E20" s="40">
        <f>+'24-03-335 Ind. HABITABILIDAD'!N59</f>
        <v>0</v>
      </c>
      <c r="F20" s="40">
        <f>+'24-03-335 Ind. HABITABILIDAD'!O59</f>
        <v>0</v>
      </c>
      <c r="G20" s="40">
        <f>+'24-03-335 Ind. HABITABILIDAD'!R59</f>
        <v>0</v>
      </c>
      <c r="H20" s="40">
        <f>+'24-03-335 Ind. HABITABILIDAD'!S59</f>
        <v>0</v>
      </c>
      <c r="I20" s="40">
        <f>+'24-03-335 Ind. HABITABILIDAD'!T59</f>
        <v>0</v>
      </c>
      <c r="J20" s="40">
        <f>+'24-03-335 Ind. HABITABILIDAD'!U59</f>
        <v>0</v>
      </c>
      <c r="K20" s="40">
        <f>+'24-03-335 Ind. HABITABILIDAD'!V59</f>
        <v>0</v>
      </c>
      <c r="L20" s="40">
        <f>+'24-03-335 Ind. HABITABILIDAD'!W59</f>
        <v>0</v>
      </c>
      <c r="M20" s="40">
        <f>+'24-03-335 Ind. HABITABILIDAD'!X59</f>
        <v>0</v>
      </c>
      <c r="N20" s="40">
        <f>+'24-03-335 Ind. HABITABILIDAD'!Y59</f>
        <v>0</v>
      </c>
      <c r="O20" s="40">
        <f>+'24-03-335 Ind. HABITABILIDAD'!Z59</f>
        <v>0</v>
      </c>
      <c r="P20" s="40">
        <f>+'24-03-335 Ind. HABITABILIDAD'!AA59</f>
        <v>0</v>
      </c>
      <c r="Q20" s="40">
        <f>+'24-03-335 Ind. HABITABILIDAD'!AB59</f>
        <v>0</v>
      </c>
      <c r="R20" s="40">
        <f>+'24-03-335 Ind. HABITABILIDAD'!AC59</f>
        <v>0</v>
      </c>
      <c r="S20" s="40">
        <f>+'24-03-335 Ind. HABITABILIDAD'!AD59</f>
        <v>0</v>
      </c>
      <c r="T20" s="40">
        <f>+'24-03-335 Ind. HABITABILIDAD'!AE59</f>
        <v>0</v>
      </c>
      <c r="U20" s="40">
        <f>+'24-03-335 Ind. HABITABILIDAD'!AF59</f>
        <v>0</v>
      </c>
      <c r="V20" s="40">
        <f>+'24-03-335 Ind. HABITABILIDAD'!AG59</f>
        <v>0</v>
      </c>
      <c r="W20" s="40">
        <f>+'24-03-335 Ind. HABITABILIDAD'!AH59</f>
        <v>0</v>
      </c>
      <c r="X20" s="61">
        <f>+'24-03-335 Ind. HABITABILIDAD'!AI59</f>
        <v>0</v>
      </c>
      <c r="Y20" s="61">
        <f>+'24-03-335 Ind. HABITABILIDAD'!AJ59</f>
        <v>0</v>
      </c>
    </row>
    <row r="21" spans="1:25" ht="24.75" customHeight="1" x14ac:dyDescent="0.25">
      <c r="A21" s="62" t="s">
        <v>68</v>
      </c>
      <c r="B21" s="40">
        <f>+'24-03-335 Ind. HABITABILIDAD'!J63</f>
        <v>44796300</v>
      </c>
      <c r="C21" s="40">
        <f>+'24-03-335 Ind. HABITABILIDAD'!K63</f>
        <v>44796300</v>
      </c>
      <c r="D21" s="40">
        <f>+'24-03-335 Ind. HABITABILIDAD'!M63</f>
        <v>0</v>
      </c>
      <c r="E21" s="40">
        <f>+'24-03-335 Ind. HABITABILIDAD'!N63</f>
        <v>0</v>
      </c>
      <c r="F21" s="40">
        <f>+'24-03-335 Ind. HABITABILIDAD'!O63</f>
        <v>0</v>
      </c>
      <c r="G21" s="40">
        <f>+'24-03-335 Ind. HABITABILIDAD'!R63</f>
        <v>0</v>
      </c>
      <c r="H21" s="40">
        <f>+'24-03-335 Ind. HABITABILIDAD'!S63</f>
        <v>0</v>
      </c>
      <c r="I21" s="40">
        <f>+'24-03-335 Ind. HABITABILIDAD'!T63</f>
        <v>0</v>
      </c>
      <c r="J21" s="40">
        <f>+'24-03-335 Ind. HABITABILIDAD'!U63</f>
        <v>0</v>
      </c>
      <c r="K21" s="40">
        <f>+'24-03-335 Ind. HABITABILIDAD'!V63</f>
        <v>44796300</v>
      </c>
      <c r="L21" s="40">
        <f>+'24-03-335 Ind. HABITABILIDAD'!W63</f>
        <v>0</v>
      </c>
      <c r="M21" s="40">
        <f>+'24-03-335 Ind. HABITABILIDAD'!X63</f>
        <v>0</v>
      </c>
      <c r="N21" s="40">
        <f>+'24-03-335 Ind. HABITABILIDAD'!Y63</f>
        <v>44796300</v>
      </c>
      <c r="O21" s="40">
        <f>+'24-03-335 Ind. HABITABILIDAD'!Z63</f>
        <v>0</v>
      </c>
      <c r="P21" s="40">
        <f>+'24-03-335 Ind. HABITABILIDAD'!AA63</f>
        <v>0</v>
      </c>
      <c r="Q21" s="40">
        <f>+'24-03-335 Ind. HABITABILIDAD'!AB63</f>
        <v>0</v>
      </c>
      <c r="R21" s="40">
        <f>+'24-03-335 Ind. HABITABILIDAD'!AC63</f>
        <v>0</v>
      </c>
      <c r="S21" s="40">
        <f>+'24-03-335 Ind. HABITABILIDAD'!AD63</f>
        <v>0</v>
      </c>
      <c r="T21" s="40">
        <f>+'24-03-335 Ind. HABITABILIDAD'!AE63</f>
        <v>0</v>
      </c>
      <c r="U21" s="40">
        <f>+'24-03-335 Ind. HABITABILIDAD'!AF63</f>
        <v>0</v>
      </c>
      <c r="V21" s="40">
        <f>+'24-03-335 Ind. HABITABILIDAD'!AG63</f>
        <v>0</v>
      </c>
      <c r="W21" s="40">
        <f>+'24-03-335 Ind. HABITABILIDAD'!AH63</f>
        <v>44796300</v>
      </c>
      <c r="X21" s="61">
        <f>+'24-03-335 Ind. HABITABILIDAD'!AI63</f>
        <v>1</v>
      </c>
      <c r="Y21" s="61">
        <f>+'24-03-335 Ind. HABITABILIDAD'!AJ63</f>
        <v>2.1253028332247188E-2</v>
      </c>
    </row>
    <row r="22" spans="1:25" ht="24.75" customHeight="1" x14ac:dyDescent="0.25">
      <c r="A22" s="62" t="s">
        <v>80</v>
      </c>
      <c r="B22" s="40">
        <f>+'24-03-335 Ind. HABITABILIDAD'!J67</f>
        <v>0</v>
      </c>
      <c r="C22" s="40">
        <f>+'24-03-335 Ind. HABITABILIDAD'!K67</f>
        <v>0</v>
      </c>
      <c r="D22" s="40">
        <f>+'24-03-335 Ind. HABITABILIDAD'!M64</f>
        <v>0</v>
      </c>
      <c r="E22" s="40">
        <f>+'24-03-335 Ind. HABITABILIDAD'!N64</f>
        <v>0</v>
      </c>
      <c r="F22" s="40">
        <f>+'24-03-335 Ind. HABITABILIDAD'!O64</f>
        <v>0</v>
      </c>
      <c r="G22" s="40">
        <f>+'24-03-335 Ind. HABITABILIDAD'!R64</f>
        <v>0</v>
      </c>
      <c r="H22" s="40">
        <f>+'24-03-335 Ind. HABITABILIDAD'!S64</f>
        <v>0</v>
      </c>
      <c r="I22" s="40">
        <f>+'24-03-335 Ind. HABITABILIDAD'!T64</f>
        <v>0</v>
      </c>
      <c r="J22" s="40">
        <f>+'24-03-335 Ind. HABITABILIDAD'!U67</f>
        <v>0</v>
      </c>
      <c r="K22" s="40">
        <f>+'24-03-335 Ind. HABITABILIDAD'!V64</f>
        <v>0</v>
      </c>
      <c r="L22" s="40">
        <f>+'24-03-335 Ind. HABITABILIDAD'!W64</f>
        <v>0</v>
      </c>
      <c r="M22" s="40">
        <f>+'24-03-335 Ind. HABITABILIDAD'!X64</f>
        <v>0</v>
      </c>
      <c r="N22" s="40">
        <f>+'24-03-335 Ind. HABITABILIDAD'!Y67</f>
        <v>0</v>
      </c>
      <c r="O22" s="40">
        <f>+'24-03-335 Ind. HABITABILIDAD'!Z64</f>
        <v>0</v>
      </c>
      <c r="P22" s="40">
        <f>+'24-03-335 Ind. HABITABILIDAD'!AA64</f>
        <v>0</v>
      </c>
      <c r="Q22" s="40">
        <f>+'24-03-335 Ind. HABITABILIDAD'!AB64</f>
        <v>0</v>
      </c>
      <c r="R22" s="40">
        <f>+'24-03-335 Ind. HABITABILIDAD'!AC67</f>
        <v>0</v>
      </c>
      <c r="S22" s="40">
        <f>+'24-03-335 Ind. HABITABILIDAD'!AD64</f>
        <v>0</v>
      </c>
      <c r="T22" s="40">
        <f>+'24-03-335 Ind. HABITABILIDAD'!AE64</f>
        <v>0</v>
      </c>
      <c r="U22" s="40">
        <f>+'24-03-335 Ind. HABITABILIDAD'!AF64</f>
        <v>0</v>
      </c>
      <c r="V22" s="40">
        <f>+'24-03-335 Ind. HABITABILIDAD'!AG67</f>
        <v>0</v>
      </c>
      <c r="W22" s="40">
        <f>+'24-03-335 Ind. HABITABILIDAD'!AH67</f>
        <v>0</v>
      </c>
      <c r="X22" s="61">
        <f>+'24-03-335 Ind. HABITABILIDAD'!AI67</f>
        <v>0</v>
      </c>
      <c r="Y22" s="61">
        <f>+'24-03-335 Ind. HABITABILIDAD'!AJ67</f>
        <v>0</v>
      </c>
    </row>
    <row r="23" spans="1:25" ht="24.75" customHeight="1" x14ac:dyDescent="0.25">
      <c r="A23" s="62" t="s">
        <v>70</v>
      </c>
      <c r="B23" s="40">
        <f>+'24-03-335 Ind. HABITABILIDAD'!J71</f>
        <v>0</v>
      </c>
      <c r="C23" s="40">
        <f>+'24-03-335 Ind. HABITABILIDAD'!K71</f>
        <v>0</v>
      </c>
      <c r="D23" s="40">
        <f>+'24-03-335 Ind. HABITABILIDAD'!M71</f>
        <v>0</v>
      </c>
      <c r="E23" s="40">
        <f>+'24-03-335 Ind. HABITABILIDAD'!N71</f>
        <v>0</v>
      </c>
      <c r="F23" s="40">
        <f>+'24-03-335 Ind. HABITABILIDAD'!O71</f>
        <v>0</v>
      </c>
      <c r="G23" s="40">
        <f>+'24-03-335 Ind. HABITABILIDAD'!R71</f>
        <v>0</v>
      </c>
      <c r="H23" s="40">
        <f>+'24-03-335 Ind. HABITABILIDAD'!S71</f>
        <v>0</v>
      </c>
      <c r="I23" s="40">
        <f>+'24-03-335 Ind. HABITABILIDAD'!T71</f>
        <v>0</v>
      </c>
      <c r="J23" s="40">
        <f>+'24-03-335 Ind. HABITABILIDAD'!U71</f>
        <v>0</v>
      </c>
      <c r="K23" s="40">
        <f>+'24-03-335 Ind. HABITABILIDAD'!V71</f>
        <v>0</v>
      </c>
      <c r="L23" s="40">
        <f>+'24-03-335 Ind. HABITABILIDAD'!W71</f>
        <v>0</v>
      </c>
      <c r="M23" s="40">
        <f>+'24-03-335 Ind. HABITABILIDAD'!X71</f>
        <v>0</v>
      </c>
      <c r="N23" s="40">
        <f>+'24-03-335 Ind. HABITABILIDAD'!Y71</f>
        <v>0</v>
      </c>
      <c r="O23" s="40">
        <f>+'24-03-335 Ind. HABITABILIDAD'!Z71</f>
        <v>0</v>
      </c>
      <c r="P23" s="40">
        <f>+'24-03-335 Ind. HABITABILIDAD'!AA71</f>
        <v>0</v>
      </c>
      <c r="Q23" s="40">
        <f>+'24-03-335 Ind. HABITABILIDAD'!AB71</f>
        <v>0</v>
      </c>
      <c r="R23" s="40">
        <f>+'24-03-335 Ind. HABITABILIDAD'!AC71</f>
        <v>0</v>
      </c>
      <c r="S23" s="40">
        <f>+'24-03-335 Ind. HABITABILIDAD'!AD71</f>
        <v>0</v>
      </c>
      <c r="T23" s="40">
        <f>+'24-03-335 Ind. HABITABILIDAD'!AE71</f>
        <v>0</v>
      </c>
      <c r="U23" s="40">
        <f>+'24-03-335 Ind. HABITABILIDAD'!AF71</f>
        <v>0</v>
      </c>
      <c r="V23" s="40">
        <f>+'24-03-335 Ind. HABITABILIDAD'!AG71</f>
        <v>0</v>
      </c>
      <c r="W23" s="40">
        <f>+'24-03-335 Ind. HABITABILIDAD'!AH71</f>
        <v>0</v>
      </c>
      <c r="X23" s="61">
        <f>+'24-03-335 Ind. HABITABILIDAD'!AI71</f>
        <v>0</v>
      </c>
      <c r="Y23" s="61">
        <f>+'24-03-335 Ind. HABITABILIDAD'!AJ71</f>
        <v>0</v>
      </c>
    </row>
    <row r="24" spans="1:25" ht="24.75" customHeight="1" x14ac:dyDescent="0.25">
      <c r="A24" s="63" t="s">
        <v>72</v>
      </c>
      <c r="B24" s="40">
        <f>+'24-03-335 Ind. HABITABILIDAD'!J75</f>
        <v>16424502200</v>
      </c>
      <c r="C24" s="40">
        <f>+'24-03-335 Ind. HABITABILIDAD'!K75</f>
        <v>2040550000</v>
      </c>
      <c r="D24" s="40">
        <f>+'24-03-335 Ind. HABITABILIDAD'!M75</f>
        <v>0</v>
      </c>
      <c r="E24" s="40">
        <f>+'24-03-335 Ind. HABITABILIDAD'!N75</f>
        <v>0</v>
      </c>
      <c r="F24" s="40">
        <f>+'24-03-335 Ind. HABITABILIDAD'!O75</f>
        <v>0</v>
      </c>
      <c r="G24" s="40">
        <f>+'24-03-335 Ind. HABITABILIDAD'!R75</f>
        <v>390000000</v>
      </c>
      <c r="H24" s="40">
        <f>+'24-03-335 Ind. HABITABILIDAD'!S75</f>
        <v>825275000</v>
      </c>
      <c r="I24" s="40">
        <f>+'24-03-335 Ind. HABITABILIDAD'!T75</f>
        <v>0</v>
      </c>
      <c r="J24" s="40">
        <f>+'24-03-335 Ind. HABITABILIDAD'!U75</f>
        <v>1215275000</v>
      </c>
      <c r="K24" s="40">
        <f>+'24-03-335 Ind. HABITABILIDAD'!V75</f>
        <v>0</v>
      </c>
      <c r="L24" s="40">
        <f>+'24-03-335 Ind. HABITABILIDAD'!W75</f>
        <v>0</v>
      </c>
      <c r="M24" s="40">
        <f>+'24-03-335 Ind. HABITABILIDAD'!X75</f>
        <v>0</v>
      </c>
      <c r="N24" s="40">
        <f>+'24-03-335 Ind. HABITABILIDAD'!Y75</f>
        <v>0</v>
      </c>
      <c r="O24" s="40">
        <f>+'24-03-335 Ind. HABITABILIDAD'!Z75</f>
        <v>0</v>
      </c>
      <c r="P24" s="40">
        <f>+'24-03-335 Ind. HABITABILIDAD'!AA75</f>
        <v>0</v>
      </c>
      <c r="Q24" s="40">
        <f>+'24-03-335 Ind. HABITABILIDAD'!AB75</f>
        <v>825275000</v>
      </c>
      <c r="R24" s="40">
        <f>+'24-03-335 Ind. HABITABILIDAD'!AC75</f>
        <v>825275000</v>
      </c>
      <c r="S24" s="40">
        <f>+'24-03-335 Ind. HABITABILIDAD'!AD75</f>
        <v>0</v>
      </c>
      <c r="T24" s="40">
        <f>+'24-03-335 Ind. HABITABILIDAD'!AE75</f>
        <v>0</v>
      </c>
      <c r="U24" s="40">
        <f>+'24-03-335 Ind. HABITABILIDAD'!AF75</f>
        <v>0</v>
      </c>
      <c r="V24" s="40">
        <f>+'24-03-335 Ind. HABITABILIDAD'!AG75</f>
        <v>0</v>
      </c>
      <c r="W24" s="40">
        <f>+'24-03-335 Ind. HABITABILIDAD'!AH75</f>
        <v>2040550000</v>
      </c>
      <c r="X24" s="61">
        <f>+'24-03-335 Ind. HABITABILIDAD'!AI75</f>
        <v>0.12423816412530299</v>
      </c>
      <c r="Y24" s="61">
        <f>+'24-03-335 Ind. HABITABILIDAD'!AJ75</f>
        <v>0.96811270045443487</v>
      </c>
    </row>
    <row r="25" spans="1:25" ht="34.5" customHeight="1" x14ac:dyDescent="0.25">
      <c r="A25" s="65" t="str">
        <f>"TOTAL ASIG."&amp;" "&amp;$A$5</f>
        <v>TOTAL ASIG. 24-03-335 "Programa de Habitabilidad Chile Solidario"</v>
      </c>
      <c r="B25" s="66">
        <f>SUM(B8:B24)</f>
        <v>16893463000</v>
      </c>
      <c r="C25" s="66">
        <f t="shared" ref="C25:V25" si="0">SUM(C8:C24)</f>
        <v>2509510800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390000000</v>
      </c>
      <c r="H25" s="66">
        <f t="shared" si="0"/>
        <v>825275000</v>
      </c>
      <c r="I25" s="66">
        <f t="shared" si="0"/>
        <v>0</v>
      </c>
      <c r="J25" s="66">
        <f t="shared" si="0"/>
        <v>1215275000</v>
      </c>
      <c r="K25" s="66">
        <f t="shared" si="0"/>
        <v>67210800</v>
      </c>
      <c r="L25" s="66">
        <f t="shared" si="0"/>
        <v>0</v>
      </c>
      <c r="M25" s="66">
        <f t="shared" si="0"/>
        <v>0</v>
      </c>
      <c r="N25" s="66">
        <f t="shared" si="0"/>
        <v>67210800</v>
      </c>
      <c r="O25" s="66">
        <f t="shared" si="0"/>
        <v>0</v>
      </c>
      <c r="P25" s="66">
        <f t="shared" si="0"/>
        <v>0</v>
      </c>
      <c r="Q25" s="66">
        <f t="shared" si="0"/>
        <v>825275000</v>
      </c>
      <c r="R25" s="66">
        <f t="shared" si="0"/>
        <v>825275000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2107760800</v>
      </c>
      <c r="X25" s="67">
        <f>+'24-03-335 Ind. HABITABILIDAD'!AI76</f>
        <v>0.12476783475359671</v>
      </c>
      <c r="Y25" s="67">
        <f>'24-03-335 Ind. HABITABILIDAD'!AJ76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D07AB-4462-42E8-AA83-9991084564DA}">
  <sheetPr codeName="Hoja17">
    <tabColor rgb="FF007DB5"/>
    <pageSetUpPr fitToPage="1"/>
  </sheetPr>
  <dimension ref="A1:DB222"/>
  <sheetViews>
    <sheetView topLeftCell="E189" zoomScaleNormal="100" workbookViewId="0">
      <selection activeCell="AG210" sqref="AG210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4.8554687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1" t="s">
        <v>89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92">
        <v>72642000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35" t="s">
        <v>351</v>
      </c>
      <c r="D9" s="69">
        <v>45532</v>
      </c>
      <c r="E9" s="35" t="s">
        <v>353</v>
      </c>
      <c r="F9" s="35" t="s">
        <v>110</v>
      </c>
      <c r="G9" s="15"/>
      <c r="H9" s="16"/>
      <c r="I9" s="16"/>
      <c r="J9" s="93"/>
      <c r="K9" s="29">
        <v>11871000</v>
      </c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29">
        <v>11871000</v>
      </c>
      <c r="AB9" s="19"/>
      <c r="AC9" s="8">
        <f>SUM(Z9:AB9)</f>
        <v>11871000</v>
      </c>
      <c r="AD9" s="19"/>
      <c r="AE9" s="19"/>
      <c r="AF9" s="19"/>
      <c r="AG9" s="8">
        <f>SUM(AD9:AF9)</f>
        <v>0</v>
      </c>
      <c r="AH9" s="8">
        <f>SUM(U9,Y9,AC9,AG9)</f>
        <v>11871000</v>
      </c>
      <c r="AI9" s="20">
        <f>IF(ISERROR(AH9/$J$8),0,AH9/$J$8)</f>
        <v>0.16341785743784587</v>
      </c>
      <c r="AJ9" s="21">
        <f>IF(ISERROR(AH9/$AH$203),"-",AH9/$AH$203)</f>
        <v>3.6930434149592059E-3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35" t="s">
        <v>357</v>
      </c>
      <c r="D10" s="69">
        <v>45540</v>
      </c>
      <c r="E10" s="35" t="s">
        <v>354</v>
      </c>
      <c r="F10" s="35" t="s">
        <v>110</v>
      </c>
      <c r="G10" s="15"/>
      <c r="H10" s="16"/>
      <c r="I10" s="16"/>
      <c r="J10" s="93"/>
      <c r="K10" s="29">
        <v>24538000</v>
      </c>
      <c r="L10" s="15"/>
      <c r="M10" s="19"/>
      <c r="N10" s="19"/>
      <c r="O10" s="19"/>
      <c r="P10" s="15"/>
      <c r="Q10" s="15"/>
      <c r="R10" s="19"/>
      <c r="S10" s="19"/>
      <c r="T10" s="19"/>
      <c r="U10" s="8">
        <f t="shared" ref="U10:U12" si="0">SUM(R10:T10)</f>
        <v>0</v>
      </c>
      <c r="V10" s="19"/>
      <c r="W10" s="19"/>
      <c r="X10" s="19"/>
      <c r="Y10" s="8">
        <f t="shared" ref="Y10:Y12" si="1">SUM(V10:X10)</f>
        <v>0</v>
      </c>
      <c r="Z10" s="19"/>
      <c r="AA10" s="29">
        <v>24538000</v>
      </c>
      <c r="AB10" s="19"/>
      <c r="AC10" s="8">
        <f t="shared" ref="AC10:AC11" si="2">SUM(Z10:AB10)</f>
        <v>24538000</v>
      </c>
      <c r="AD10" s="19"/>
      <c r="AE10" s="19"/>
      <c r="AF10" s="19"/>
      <c r="AG10" s="8">
        <f t="shared" ref="AG10:AG12" si="3">SUM(AD10:AF10)</f>
        <v>0</v>
      </c>
      <c r="AH10" s="8">
        <f t="shared" ref="AH10:AH11" si="4">SUM(U10,Y10,AC10,AG10)</f>
        <v>24538000</v>
      </c>
      <c r="AI10" s="20">
        <f t="shared" ref="AI10:AI12" si="5">IF(ISERROR(AH10/$J$8),0,AH10/$J$8)</f>
        <v>0.33779356295256185</v>
      </c>
      <c r="AJ10" s="21">
        <f>IF(ISERROR(AH10/$AH$203),"-",AH10/$AH$203)</f>
        <v>7.6337207746835977E-3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24.95" customHeight="1" outlineLevel="1" x14ac:dyDescent="0.15">
      <c r="A11" s="14">
        <v>3</v>
      </c>
      <c r="B11" s="14"/>
      <c r="C11" s="35" t="s">
        <v>358</v>
      </c>
      <c r="D11" s="69">
        <v>45545</v>
      </c>
      <c r="E11" s="35" t="s">
        <v>355</v>
      </c>
      <c r="F11" s="35" t="s">
        <v>110</v>
      </c>
      <c r="G11" s="15"/>
      <c r="H11" s="16"/>
      <c r="I11" s="16"/>
      <c r="J11" s="93"/>
      <c r="K11" s="29">
        <v>7914000</v>
      </c>
      <c r="L11" s="15"/>
      <c r="M11" s="19"/>
      <c r="N11" s="19"/>
      <c r="O11" s="19"/>
      <c r="P11" s="15"/>
      <c r="Q11" s="15"/>
      <c r="R11" s="19"/>
      <c r="S11" s="19"/>
      <c r="T11" s="19"/>
      <c r="U11" s="8">
        <f t="shared" si="0"/>
        <v>0</v>
      </c>
      <c r="V11" s="19"/>
      <c r="W11" s="19"/>
      <c r="X11" s="19"/>
      <c r="Y11" s="8">
        <f t="shared" si="1"/>
        <v>0</v>
      </c>
      <c r="Z11" s="19"/>
      <c r="AA11" s="29">
        <v>7914000</v>
      </c>
      <c r="AB11" s="19"/>
      <c r="AC11" s="8">
        <f t="shared" si="2"/>
        <v>7914000</v>
      </c>
      <c r="AD11" s="19"/>
      <c r="AE11" s="19"/>
      <c r="AF11" s="19"/>
      <c r="AG11" s="8">
        <f t="shared" si="3"/>
        <v>0</v>
      </c>
      <c r="AH11" s="8">
        <f t="shared" si="4"/>
        <v>7914000</v>
      </c>
      <c r="AI11" s="20">
        <f t="shared" si="5"/>
        <v>0.10894523829189726</v>
      </c>
      <c r="AJ11" s="21">
        <f>IF(ISERROR(AH11/$AH$203),"-",AH11/$AH$203)</f>
        <v>2.462028943306137E-3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outlineLevel="1" x14ac:dyDescent="0.15">
      <c r="A12" s="14">
        <v>4</v>
      </c>
      <c r="B12" s="14"/>
      <c r="C12" s="35" t="s">
        <v>359</v>
      </c>
      <c r="D12" s="69">
        <v>45583</v>
      </c>
      <c r="E12" s="35" t="s">
        <v>356</v>
      </c>
      <c r="F12" s="35" t="s">
        <v>110</v>
      </c>
      <c r="G12" s="15"/>
      <c r="H12" s="16"/>
      <c r="I12" s="16"/>
      <c r="J12" s="94"/>
      <c r="K12" s="29">
        <v>28319000</v>
      </c>
      <c r="L12" s="15"/>
      <c r="M12" s="19"/>
      <c r="N12" s="19"/>
      <c r="O12" s="19"/>
      <c r="P12" s="15"/>
      <c r="Q12" s="15"/>
      <c r="R12" s="19"/>
      <c r="S12" s="19"/>
      <c r="T12" s="19"/>
      <c r="U12" s="8">
        <f t="shared" si="0"/>
        <v>0</v>
      </c>
      <c r="V12" s="19"/>
      <c r="W12" s="19"/>
      <c r="X12" s="19"/>
      <c r="Y12" s="8">
        <f t="shared" si="1"/>
        <v>0</v>
      </c>
      <c r="Z12" s="19"/>
      <c r="AA12" s="29">
        <v>28319000</v>
      </c>
      <c r="AB12" s="19"/>
      <c r="AC12" s="8">
        <f>SUM(Z12:AB12)</f>
        <v>28319000</v>
      </c>
      <c r="AD12" s="19"/>
      <c r="AE12" s="19"/>
      <c r="AF12" s="19"/>
      <c r="AG12" s="8">
        <f t="shared" si="3"/>
        <v>0</v>
      </c>
      <c r="AH12" s="8">
        <f>SUM(U12,Y12,AC12,AG12)</f>
        <v>28319000</v>
      </c>
      <c r="AI12" s="20">
        <f t="shared" si="5"/>
        <v>0.38984334131769499</v>
      </c>
      <c r="AJ12" s="21">
        <f>IF(ISERROR(AH12/$AH$203),"-",AH12/$AH$203)</f>
        <v>8.8099820123182324E-3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s="22" customFormat="1" ht="24.95" customHeight="1" x14ac:dyDescent="0.25">
      <c r="A13" s="91" t="s">
        <v>43</v>
      </c>
      <c r="B13" s="91"/>
      <c r="C13" s="91"/>
      <c r="D13" s="91"/>
      <c r="E13" s="91"/>
      <c r="F13" s="91"/>
      <c r="G13" s="91"/>
      <c r="H13" s="91"/>
      <c r="I13" s="91"/>
      <c r="J13" s="56">
        <f>+J8</f>
        <v>72642000</v>
      </c>
      <c r="K13" s="56">
        <f>SUM(K9:K12)</f>
        <v>72642000</v>
      </c>
      <c r="L13" s="55"/>
      <c r="M13" s="56">
        <f>SUM(M9:M12)</f>
        <v>0</v>
      </c>
      <c r="N13" s="56">
        <f>SUM(N9:N12)</f>
        <v>0</v>
      </c>
      <c r="O13" s="56">
        <f>SUM(O9:O12)</f>
        <v>0</v>
      </c>
      <c r="P13" s="57"/>
      <c r="Q13" s="58"/>
      <c r="R13" s="56">
        <f>SUM(R9:R12)</f>
        <v>0</v>
      </c>
      <c r="S13" s="56">
        <f t="shared" ref="S13:AH13" si="6">SUM(S9:S12)</f>
        <v>0</v>
      </c>
      <c r="T13" s="56">
        <f t="shared" si="6"/>
        <v>0</v>
      </c>
      <c r="U13" s="56">
        <f t="shared" si="6"/>
        <v>0</v>
      </c>
      <c r="V13" s="56">
        <f t="shared" si="6"/>
        <v>0</v>
      </c>
      <c r="W13" s="56">
        <f t="shared" si="6"/>
        <v>0</v>
      </c>
      <c r="X13" s="56">
        <f t="shared" si="6"/>
        <v>0</v>
      </c>
      <c r="Y13" s="56">
        <f t="shared" si="6"/>
        <v>0</v>
      </c>
      <c r="Z13" s="56">
        <f t="shared" si="6"/>
        <v>0</v>
      </c>
      <c r="AA13" s="56">
        <f t="shared" si="6"/>
        <v>72642000</v>
      </c>
      <c r="AB13" s="56">
        <f t="shared" si="6"/>
        <v>0</v>
      </c>
      <c r="AC13" s="56">
        <f t="shared" si="6"/>
        <v>72642000</v>
      </c>
      <c r="AD13" s="56">
        <f t="shared" si="6"/>
        <v>0</v>
      </c>
      <c r="AE13" s="56">
        <f t="shared" si="6"/>
        <v>0</v>
      </c>
      <c r="AF13" s="56">
        <f t="shared" si="6"/>
        <v>0</v>
      </c>
      <c r="AG13" s="56">
        <f t="shared" si="6"/>
        <v>0</v>
      </c>
      <c r="AH13" s="56">
        <f t="shared" si="6"/>
        <v>72642000</v>
      </c>
      <c r="AI13" s="59">
        <f>IF(ISERROR(AH13/J13),0,AH13/J13)</f>
        <v>1</v>
      </c>
      <c r="AJ13" s="59">
        <f>IF(ISERROR(AH13/$AH$203),0,AH13/$AH$203)</f>
        <v>2.2598775145267175E-2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x14ac:dyDescent="0.25">
      <c r="A14" s="89" t="s">
        <v>44</v>
      </c>
      <c r="B14" s="89"/>
      <c r="C14" s="89"/>
      <c r="D14" s="89"/>
      <c r="E14" s="89"/>
      <c r="F14" s="4"/>
      <c r="G14" s="5"/>
      <c r="H14" s="6"/>
      <c r="I14" s="6"/>
      <c r="J14" s="122">
        <v>82555000</v>
      </c>
      <c r="K14" s="8"/>
      <c r="L14" s="9"/>
      <c r="M14" s="10"/>
      <c r="N14" s="10"/>
      <c r="O14" s="10"/>
      <c r="P14" s="5"/>
      <c r="Q14" s="11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12"/>
      <c r="AJ14" s="13"/>
    </row>
    <row r="15" spans="1:106" ht="24.95" customHeight="1" outlineLevel="1" x14ac:dyDescent="0.15">
      <c r="A15" s="14">
        <v>1</v>
      </c>
      <c r="B15" s="14"/>
      <c r="C15" s="15"/>
      <c r="D15" s="16"/>
      <c r="E15" s="15"/>
      <c r="F15" s="15"/>
      <c r="G15" s="15"/>
      <c r="H15" s="16"/>
      <c r="I15" s="16"/>
      <c r="J15" s="123"/>
      <c r="K15" s="18"/>
      <c r="L15" s="15"/>
      <c r="M15" s="19"/>
      <c r="N15" s="19"/>
      <c r="O15" s="19"/>
      <c r="P15" s="15"/>
      <c r="Q15" s="15"/>
      <c r="R15" s="19"/>
      <c r="S15" s="19"/>
      <c r="T15" s="19"/>
      <c r="U15" s="8">
        <f>SUM(R15:T15)</f>
        <v>0</v>
      </c>
      <c r="V15" s="19"/>
      <c r="W15" s="19"/>
      <c r="X15" s="19"/>
      <c r="Y15" s="8">
        <f>SUM(V15:X15)</f>
        <v>0</v>
      </c>
      <c r="Z15" s="19"/>
      <c r="AA15" s="19"/>
      <c r="AB15" s="19"/>
      <c r="AC15" s="8">
        <f>SUM(Z15:AB15)</f>
        <v>0</v>
      </c>
      <c r="AD15" s="19"/>
      <c r="AE15" s="19"/>
      <c r="AF15" s="19"/>
      <c r="AG15" s="8">
        <f>SUM(AD15:AF15)</f>
        <v>0</v>
      </c>
      <c r="AH15" s="8">
        <f>SUM(U15,Y15,AC15,AG15)</f>
        <v>0</v>
      </c>
      <c r="AI15" s="20">
        <f>IF(ISERROR(AH15/J15),0,AH15/J15)</f>
        <v>0</v>
      </c>
      <c r="AJ15" s="20">
        <f>IF(ISERROR(AH15/$AH$203),"-",AH15/$AH$203)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outlineLevel="1" x14ac:dyDescent="0.15">
      <c r="A16" s="14">
        <v>2</v>
      </c>
      <c r="B16" s="14"/>
      <c r="C16" s="15"/>
      <c r="D16" s="16"/>
      <c r="E16" s="15"/>
      <c r="F16" s="15"/>
      <c r="G16" s="15"/>
      <c r="H16" s="16"/>
      <c r="I16" s="16"/>
      <c r="J16" s="124"/>
      <c r="K16" s="18"/>
      <c r="L16" s="15"/>
      <c r="M16" s="19"/>
      <c r="N16" s="19"/>
      <c r="O16" s="19"/>
      <c r="P16" s="15"/>
      <c r="Q16" s="15"/>
      <c r="R16" s="19"/>
      <c r="S16" s="19"/>
      <c r="T16" s="19"/>
      <c r="U16" s="8">
        <f>SUM(R16:T16)</f>
        <v>0</v>
      </c>
      <c r="V16" s="19"/>
      <c r="W16" s="19"/>
      <c r="X16" s="19"/>
      <c r="Y16" s="8">
        <f>SUM(V16:X16)</f>
        <v>0</v>
      </c>
      <c r="Z16" s="19"/>
      <c r="AA16" s="19"/>
      <c r="AB16" s="19"/>
      <c r="AC16" s="8">
        <f>SUM(Z16:AB16)</f>
        <v>0</v>
      </c>
      <c r="AD16" s="19"/>
      <c r="AE16" s="19"/>
      <c r="AF16" s="19"/>
      <c r="AG16" s="8">
        <f>SUM(AD16:AF16)</f>
        <v>0</v>
      </c>
      <c r="AH16" s="8">
        <f>SUM(U16,Y16,AC16,AG16)</f>
        <v>0</v>
      </c>
      <c r="AI16" s="20">
        <f>IF(ISERROR(AH16/J16),0,AH16/J16)</f>
        <v>0</v>
      </c>
      <c r="AJ16" s="20">
        <f>IF(ISERROR(AH16/$AH$203),"-",AH16/$AH$203)</f>
        <v>0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22" customFormat="1" ht="24.95" customHeight="1" x14ac:dyDescent="0.25">
      <c r="A17" s="91" t="s">
        <v>45</v>
      </c>
      <c r="B17" s="91"/>
      <c r="C17" s="91"/>
      <c r="D17" s="91"/>
      <c r="E17" s="91"/>
      <c r="F17" s="91"/>
      <c r="G17" s="91"/>
      <c r="H17" s="91"/>
      <c r="I17" s="91"/>
      <c r="J17" s="56">
        <f>+J14</f>
        <v>82555000</v>
      </c>
      <c r="K17" s="56">
        <f>SUM(K15:K16)</f>
        <v>0</v>
      </c>
      <c r="L17" s="55"/>
      <c r="M17" s="56">
        <f>SUM(M15:M16)</f>
        <v>0</v>
      </c>
      <c r="N17" s="56">
        <f>SUM(N15:N16)</f>
        <v>0</v>
      </c>
      <c r="O17" s="56">
        <f>SUM(O15:O16)</f>
        <v>0</v>
      </c>
      <c r="P17" s="57"/>
      <c r="Q17" s="58"/>
      <c r="R17" s="56">
        <f t="shared" ref="R17:AH17" si="7">SUM(R15:R16)</f>
        <v>0</v>
      </c>
      <c r="S17" s="56">
        <f t="shared" si="7"/>
        <v>0</v>
      </c>
      <c r="T17" s="56">
        <f t="shared" si="7"/>
        <v>0</v>
      </c>
      <c r="U17" s="56">
        <f t="shared" si="7"/>
        <v>0</v>
      </c>
      <c r="V17" s="56">
        <f t="shared" si="7"/>
        <v>0</v>
      </c>
      <c r="W17" s="56">
        <f t="shared" si="7"/>
        <v>0</v>
      </c>
      <c r="X17" s="56">
        <f t="shared" si="7"/>
        <v>0</v>
      </c>
      <c r="Y17" s="56">
        <f t="shared" si="7"/>
        <v>0</v>
      </c>
      <c r="Z17" s="56">
        <f t="shared" si="7"/>
        <v>0</v>
      </c>
      <c r="AA17" s="56">
        <f t="shared" si="7"/>
        <v>0</v>
      </c>
      <c r="AB17" s="56">
        <f t="shared" si="7"/>
        <v>0</v>
      </c>
      <c r="AC17" s="56">
        <f t="shared" si="7"/>
        <v>0</v>
      </c>
      <c r="AD17" s="56">
        <f t="shared" si="7"/>
        <v>0</v>
      </c>
      <c r="AE17" s="56">
        <f t="shared" si="7"/>
        <v>0</v>
      </c>
      <c r="AF17" s="56">
        <f t="shared" si="7"/>
        <v>0</v>
      </c>
      <c r="AG17" s="56">
        <f t="shared" si="7"/>
        <v>0</v>
      </c>
      <c r="AH17" s="56">
        <f t="shared" si="7"/>
        <v>0</v>
      </c>
      <c r="AI17" s="59">
        <f>IF(ISERROR(AH17/J17),0,AH17/J17)</f>
        <v>0</v>
      </c>
      <c r="AJ17" s="59">
        <f>IF(ISERROR(AH17/$AH$203),0,AH17/$AH$203)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x14ac:dyDescent="0.25">
      <c r="A18" s="89" t="s">
        <v>46</v>
      </c>
      <c r="B18" s="89"/>
      <c r="C18" s="89"/>
      <c r="D18" s="89"/>
      <c r="E18" s="89"/>
      <c r="F18" s="4"/>
      <c r="G18" s="5"/>
      <c r="H18" s="6"/>
      <c r="I18" s="6"/>
      <c r="J18" s="92">
        <v>120407000</v>
      </c>
      <c r="K18" s="8"/>
      <c r="L18" s="9"/>
      <c r="M18" s="10"/>
      <c r="N18" s="10"/>
      <c r="O18" s="10"/>
      <c r="P18" s="5"/>
      <c r="Q18" s="11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12"/>
      <c r="AJ18" s="13"/>
    </row>
    <row r="19" spans="1:106" ht="24.95" customHeight="1" outlineLevel="1" x14ac:dyDescent="0.15">
      <c r="A19" s="14">
        <v>1</v>
      </c>
      <c r="B19" s="14"/>
      <c r="C19" s="35" t="s">
        <v>142</v>
      </c>
      <c r="D19" s="69">
        <v>45785</v>
      </c>
      <c r="E19" s="35" t="s">
        <v>144</v>
      </c>
      <c r="F19" s="35" t="s">
        <v>110</v>
      </c>
      <c r="G19" s="15"/>
      <c r="H19" s="16"/>
      <c r="I19" s="16"/>
      <c r="J19" s="93"/>
      <c r="K19" s="29">
        <v>26828000</v>
      </c>
      <c r="L19" s="15"/>
      <c r="M19" s="19"/>
      <c r="N19" s="19"/>
      <c r="O19" s="19"/>
      <c r="P19" s="15"/>
      <c r="Q19" s="15"/>
      <c r="R19" s="19"/>
      <c r="S19" s="19"/>
      <c r="T19" s="19"/>
      <c r="U19" s="8">
        <f>SUM(R19:T19)</f>
        <v>0</v>
      </c>
      <c r="V19" s="19"/>
      <c r="W19" s="19"/>
      <c r="X19" s="19">
        <v>26828000</v>
      </c>
      <c r="Y19" s="8">
        <f>SUM(V19:X19)</f>
        <v>26828000</v>
      </c>
      <c r="Z19" s="19"/>
      <c r="AA19" s="19"/>
      <c r="AB19" s="19"/>
      <c r="AC19" s="8">
        <f>SUM(Z19:AB19)</f>
        <v>0</v>
      </c>
      <c r="AD19" s="19"/>
      <c r="AE19" s="19"/>
      <c r="AF19" s="19"/>
      <c r="AG19" s="8">
        <f>SUM(AD19:AF19)</f>
        <v>0</v>
      </c>
      <c r="AH19" s="8">
        <f>SUM(U19,Y19,AC19,AG19)</f>
        <v>26828000</v>
      </c>
      <c r="AI19" s="20">
        <f>IF(ISERROR(AH19/J18),0,AH19/J18)</f>
        <v>0.22281096613984236</v>
      </c>
      <c r="AJ19" s="20">
        <f>IF(ISERROR(AH19/$AH$203),"-",AH19/$AH$203)</f>
        <v>8.3461350127643479E-3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outlineLevel="1" x14ac:dyDescent="0.15">
      <c r="A20" s="14">
        <v>2</v>
      </c>
      <c r="B20" s="14"/>
      <c r="C20" s="35" t="s">
        <v>143</v>
      </c>
      <c r="D20" s="69">
        <v>45782</v>
      </c>
      <c r="E20" s="35" t="s">
        <v>145</v>
      </c>
      <c r="F20" s="35" t="s">
        <v>110</v>
      </c>
      <c r="G20" s="15"/>
      <c r="H20" s="16"/>
      <c r="I20" s="16"/>
      <c r="J20" s="94"/>
      <c r="K20" s="29">
        <v>7546000</v>
      </c>
      <c r="L20" s="15"/>
      <c r="M20" s="19"/>
      <c r="N20" s="19"/>
      <c r="O20" s="19"/>
      <c r="P20" s="15"/>
      <c r="Q20" s="15"/>
      <c r="R20" s="19"/>
      <c r="S20" s="19"/>
      <c r="T20" s="19"/>
      <c r="U20" s="8">
        <f>SUM(R20:T20)</f>
        <v>0</v>
      </c>
      <c r="V20" s="19"/>
      <c r="W20" s="19"/>
      <c r="X20" s="19">
        <v>7546000</v>
      </c>
      <c r="Y20" s="8">
        <f>SUM(V20:X20)</f>
        <v>7546000</v>
      </c>
      <c r="Z20" s="19"/>
      <c r="AA20" s="19"/>
      <c r="AB20" s="19"/>
      <c r="AC20" s="8">
        <f>SUM(Z20:AB20)</f>
        <v>0</v>
      </c>
      <c r="AD20" s="19"/>
      <c r="AE20" s="19"/>
      <c r="AF20" s="19"/>
      <c r="AG20" s="8">
        <f>SUM(AD20:AF20)</f>
        <v>0</v>
      </c>
      <c r="AH20" s="8">
        <f>SUM(U20,Y20,AC20,AG20)</f>
        <v>7546000</v>
      </c>
      <c r="AI20" s="20">
        <f>IF(ISERROR(AH20/J18),0,AH20/J18)</f>
        <v>6.2670774954944483E-2</v>
      </c>
      <c r="AJ20" s="20">
        <f>IF(ISERROR(AH20/$AH$203),"-",AH20/$AH$203)</f>
        <v>2.3475449085403224E-3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s="22" customFormat="1" ht="24.95" customHeight="1" x14ac:dyDescent="0.25">
      <c r="A21" s="91" t="s">
        <v>47</v>
      </c>
      <c r="B21" s="91"/>
      <c r="C21" s="91"/>
      <c r="D21" s="91"/>
      <c r="E21" s="91"/>
      <c r="F21" s="91"/>
      <c r="G21" s="91"/>
      <c r="H21" s="91"/>
      <c r="I21" s="91"/>
      <c r="J21" s="56">
        <f>J18</f>
        <v>120407000</v>
      </c>
      <c r="K21" s="56">
        <f>SUM(K19:K20)</f>
        <v>34374000</v>
      </c>
      <c r="L21" s="55"/>
      <c r="M21" s="56">
        <f>SUM(M19:M20)</f>
        <v>0</v>
      </c>
      <c r="N21" s="56">
        <f>SUM(N19:N20)</f>
        <v>0</v>
      </c>
      <c r="O21" s="56">
        <f>SUM(O19:O20)</f>
        <v>0</v>
      </c>
      <c r="P21" s="57"/>
      <c r="Q21" s="58"/>
      <c r="R21" s="56">
        <f t="shared" ref="R21:AH21" si="8">SUM(R19:R20)</f>
        <v>0</v>
      </c>
      <c r="S21" s="56">
        <f t="shared" si="8"/>
        <v>0</v>
      </c>
      <c r="T21" s="56">
        <f t="shared" si="8"/>
        <v>0</v>
      </c>
      <c r="U21" s="56">
        <f t="shared" si="8"/>
        <v>0</v>
      </c>
      <c r="V21" s="56">
        <f t="shared" si="8"/>
        <v>0</v>
      </c>
      <c r="W21" s="56">
        <f t="shared" si="8"/>
        <v>0</v>
      </c>
      <c r="X21" s="56">
        <f t="shared" si="8"/>
        <v>34374000</v>
      </c>
      <c r="Y21" s="56">
        <f t="shared" si="8"/>
        <v>34374000</v>
      </c>
      <c r="Z21" s="56">
        <f t="shared" si="8"/>
        <v>0</v>
      </c>
      <c r="AA21" s="56">
        <f t="shared" si="8"/>
        <v>0</v>
      </c>
      <c r="AB21" s="56">
        <f t="shared" si="8"/>
        <v>0</v>
      </c>
      <c r="AC21" s="56">
        <f t="shared" si="8"/>
        <v>0</v>
      </c>
      <c r="AD21" s="56">
        <f t="shared" si="8"/>
        <v>0</v>
      </c>
      <c r="AE21" s="56">
        <f t="shared" si="8"/>
        <v>0</v>
      </c>
      <c r="AF21" s="56">
        <f t="shared" si="8"/>
        <v>0</v>
      </c>
      <c r="AG21" s="56">
        <f t="shared" si="8"/>
        <v>0</v>
      </c>
      <c r="AH21" s="56">
        <f t="shared" si="8"/>
        <v>34374000</v>
      </c>
      <c r="AI21" s="59">
        <f>IF(ISERROR(AH21/J21),0,AH21/J21)</f>
        <v>0.28548174109478686</v>
      </c>
      <c r="AJ21" s="59">
        <f>IF(ISERROR(AH21/$AH$203),0,AH21/$AH$203)</f>
        <v>1.0693679921304671E-2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x14ac:dyDescent="0.25">
      <c r="A22" s="89" t="s">
        <v>48</v>
      </c>
      <c r="B22" s="89"/>
      <c r="C22" s="89"/>
      <c r="D22" s="89"/>
      <c r="E22" s="89"/>
      <c r="F22" s="15"/>
      <c r="G22" s="5"/>
      <c r="H22" s="6"/>
      <c r="I22" s="6"/>
      <c r="J22" s="92">
        <v>240654000</v>
      </c>
      <c r="K22" s="8"/>
      <c r="L22" s="9"/>
      <c r="M22" s="10"/>
      <c r="N22" s="10"/>
      <c r="O22" s="10"/>
      <c r="P22" s="5"/>
      <c r="Q22" s="11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12"/>
      <c r="AJ22" s="13"/>
    </row>
    <row r="23" spans="1:106" ht="24.95" customHeight="1" outlineLevel="1" x14ac:dyDescent="0.15">
      <c r="A23" s="14">
        <v>1</v>
      </c>
      <c r="B23" s="14"/>
      <c r="C23" s="35" t="s">
        <v>108</v>
      </c>
      <c r="D23" s="69">
        <v>45747</v>
      </c>
      <c r="E23" s="35" t="s">
        <v>109</v>
      </c>
      <c r="F23" s="35" t="s">
        <v>110</v>
      </c>
      <c r="G23" s="15"/>
      <c r="H23" s="16"/>
      <c r="I23" s="16"/>
      <c r="J23" s="93"/>
      <c r="K23" s="29">
        <v>13041000</v>
      </c>
      <c r="L23" s="15"/>
      <c r="M23" s="19"/>
      <c r="N23" s="19"/>
      <c r="O23" s="19"/>
      <c r="P23" s="15"/>
      <c r="Q23" s="15"/>
      <c r="R23" s="19"/>
      <c r="S23" s="19"/>
      <c r="T23" s="19"/>
      <c r="U23" s="8">
        <f>SUM(R23:T23)</f>
        <v>0</v>
      </c>
      <c r="V23" s="19">
        <v>13041000</v>
      </c>
      <c r="W23" s="19"/>
      <c r="X23" s="19"/>
      <c r="Y23" s="8">
        <f>SUM(V23:X23)</f>
        <v>13041000</v>
      </c>
      <c r="Z23" s="19"/>
      <c r="AA23" s="19"/>
      <c r="AB23" s="19"/>
      <c r="AC23" s="8">
        <f>SUM(Z23:AB23)</f>
        <v>0</v>
      </c>
      <c r="AD23" s="19"/>
      <c r="AE23" s="19"/>
      <c r="AF23" s="19"/>
      <c r="AG23" s="8">
        <f>SUM(AD23:AF23)</f>
        <v>0</v>
      </c>
      <c r="AH23" s="8">
        <f>SUM(U23,Y23,AC23,AG23)</f>
        <v>13041000</v>
      </c>
      <c r="AI23" s="20">
        <f>IF(ISERROR(AH23/J22),0,AH23/J22)</f>
        <v>5.4189832705876489E-2</v>
      </c>
      <c r="AJ23" s="20">
        <f>IF(ISERROR(AH23/$AH$203),"-",AH23/$AH$203)</f>
        <v>4.0570279820135629E-3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 x14ac:dyDescent="0.15">
      <c r="A24" s="14">
        <v>2</v>
      </c>
      <c r="B24" s="14"/>
      <c r="C24" s="15"/>
      <c r="D24" s="16"/>
      <c r="E24" s="15"/>
      <c r="F24" s="15"/>
      <c r="G24" s="15"/>
      <c r="H24" s="16"/>
      <c r="I24" s="16"/>
      <c r="J24" s="94"/>
      <c r="K24" s="18"/>
      <c r="L24" s="15"/>
      <c r="M24" s="19"/>
      <c r="N24" s="19"/>
      <c r="O24" s="19"/>
      <c r="P24" s="15"/>
      <c r="Q24" s="15"/>
      <c r="R24" s="19"/>
      <c r="S24" s="19"/>
      <c r="T24" s="19"/>
      <c r="U24" s="8">
        <f>SUM(R24:T24)</f>
        <v>0</v>
      </c>
      <c r="V24" s="19"/>
      <c r="W24" s="19"/>
      <c r="X24" s="19"/>
      <c r="Y24" s="8">
        <f>SUM(V24:X24)</f>
        <v>0</v>
      </c>
      <c r="Z24" s="19"/>
      <c r="AA24" s="19"/>
      <c r="AB24" s="19"/>
      <c r="AC24" s="8">
        <f>SUM(Z24:AB24)</f>
        <v>0</v>
      </c>
      <c r="AD24" s="19"/>
      <c r="AE24" s="19"/>
      <c r="AF24" s="19"/>
      <c r="AG24" s="8">
        <f>SUM(AD24:AF24)</f>
        <v>0</v>
      </c>
      <c r="AH24" s="8">
        <f>SUM(U24,Y24,AC24,AG24)</f>
        <v>0</v>
      </c>
      <c r="AI24" s="20">
        <f>IF(ISERROR(AH24/J24),0,AH24/J24)</f>
        <v>0</v>
      </c>
      <c r="AJ24" s="20">
        <f>IF(ISERROR(AH24/$AH$203),"-",AH24/$AH$203)</f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s="22" customFormat="1" ht="24.95" customHeight="1" x14ac:dyDescent="0.25">
      <c r="A25" s="91" t="s">
        <v>49</v>
      </c>
      <c r="B25" s="91"/>
      <c r="C25" s="91"/>
      <c r="D25" s="91"/>
      <c r="E25" s="91"/>
      <c r="F25" s="91"/>
      <c r="G25" s="91"/>
      <c r="H25" s="91"/>
      <c r="I25" s="91"/>
      <c r="J25" s="56">
        <f>J22</f>
        <v>240654000</v>
      </c>
      <c r="K25" s="56">
        <f>SUM(K23:K24)</f>
        <v>13041000</v>
      </c>
      <c r="L25" s="55"/>
      <c r="M25" s="56">
        <f>SUM(M23:M24)</f>
        <v>0</v>
      </c>
      <c r="N25" s="56">
        <f>SUM(N23:N24)</f>
        <v>0</v>
      </c>
      <c r="O25" s="56">
        <f>SUM(O23:O24)</f>
        <v>0</v>
      </c>
      <c r="P25" s="57"/>
      <c r="Q25" s="58"/>
      <c r="R25" s="56">
        <f t="shared" ref="R25:AH25" si="9">SUM(R23:R24)</f>
        <v>0</v>
      </c>
      <c r="S25" s="56">
        <f t="shared" si="9"/>
        <v>0</v>
      </c>
      <c r="T25" s="56">
        <f>SUM(T23:T24)</f>
        <v>0</v>
      </c>
      <c r="U25" s="56">
        <f>SUM(U23:U24)</f>
        <v>0</v>
      </c>
      <c r="V25" s="56">
        <f t="shared" si="9"/>
        <v>13041000</v>
      </c>
      <c r="W25" s="56">
        <f t="shared" si="9"/>
        <v>0</v>
      </c>
      <c r="X25" s="56">
        <f t="shared" si="9"/>
        <v>0</v>
      </c>
      <c r="Y25" s="56">
        <f t="shared" si="9"/>
        <v>13041000</v>
      </c>
      <c r="Z25" s="56">
        <f t="shared" si="9"/>
        <v>0</v>
      </c>
      <c r="AA25" s="56">
        <f t="shared" si="9"/>
        <v>0</v>
      </c>
      <c r="AB25" s="56">
        <f t="shared" si="9"/>
        <v>0</v>
      </c>
      <c r="AC25" s="56">
        <f t="shared" si="9"/>
        <v>0</v>
      </c>
      <c r="AD25" s="56">
        <f t="shared" si="9"/>
        <v>0</v>
      </c>
      <c r="AE25" s="56">
        <f t="shared" si="9"/>
        <v>0</v>
      </c>
      <c r="AF25" s="56">
        <f t="shared" si="9"/>
        <v>0</v>
      </c>
      <c r="AG25" s="56">
        <f t="shared" si="9"/>
        <v>0</v>
      </c>
      <c r="AH25" s="56">
        <f t="shared" si="9"/>
        <v>13041000</v>
      </c>
      <c r="AI25" s="59">
        <f>IF(ISERROR(AH25/J25),0,AH25/J25)</f>
        <v>5.4189832705876489E-2</v>
      </c>
      <c r="AJ25" s="59">
        <f>IF(ISERROR(AH25/$AH$203),0,AH25/$AH$203)</f>
        <v>4.0570279820135629E-3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x14ac:dyDescent="0.25">
      <c r="A26" s="125" t="s">
        <v>50</v>
      </c>
      <c r="B26" s="125"/>
      <c r="C26" s="125"/>
      <c r="D26" s="125"/>
      <c r="E26" s="125"/>
      <c r="F26" s="4"/>
      <c r="G26" s="5"/>
      <c r="H26" s="6"/>
      <c r="I26" s="6"/>
      <c r="J26" s="92">
        <v>782670000</v>
      </c>
      <c r="K26" s="8"/>
      <c r="L26" s="9"/>
      <c r="M26" s="10"/>
      <c r="N26" s="10"/>
      <c r="O26" s="10"/>
      <c r="P26" s="5"/>
      <c r="Q26" s="11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12"/>
      <c r="AJ26" s="13"/>
    </row>
    <row r="27" spans="1:106" ht="24.95" customHeight="1" x14ac:dyDescent="0.25">
      <c r="A27" s="14">
        <v>1</v>
      </c>
      <c r="B27" s="14"/>
      <c r="C27" s="75" t="s">
        <v>147</v>
      </c>
      <c r="D27" s="38">
        <v>45343</v>
      </c>
      <c r="E27" s="77" t="s">
        <v>173</v>
      </c>
      <c r="F27" s="75" t="s">
        <v>110</v>
      </c>
      <c r="G27" s="5"/>
      <c r="H27" s="6"/>
      <c r="I27" s="6"/>
      <c r="J27" s="93"/>
      <c r="K27" s="40">
        <v>13681000</v>
      </c>
      <c r="L27" s="9"/>
      <c r="M27" s="10"/>
      <c r="N27" s="10"/>
      <c r="O27" s="10"/>
      <c r="P27" s="5"/>
      <c r="Q27" s="11"/>
      <c r="R27" s="8"/>
      <c r="S27" s="8"/>
      <c r="T27" s="8"/>
      <c r="U27" s="8"/>
      <c r="V27" s="40">
        <v>13681000</v>
      </c>
      <c r="W27" s="8"/>
      <c r="X27" s="8"/>
      <c r="Y27" s="8">
        <f t="shared" ref="Y27:Y42" si="10">SUM(V27:X27)</f>
        <v>13681000</v>
      </c>
      <c r="Z27" s="8"/>
      <c r="AA27" s="8"/>
      <c r="AB27" s="8"/>
      <c r="AC27" s="8">
        <f t="shared" ref="AC27:AC42" si="11">SUM(Z27:AB27)</f>
        <v>0</v>
      </c>
      <c r="AD27" s="19"/>
      <c r="AE27" s="19">
        <v>0</v>
      </c>
      <c r="AF27" s="19">
        <v>0</v>
      </c>
      <c r="AG27" s="8">
        <f t="shared" ref="AG27:AG42" si="12">SUM(AD27:AF27)</f>
        <v>0</v>
      </c>
      <c r="AH27" s="8">
        <f t="shared" ref="AH27:AH42" si="13">SUM(U27,Y27,AC27,AG27)</f>
        <v>13681000</v>
      </c>
      <c r="AI27" s="20">
        <f>IF(ISERROR(AH26/$J$26),0,AH27/$J$26)</f>
        <v>1.747990851827718E-2</v>
      </c>
      <c r="AJ27" s="20">
        <f t="shared" ref="AJ27:AJ71" si="14">IF(ISERROR(AH27/$AH$203),"-",AH27/$AH$203)</f>
        <v>4.2561306511715016E-3</v>
      </c>
    </row>
    <row r="28" spans="1:106" ht="24.95" customHeight="1" x14ac:dyDescent="0.25">
      <c r="A28" s="14">
        <v>2</v>
      </c>
      <c r="B28" s="14"/>
      <c r="C28" s="75" t="s">
        <v>148</v>
      </c>
      <c r="D28" s="38">
        <v>45336</v>
      </c>
      <c r="E28" s="77" t="s">
        <v>175</v>
      </c>
      <c r="F28" s="75" t="s">
        <v>110</v>
      </c>
      <c r="G28" s="5"/>
      <c r="H28" s="6"/>
      <c r="I28" s="6"/>
      <c r="J28" s="93"/>
      <c r="K28" s="40">
        <v>7723000</v>
      </c>
      <c r="L28" s="9"/>
      <c r="M28" s="10"/>
      <c r="N28" s="10"/>
      <c r="O28" s="10"/>
      <c r="P28" s="5"/>
      <c r="Q28" s="11"/>
      <c r="R28" s="8"/>
      <c r="S28" s="8"/>
      <c r="T28" s="8"/>
      <c r="U28" s="8"/>
      <c r="V28" s="40">
        <v>7723000</v>
      </c>
      <c r="W28" s="8"/>
      <c r="X28" s="8"/>
      <c r="Y28" s="8">
        <f t="shared" si="10"/>
        <v>7723000</v>
      </c>
      <c r="Z28" s="8"/>
      <c r="AA28" s="8"/>
      <c r="AB28" s="8"/>
      <c r="AC28" s="8">
        <f t="shared" si="11"/>
        <v>0</v>
      </c>
      <c r="AD28" s="19"/>
      <c r="AE28" s="19">
        <v>0</v>
      </c>
      <c r="AF28" s="19">
        <v>0</v>
      </c>
      <c r="AG28" s="8">
        <f t="shared" si="12"/>
        <v>0</v>
      </c>
      <c r="AH28" s="8">
        <f t="shared" si="13"/>
        <v>7723000</v>
      </c>
      <c r="AI28" s="20">
        <f t="shared" ref="AI28:AI43" si="15">IF(ISERROR(AH27/$J$26),0,AH28/$J$26)</f>
        <v>9.8675048232332915E-3</v>
      </c>
      <c r="AJ28" s="20">
        <f t="shared" si="14"/>
        <v>2.4026092404793148E-3</v>
      </c>
    </row>
    <row r="29" spans="1:106" ht="24.95" customHeight="1" x14ac:dyDescent="0.25">
      <c r="A29" s="14">
        <v>3</v>
      </c>
      <c r="B29" s="14"/>
      <c r="C29" s="75" t="s">
        <v>149</v>
      </c>
      <c r="D29" s="38">
        <v>45324</v>
      </c>
      <c r="E29" s="77" t="s">
        <v>164</v>
      </c>
      <c r="F29" s="75" t="s">
        <v>110</v>
      </c>
      <c r="G29" s="5"/>
      <c r="H29" s="6"/>
      <c r="I29" s="6"/>
      <c r="J29" s="93"/>
      <c r="K29" s="40">
        <v>7723000</v>
      </c>
      <c r="L29" s="9"/>
      <c r="M29" s="10"/>
      <c r="N29" s="10"/>
      <c r="O29" s="10"/>
      <c r="P29" s="5"/>
      <c r="Q29" s="11"/>
      <c r="R29" s="8"/>
      <c r="S29" s="8"/>
      <c r="T29" s="8"/>
      <c r="U29" s="8"/>
      <c r="V29" s="40">
        <v>7723000</v>
      </c>
      <c r="W29" s="8"/>
      <c r="X29" s="8"/>
      <c r="Y29" s="8">
        <f t="shared" si="10"/>
        <v>7723000</v>
      </c>
      <c r="Z29" s="8"/>
      <c r="AA29" s="8"/>
      <c r="AB29" s="8"/>
      <c r="AC29" s="8">
        <f t="shared" si="11"/>
        <v>0</v>
      </c>
      <c r="AD29" s="19"/>
      <c r="AE29" s="19">
        <v>0</v>
      </c>
      <c r="AF29" s="19">
        <v>0</v>
      </c>
      <c r="AG29" s="8">
        <f t="shared" si="12"/>
        <v>0</v>
      </c>
      <c r="AH29" s="8">
        <f t="shared" si="13"/>
        <v>7723000</v>
      </c>
      <c r="AI29" s="20">
        <f t="shared" si="15"/>
        <v>9.8675048232332915E-3</v>
      </c>
      <c r="AJ29" s="20">
        <f t="shared" si="14"/>
        <v>2.4026092404793148E-3</v>
      </c>
    </row>
    <row r="30" spans="1:106" ht="24.95" customHeight="1" x14ac:dyDescent="0.25">
      <c r="A30" s="14">
        <v>4</v>
      </c>
      <c r="B30" s="14"/>
      <c r="C30" s="75" t="s">
        <v>150</v>
      </c>
      <c r="D30" s="38">
        <v>45362</v>
      </c>
      <c r="E30" s="77" t="s">
        <v>165</v>
      </c>
      <c r="F30" s="75" t="s">
        <v>110</v>
      </c>
      <c r="G30" s="5"/>
      <c r="H30" s="6"/>
      <c r="I30" s="6"/>
      <c r="J30" s="93"/>
      <c r="K30" s="40">
        <v>13901000</v>
      </c>
      <c r="L30" s="9"/>
      <c r="M30" s="10"/>
      <c r="N30" s="10"/>
      <c r="O30" s="10"/>
      <c r="P30" s="5"/>
      <c r="Q30" s="11"/>
      <c r="R30" s="8"/>
      <c r="S30" s="8"/>
      <c r="T30" s="8"/>
      <c r="U30" s="8"/>
      <c r="V30" s="40">
        <v>13901000</v>
      </c>
      <c r="W30" s="8"/>
      <c r="X30" s="8"/>
      <c r="Y30" s="8">
        <f t="shared" si="10"/>
        <v>13901000</v>
      </c>
      <c r="Z30" s="8"/>
      <c r="AA30" s="8"/>
      <c r="AB30" s="8"/>
      <c r="AC30" s="8">
        <f t="shared" si="11"/>
        <v>0</v>
      </c>
      <c r="AD30" s="19"/>
      <c r="AE30" s="19">
        <v>0</v>
      </c>
      <c r="AF30" s="19">
        <v>0</v>
      </c>
      <c r="AG30" s="8">
        <f t="shared" si="12"/>
        <v>0</v>
      </c>
      <c r="AH30" s="8">
        <f t="shared" si="13"/>
        <v>13901000</v>
      </c>
      <c r="AI30" s="20">
        <f t="shared" si="15"/>
        <v>1.7760997610742714E-2</v>
      </c>
      <c r="AJ30" s="20">
        <f t="shared" si="14"/>
        <v>4.3245721936945427E-3</v>
      </c>
    </row>
    <row r="31" spans="1:106" ht="24.95" customHeight="1" x14ac:dyDescent="0.25">
      <c r="A31" s="14">
        <v>5</v>
      </c>
      <c r="B31" s="14"/>
      <c r="C31" s="75" t="s">
        <v>151</v>
      </c>
      <c r="D31" s="38">
        <v>45327</v>
      </c>
      <c r="E31" s="77" t="s">
        <v>177</v>
      </c>
      <c r="F31" s="75" t="s">
        <v>110</v>
      </c>
      <c r="G31" s="5"/>
      <c r="H31" s="6"/>
      <c r="I31" s="6"/>
      <c r="J31" s="93"/>
      <c r="K31" s="40">
        <v>13515000</v>
      </c>
      <c r="L31" s="9"/>
      <c r="M31" s="10"/>
      <c r="N31" s="10"/>
      <c r="O31" s="10"/>
      <c r="P31" s="5"/>
      <c r="Q31" s="11"/>
      <c r="R31" s="8"/>
      <c r="S31" s="8"/>
      <c r="T31" s="8"/>
      <c r="U31" s="8"/>
      <c r="V31" s="40">
        <v>13515000</v>
      </c>
      <c r="W31" s="8"/>
      <c r="X31" s="8"/>
      <c r="Y31" s="8">
        <f t="shared" si="10"/>
        <v>13515000</v>
      </c>
      <c r="Z31" s="8"/>
      <c r="AA31" s="8"/>
      <c r="AB31" s="8"/>
      <c r="AC31" s="8">
        <f t="shared" si="11"/>
        <v>0</v>
      </c>
      <c r="AD31" s="19"/>
      <c r="AE31" s="19">
        <v>0</v>
      </c>
      <c r="AF31" s="19">
        <v>0</v>
      </c>
      <c r="AG31" s="8">
        <f t="shared" si="12"/>
        <v>0</v>
      </c>
      <c r="AH31" s="8">
        <f t="shared" si="13"/>
        <v>13515000</v>
      </c>
      <c r="AI31" s="20">
        <f t="shared" si="15"/>
        <v>1.7267814021235003E-2</v>
      </c>
      <c r="AJ31" s="20">
        <f t="shared" si="14"/>
        <v>4.2044883963586613E-3</v>
      </c>
    </row>
    <row r="32" spans="1:106" ht="24.95" customHeight="1" x14ac:dyDescent="0.25">
      <c r="A32" s="14">
        <v>6</v>
      </c>
      <c r="B32" s="14"/>
      <c r="C32" s="75" t="s">
        <v>152</v>
      </c>
      <c r="D32" s="38">
        <v>45330</v>
      </c>
      <c r="E32" s="77" t="s">
        <v>172</v>
      </c>
      <c r="F32" s="75" t="s">
        <v>110</v>
      </c>
      <c r="G32" s="5"/>
      <c r="H32" s="6"/>
      <c r="I32" s="6"/>
      <c r="J32" s="93"/>
      <c r="K32" s="40">
        <v>7723000</v>
      </c>
      <c r="L32" s="9"/>
      <c r="M32" s="10"/>
      <c r="N32" s="10"/>
      <c r="O32" s="10"/>
      <c r="P32" s="5"/>
      <c r="Q32" s="11"/>
      <c r="R32" s="8"/>
      <c r="S32" s="8"/>
      <c r="T32" s="8"/>
      <c r="U32" s="8"/>
      <c r="V32" s="40">
        <v>7723000</v>
      </c>
      <c r="W32" s="8"/>
      <c r="X32" s="8"/>
      <c r="Y32" s="8">
        <f t="shared" si="10"/>
        <v>7723000</v>
      </c>
      <c r="Z32" s="8"/>
      <c r="AA32" s="8"/>
      <c r="AB32" s="8"/>
      <c r="AC32" s="8">
        <f t="shared" si="11"/>
        <v>0</v>
      </c>
      <c r="AD32" s="19"/>
      <c r="AE32" s="19">
        <v>0</v>
      </c>
      <c r="AF32" s="19">
        <v>0</v>
      </c>
      <c r="AG32" s="8">
        <f t="shared" si="12"/>
        <v>0</v>
      </c>
      <c r="AH32" s="8">
        <f t="shared" si="13"/>
        <v>7723000</v>
      </c>
      <c r="AI32" s="20">
        <f t="shared" si="15"/>
        <v>9.8675048232332915E-3</v>
      </c>
      <c r="AJ32" s="20">
        <f t="shared" si="14"/>
        <v>2.4026092404793148E-3</v>
      </c>
    </row>
    <row r="33" spans="1:106" ht="24.95" customHeight="1" x14ac:dyDescent="0.25">
      <c r="A33" s="14">
        <v>7</v>
      </c>
      <c r="B33" s="14"/>
      <c r="C33" s="75" t="s">
        <v>153</v>
      </c>
      <c r="D33" s="38">
        <v>45370</v>
      </c>
      <c r="E33" s="77" t="s">
        <v>179</v>
      </c>
      <c r="F33" s="75" t="s">
        <v>110</v>
      </c>
      <c r="G33" s="5"/>
      <c r="H33" s="6"/>
      <c r="I33" s="6"/>
      <c r="J33" s="93"/>
      <c r="K33" s="40">
        <v>69065000</v>
      </c>
      <c r="L33" s="9"/>
      <c r="M33" s="10"/>
      <c r="N33" s="10"/>
      <c r="O33" s="10"/>
      <c r="P33" s="5"/>
      <c r="Q33" s="11"/>
      <c r="R33" s="8"/>
      <c r="S33" s="8"/>
      <c r="T33" s="8"/>
      <c r="U33" s="8"/>
      <c r="V33" s="40">
        <v>69065000</v>
      </c>
      <c r="W33" s="8"/>
      <c r="X33" s="8"/>
      <c r="Y33" s="8">
        <f t="shared" si="10"/>
        <v>69065000</v>
      </c>
      <c r="Z33" s="8"/>
      <c r="AA33" s="8"/>
      <c r="AB33" s="8"/>
      <c r="AC33" s="8">
        <f t="shared" si="11"/>
        <v>0</v>
      </c>
      <c r="AD33" s="19"/>
      <c r="AE33" s="19">
        <v>0</v>
      </c>
      <c r="AF33" s="19">
        <v>0</v>
      </c>
      <c r="AG33" s="8">
        <f t="shared" si="12"/>
        <v>0</v>
      </c>
      <c r="AH33" s="8">
        <f t="shared" si="13"/>
        <v>69065000</v>
      </c>
      <c r="AI33" s="20">
        <f t="shared" si="15"/>
        <v>8.8242809868782496E-2</v>
      </c>
      <c r="AJ33" s="20">
        <f t="shared" si="14"/>
        <v>2.148597788342663E-2</v>
      </c>
    </row>
    <row r="34" spans="1:106" ht="24.95" customHeight="1" x14ac:dyDescent="0.25">
      <c r="A34" s="14">
        <v>8</v>
      </c>
      <c r="B34" s="14"/>
      <c r="C34" s="75" t="s">
        <v>154</v>
      </c>
      <c r="D34" s="38">
        <v>45330</v>
      </c>
      <c r="E34" s="77" t="s">
        <v>166</v>
      </c>
      <c r="F34" s="75" t="s">
        <v>110</v>
      </c>
      <c r="G34" s="5"/>
      <c r="H34" s="6"/>
      <c r="I34" s="6"/>
      <c r="J34" s="93"/>
      <c r="K34" s="40">
        <v>6841000</v>
      </c>
      <c r="L34" s="9"/>
      <c r="M34" s="10"/>
      <c r="N34" s="10"/>
      <c r="O34" s="10"/>
      <c r="P34" s="5"/>
      <c r="Q34" s="11"/>
      <c r="R34" s="8"/>
      <c r="S34" s="8"/>
      <c r="T34" s="8"/>
      <c r="U34" s="8"/>
      <c r="V34" s="40">
        <v>6841000</v>
      </c>
      <c r="W34" s="8"/>
      <c r="X34" s="8"/>
      <c r="Y34" s="8">
        <f t="shared" si="10"/>
        <v>6841000</v>
      </c>
      <c r="Z34" s="8"/>
      <c r="AA34" s="8"/>
      <c r="AB34" s="8"/>
      <c r="AC34" s="8">
        <f t="shared" si="11"/>
        <v>0</v>
      </c>
      <c r="AD34" s="19"/>
      <c r="AE34" s="19">
        <v>0</v>
      </c>
      <c r="AF34" s="19">
        <v>0</v>
      </c>
      <c r="AG34" s="8">
        <f t="shared" si="12"/>
        <v>0</v>
      </c>
      <c r="AH34" s="8">
        <f t="shared" si="13"/>
        <v>6841000</v>
      </c>
      <c r="AI34" s="20">
        <f t="shared" si="15"/>
        <v>8.7405930979851023E-3</v>
      </c>
      <c r="AJ34" s="20">
        <f t="shared" si="14"/>
        <v>2.1282208745460303E-3</v>
      </c>
    </row>
    <row r="35" spans="1:106" ht="24.95" customHeight="1" x14ac:dyDescent="0.25">
      <c r="A35" s="14">
        <v>9</v>
      </c>
      <c r="B35" s="14"/>
      <c r="C35" s="75" t="s">
        <v>155</v>
      </c>
      <c r="D35" s="38">
        <v>45370</v>
      </c>
      <c r="E35" s="77" t="s">
        <v>174</v>
      </c>
      <c r="F35" s="75" t="s">
        <v>110</v>
      </c>
      <c r="G35" s="5"/>
      <c r="H35" s="6"/>
      <c r="I35" s="6"/>
      <c r="J35" s="93"/>
      <c r="K35" s="40">
        <v>27626000</v>
      </c>
      <c r="L35" s="9"/>
      <c r="M35" s="10"/>
      <c r="N35" s="10"/>
      <c r="O35" s="10"/>
      <c r="P35" s="5"/>
      <c r="Q35" s="11"/>
      <c r="R35" s="8"/>
      <c r="S35" s="8"/>
      <c r="T35" s="8"/>
      <c r="U35" s="8"/>
      <c r="V35" s="40">
        <v>27626000</v>
      </c>
      <c r="W35" s="8"/>
      <c r="X35" s="8"/>
      <c r="Y35" s="8">
        <f t="shared" si="10"/>
        <v>27626000</v>
      </c>
      <c r="Z35" s="8"/>
      <c r="AA35" s="8"/>
      <c r="AB35" s="8"/>
      <c r="AC35" s="8">
        <f t="shared" si="11"/>
        <v>0</v>
      </c>
      <c r="AD35" s="19"/>
      <c r="AE35" s="19">
        <v>0</v>
      </c>
      <c r="AF35" s="19">
        <v>0</v>
      </c>
      <c r="AG35" s="8">
        <f t="shared" si="12"/>
        <v>0</v>
      </c>
      <c r="AH35" s="8">
        <f t="shared" si="13"/>
        <v>27626000</v>
      </c>
      <c r="AI35" s="20">
        <f t="shared" si="15"/>
        <v>3.5297123947512998E-2</v>
      </c>
      <c r="AJ35" s="20">
        <f t="shared" si="14"/>
        <v>8.5943911533706528E-3</v>
      </c>
    </row>
    <row r="36" spans="1:106" ht="24.95" customHeight="1" x14ac:dyDescent="0.25">
      <c r="A36" s="14">
        <v>10</v>
      </c>
      <c r="B36" s="14"/>
      <c r="C36" s="75" t="s">
        <v>156</v>
      </c>
      <c r="D36" s="38">
        <v>45330</v>
      </c>
      <c r="E36" s="77" t="s">
        <v>169</v>
      </c>
      <c r="F36" s="75" t="s">
        <v>110</v>
      </c>
      <c r="G36" s="5"/>
      <c r="H36" s="6"/>
      <c r="I36" s="6"/>
      <c r="J36" s="93"/>
      <c r="K36" s="40">
        <v>13681000</v>
      </c>
      <c r="L36" s="9"/>
      <c r="M36" s="10"/>
      <c r="N36" s="10"/>
      <c r="O36" s="10"/>
      <c r="P36" s="5"/>
      <c r="Q36" s="11"/>
      <c r="R36" s="8"/>
      <c r="S36" s="8"/>
      <c r="T36" s="8"/>
      <c r="U36" s="8"/>
      <c r="V36" s="40">
        <v>13681000</v>
      </c>
      <c r="W36" s="8"/>
      <c r="X36" s="8"/>
      <c r="Y36" s="8">
        <f t="shared" si="10"/>
        <v>13681000</v>
      </c>
      <c r="Z36" s="8"/>
      <c r="AA36" s="8"/>
      <c r="AB36" s="8"/>
      <c r="AC36" s="8">
        <f t="shared" si="11"/>
        <v>0</v>
      </c>
      <c r="AD36" s="19"/>
      <c r="AE36" s="19">
        <v>0</v>
      </c>
      <c r="AF36" s="19">
        <v>0</v>
      </c>
      <c r="AG36" s="8">
        <f t="shared" si="12"/>
        <v>0</v>
      </c>
      <c r="AH36" s="8">
        <f t="shared" si="13"/>
        <v>13681000</v>
      </c>
      <c r="AI36" s="20">
        <f t="shared" si="15"/>
        <v>1.747990851827718E-2</v>
      </c>
      <c r="AJ36" s="20">
        <f t="shared" si="14"/>
        <v>4.2561306511715016E-3</v>
      </c>
    </row>
    <row r="37" spans="1:106" ht="24.95" customHeight="1" x14ac:dyDescent="0.25">
      <c r="A37" s="14">
        <v>11</v>
      </c>
      <c r="B37" s="14"/>
      <c r="C37" s="75" t="s">
        <v>157</v>
      </c>
      <c r="D37" s="38">
        <v>45330</v>
      </c>
      <c r="E37" s="77" t="s">
        <v>171</v>
      </c>
      <c r="F37" s="75" t="s">
        <v>110</v>
      </c>
      <c r="G37" s="5"/>
      <c r="H37" s="6"/>
      <c r="I37" s="6"/>
      <c r="J37" s="93"/>
      <c r="K37" s="40">
        <v>15446000</v>
      </c>
      <c r="L37" s="9"/>
      <c r="M37" s="10"/>
      <c r="N37" s="10"/>
      <c r="O37" s="10"/>
      <c r="P37" s="5"/>
      <c r="Q37" s="11"/>
      <c r="R37" s="8"/>
      <c r="S37" s="8"/>
      <c r="T37" s="8"/>
      <c r="U37" s="8"/>
      <c r="V37" s="40">
        <v>15446000</v>
      </c>
      <c r="W37" s="8"/>
      <c r="X37" s="8"/>
      <c r="Y37" s="8">
        <f t="shared" si="10"/>
        <v>15446000</v>
      </c>
      <c r="Z37" s="8"/>
      <c r="AA37" s="8"/>
      <c r="AB37" s="8"/>
      <c r="AC37" s="8">
        <f t="shared" si="11"/>
        <v>0</v>
      </c>
      <c r="AD37" s="19"/>
      <c r="AE37" s="19">
        <v>0</v>
      </c>
      <c r="AF37" s="19">
        <v>0</v>
      </c>
      <c r="AG37" s="8">
        <f t="shared" si="12"/>
        <v>0</v>
      </c>
      <c r="AH37" s="8">
        <f t="shared" si="13"/>
        <v>15446000</v>
      </c>
      <c r="AI37" s="20">
        <f t="shared" si="15"/>
        <v>1.9735009646466583E-2</v>
      </c>
      <c r="AJ37" s="20">
        <f t="shared" si="14"/>
        <v>4.8052184809586297E-3</v>
      </c>
    </row>
    <row r="38" spans="1:106" ht="24.95" customHeight="1" x14ac:dyDescent="0.25">
      <c r="A38" s="14">
        <v>12</v>
      </c>
      <c r="B38" s="14"/>
      <c r="C38" s="75" t="s">
        <v>158</v>
      </c>
      <c r="D38" s="38">
        <v>45324</v>
      </c>
      <c r="E38" s="77" t="s">
        <v>178</v>
      </c>
      <c r="F38" s="75" t="s">
        <v>110</v>
      </c>
      <c r="G38" s="5"/>
      <c r="H38" s="6"/>
      <c r="I38" s="6"/>
      <c r="J38" s="93"/>
      <c r="K38" s="40">
        <v>7723000</v>
      </c>
      <c r="L38" s="9"/>
      <c r="M38" s="10"/>
      <c r="N38" s="10"/>
      <c r="O38" s="10"/>
      <c r="P38" s="5"/>
      <c r="Q38" s="11"/>
      <c r="R38" s="8"/>
      <c r="S38" s="8"/>
      <c r="T38" s="8"/>
      <c r="U38" s="8"/>
      <c r="V38" s="40">
        <v>7723000</v>
      </c>
      <c r="W38" s="8"/>
      <c r="X38" s="8"/>
      <c r="Y38" s="8">
        <f t="shared" si="10"/>
        <v>7723000</v>
      </c>
      <c r="Z38" s="8"/>
      <c r="AA38" s="8"/>
      <c r="AB38" s="8"/>
      <c r="AC38" s="8">
        <f t="shared" si="11"/>
        <v>0</v>
      </c>
      <c r="AD38" s="19"/>
      <c r="AE38" s="19">
        <v>0</v>
      </c>
      <c r="AF38" s="19">
        <v>0</v>
      </c>
      <c r="AG38" s="8">
        <f t="shared" si="12"/>
        <v>0</v>
      </c>
      <c r="AH38" s="8">
        <f t="shared" si="13"/>
        <v>7723000</v>
      </c>
      <c r="AI38" s="20">
        <f t="shared" si="15"/>
        <v>9.8675048232332915E-3</v>
      </c>
      <c r="AJ38" s="20">
        <f t="shared" si="14"/>
        <v>2.4026092404793148E-3</v>
      </c>
    </row>
    <row r="39" spans="1:106" ht="24.95" customHeight="1" x14ac:dyDescent="0.25">
      <c r="A39" s="14">
        <v>13</v>
      </c>
      <c r="B39" s="14"/>
      <c r="C39" s="75" t="s">
        <v>159</v>
      </c>
      <c r="D39" s="38">
        <v>45385</v>
      </c>
      <c r="E39" s="77" t="s">
        <v>180</v>
      </c>
      <c r="F39" s="75" t="s">
        <v>110</v>
      </c>
      <c r="G39" s="5"/>
      <c r="H39" s="6"/>
      <c r="I39" s="6"/>
      <c r="J39" s="93"/>
      <c r="K39" s="40">
        <v>55252000</v>
      </c>
      <c r="L39" s="9"/>
      <c r="M39" s="10"/>
      <c r="N39" s="10"/>
      <c r="O39" s="10"/>
      <c r="P39" s="5"/>
      <c r="Q39" s="11"/>
      <c r="R39" s="8"/>
      <c r="S39" s="8"/>
      <c r="T39" s="8"/>
      <c r="U39" s="8"/>
      <c r="V39" s="40">
        <v>55252000</v>
      </c>
      <c r="W39" s="8"/>
      <c r="X39" s="8"/>
      <c r="Y39" s="8">
        <f t="shared" si="10"/>
        <v>55252000</v>
      </c>
      <c r="Z39" s="8"/>
      <c r="AA39" s="8"/>
      <c r="AB39" s="8"/>
      <c r="AC39" s="8">
        <f t="shared" si="11"/>
        <v>0</v>
      </c>
      <c r="AD39" s="19"/>
      <c r="AE39" s="19">
        <v>0</v>
      </c>
      <c r="AF39" s="19">
        <v>0</v>
      </c>
      <c r="AG39" s="8">
        <f t="shared" si="12"/>
        <v>0</v>
      </c>
      <c r="AH39" s="8">
        <f t="shared" si="13"/>
        <v>55252000</v>
      </c>
      <c r="AI39" s="20">
        <f t="shared" si="15"/>
        <v>7.0594247895025997E-2</v>
      </c>
      <c r="AJ39" s="20">
        <f t="shared" si="14"/>
        <v>1.7188782306741306E-2</v>
      </c>
    </row>
    <row r="40" spans="1:106" ht="24.95" customHeight="1" x14ac:dyDescent="0.25">
      <c r="A40" s="14">
        <v>14</v>
      </c>
      <c r="B40" s="14"/>
      <c r="C40" s="75" t="s">
        <v>160</v>
      </c>
      <c r="D40" s="38">
        <v>45356</v>
      </c>
      <c r="E40" s="77" t="s">
        <v>168</v>
      </c>
      <c r="F40" s="75" t="s">
        <v>110</v>
      </c>
      <c r="G40" s="5"/>
      <c r="H40" s="6"/>
      <c r="I40" s="6"/>
      <c r="J40" s="93"/>
      <c r="K40" s="40">
        <v>13515000</v>
      </c>
      <c r="L40" s="9"/>
      <c r="M40" s="10"/>
      <c r="N40" s="10"/>
      <c r="O40" s="10"/>
      <c r="P40" s="5"/>
      <c r="Q40" s="11"/>
      <c r="R40" s="8"/>
      <c r="S40" s="8"/>
      <c r="T40" s="8"/>
      <c r="U40" s="8"/>
      <c r="V40" s="40">
        <v>13515000</v>
      </c>
      <c r="W40" s="8"/>
      <c r="X40" s="8"/>
      <c r="Y40" s="8">
        <f t="shared" si="10"/>
        <v>13515000</v>
      </c>
      <c r="Z40" s="8"/>
      <c r="AA40" s="8"/>
      <c r="AB40" s="8"/>
      <c r="AC40" s="8">
        <f t="shared" si="11"/>
        <v>0</v>
      </c>
      <c r="AD40" s="19"/>
      <c r="AE40" s="19">
        <v>0</v>
      </c>
      <c r="AF40" s="19">
        <v>0</v>
      </c>
      <c r="AG40" s="8">
        <f t="shared" si="12"/>
        <v>0</v>
      </c>
      <c r="AH40" s="8">
        <f t="shared" si="13"/>
        <v>13515000</v>
      </c>
      <c r="AI40" s="20">
        <f t="shared" si="15"/>
        <v>1.7267814021235003E-2</v>
      </c>
      <c r="AJ40" s="20">
        <f t="shared" si="14"/>
        <v>4.2044883963586613E-3</v>
      </c>
    </row>
    <row r="41" spans="1:106" ht="24.95" customHeight="1" x14ac:dyDescent="0.25">
      <c r="A41" s="14">
        <v>15</v>
      </c>
      <c r="B41" s="14"/>
      <c r="C41" s="75" t="s">
        <v>161</v>
      </c>
      <c r="D41" s="38">
        <v>45363</v>
      </c>
      <c r="E41" s="77" t="s">
        <v>167</v>
      </c>
      <c r="F41" s="75" t="s">
        <v>110</v>
      </c>
      <c r="G41" s="5"/>
      <c r="H41" s="6"/>
      <c r="I41" s="6"/>
      <c r="J41" s="93"/>
      <c r="K41" s="40">
        <v>6907000</v>
      </c>
      <c r="L41" s="9"/>
      <c r="M41" s="10"/>
      <c r="N41" s="10"/>
      <c r="O41" s="10"/>
      <c r="P41" s="5"/>
      <c r="Q41" s="11"/>
      <c r="R41" s="8"/>
      <c r="S41" s="8"/>
      <c r="T41" s="8"/>
      <c r="U41" s="8"/>
      <c r="V41" s="40">
        <v>6907000</v>
      </c>
      <c r="W41" s="8"/>
      <c r="X41" s="8"/>
      <c r="Y41" s="8">
        <f t="shared" si="10"/>
        <v>6907000</v>
      </c>
      <c r="Z41" s="8"/>
      <c r="AA41" s="8"/>
      <c r="AB41" s="8"/>
      <c r="AC41" s="8">
        <f t="shared" si="11"/>
        <v>0</v>
      </c>
      <c r="AD41" s="19"/>
      <c r="AE41" s="19">
        <v>0</v>
      </c>
      <c r="AF41" s="19">
        <v>0</v>
      </c>
      <c r="AG41" s="8">
        <f t="shared" si="12"/>
        <v>0</v>
      </c>
      <c r="AH41" s="8">
        <f t="shared" si="13"/>
        <v>6907000</v>
      </c>
      <c r="AI41" s="20">
        <f t="shared" si="15"/>
        <v>8.8249198257247634E-3</v>
      </c>
      <c r="AJ41" s="20">
        <f t="shared" si="14"/>
        <v>2.1487533373029427E-3</v>
      </c>
    </row>
    <row r="42" spans="1:106" ht="24.95" customHeight="1" x14ac:dyDescent="0.25">
      <c r="A42" s="14">
        <v>16</v>
      </c>
      <c r="B42" s="14"/>
      <c r="C42" s="75" t="s">
        <v>162</v>
      </c>
      <c r="D42" s="38">
        <v>45336</v>
      </c>
      <c r="E42" s="77" t="s">
        <v>176</v>
      </c>
      <c r="F42" s="75" t="s">
        <v>110</v>
      </c>
      <c r="G42" s="5"/>
      <c r="H42" s="6"/>
      <c r="I42" s="6"/>
      <c r="J42" s="93"/>
      <c r="K42" s="40">
        <v>13515000</v>
      </c>
      <c r="L42" s="9"/>
      <c r="M42" s="10"/>
      <c r="N42" s="10"/>
      <c r="O42" s="10"/>
      <c r="P42" s="5"/>
      <c r="Q42" s="11"/>
      <c r="R42" s="8"/>
      <c r="S42" s="8"/>
      <c r="T42" s="8"/>
      <c r="U42" s="8"/>
      <c r="V42" s="40">
        <v>13515000</v>
      </c>
      <c r="W42" s="8"/>
      <c r="X42" s="8"/>
      <c r="Y42" s="8">
        <f t="shared" si="10"/>
        <v>13515000</v>
      </c>
      <c r="Z42" s="8"/>
      <c r="AA42" s="8"/>
      <c r="AB42" s="8"/>
      <c r="AC42" s="8">
        <f t="shared" si="11"/>
        <v>0</v>
      </c>
      <c r="AD42" s="19"/>
      <c r="AE42" s="19">
        <v>0</v>
      </c>
      <c r="AF42" s="19">
        <v>0</v>
      </c>
      <c r="AG42" s="8">
        <f t="shared" si="12"/>
        <v>0</v>
      </c>
      <c r="AH42" s="8">
        <f t="shared" si="13"/>
        <v>13515000</v>
      </c>
      <c r="AI42" s="20">
        <f t="shared" si="15"/>
        <v>1.7267814021235003E-2</v>
      </c>
      <c r="AJ42" s="20">
        <f t="shared" si="14"/>
        <v>4.2044883963586613E-3</v>
      </c>
    </row>
    <row r="43" spans="1:106" ht="24.95" customHeight="1" outlineLevel="1" x14ac:dyDescent="0.25">
      <c r="A43" s="14">
        <v>17</v>
      </c>
      <c r="B43" s="14"/>
      <c r="C43" s="75" t="s">
        <v>163</v>
      </c>
      <c r="D43" s="38">
        <v>45336</v>
      </c>
      <c r="E43" s="77" t="s">
        <v>170</v>
      </c>
      <c r="F43" s="75" t="s">
        <v>110</v>
      </c>
      <c r="G43" s="43"/>
      <c r="H43" s="28"/>
      <c r="I43" s="28"/>
      <c r="J43" s="93"/>
      <c r="K43" s="41">
        <v>13129000</v>
      </c>
      <c r="L43" s="30"/>
      <c r="M43" s="31"/>
      <c r="N43" s="42"/>
      <c r="O43" s="31"/>
      <c r="P43" s="43"/>
      <c r="Q43" s="43"/>
      <c r="R43" s="19"/>
      <c r="S43" s="19"/>
      <c r="T43" s="19"/>
      <c r="U43" s="8"/>
      <c r="V43" s="41">
        <v>13129000</v>
      </c>
      <c r="W43" s="19"/>
      <c r="X43" s="19"/>
      <c r="Y43" s="8">
        <f>SUM(V43:X43)</f>
        <v>13129000</v>
      </c>
      <c r="Z43" s="19"/>
      <c r="AA43" s="19"/>
      <c r="AB43" s="19"/>
      <c r="AC43" s="8">
        <f>SUM(Z43:AB43)</f>
        <v>0</v>
      </c>
      <c r="AD43" s="19"/>
      <c r="AE43" s="19">
        <v>0</v>
      </c>
      <c r="AF43" s="19">
        <v>0</v>
      </c>
      <c r="AG43" s="8">
        <f>SUM(AD43:AF43)</f>
        <v>0</v>
      </c>
      <c r="AH43" s="8">
        <f>SUM(U43,Y43,AC43,AG43)</f>
        <v>13129000</v>
      </c>
      <c r="AI43" s="20">
        <f t="shared" si="15"/>
        <v>1.6774630431727292E-2</v>
      </c>
      <c r="AJ43" s="20">
        <f t="shared" si="14"/>
        <v>4.0844045990227791E-3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25">
      <c r="A44" s="14">
        <v>18</v>
      </c>
      <c r="B44" s="14"/>
      <c r="C44" s="75" t="s">
        <v>360</v>
      </c>
      <c r="D44" s="38">
        <v>45821</v>
      </c>
      <c r="E44" s="77" t="s">
        <v>165</v>
      </c>
      <c r="F44" s="75" t="s">
        <v>110</v>
      </c>
      <c r="G44" s="43"/>
      <c r="H44" s="28"/>
      <c r="I44" s="28"/>
      <c r="J44" s="93"/>
      <c r="K44" s="41">
        <v>13204000</v>
      </c>
      <c r="L44" s="30"/>
      <c r="M44" s="31"/>
      <c r="N44" s="42"/>
      <c r="O44" s="31"/>
      <c r="P44" s="43"/>
      <c r="Q44" s="43"/>
      <c r="R44" s="19"/>
      <c r="S44" s="19"/>
      <c r="T44" s="19"/>
      <c r="U44" s="8"/>
      <c r="V44" s="41"/>
      <c r="W44" s="19"/>
      <c r="X44" s="19"/>
      <c r="Y44" s="8"/>
      <c r="Z44" s="41">
        <v>13204000</v>
      </c>
      <c r="AA44" s="19"/>
      <c r="AB44" s="19"/>
      <c r="AC44" s="8">
        <f t="shared" ref="AC44:AC71" si="16">SUM(Z44:AB44)</f>
        <v>13204000</v>
      </c>
      <c r="AD44" s="19"/>
      <c r="AE44" s="19">
        <v>0</v>
      </c>
      <c r="AF44" s="19">
        <v>0</v>
      </c>
      <c r="AG44" s="8">
        <f t="shared" ref="AG44:AG71" si="17">SUM(AD44:AF44)</f>
        <v>0</v>
      </c>
      <c r="AH44" s="8">
        <f t="shared" ref="AH44:AH71" si="18">SUM(U44,Y44,AC44,AG44)</f>
        <v>13204000</v>
      </c>
      <c r="AI44" s="20">
        <f t="shared" ref="AI44:AI71" si="19">IF(ISERROR(AH43/$J$26),0,AH44/$J$26)</f>
        <v>1.6870456258704179E-2</v>
      </c>
      <c r="AJ44" s="20">
        <f t="shared" si="14"/>
        <v>4.1077369430647251E-3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25">
      <c r="A45" s="14">
        <v>19</v>
      </c>
      <c r="B45" s="14"/>
      <c r="C45" s="75" t="s">
        <v>361</v>
      </c>
      <c r="D45" s="38">
        <v>45772</v>
      </c>
      <c r="E45" s="77" t="s">
        <v>168</v>
      </c>
      <c r="F45" s="75" t="s">
        <v>110</v>
      </c>
      <c r="G45" s="43"/>
      <c r="H45" s="28"/>
      <c r="I45" s="28"/>
      <c r="J45" s="93"/>
      <c r="K45" s="41">
        <v>13204000</v>
      </c>
      <c r="L45" s="30"/>
      <c r="M45" s="31"/>
      <c r="N45" s="42"/>
      <c r="O45" s="31"/>
      <c r="P45" s="43"/>
      <c r="Q45" s="43"/>
      <c r="R45" s="19"/>
      <c r="S45" s="19"/>
      <c r="T45" s="19"/>
      <c r="U45" s="8"/>
      <c r="V45" s="41"/>
      <c r="W45" s="19"/>
      <c r="X45" s="19"/>
      <c r="Y45" s="8"/>
      <c r="Z45" s="41">
        <v>13204000</v>
      </c>
      <c r="AA45" s="19"/>
      <c r="AB45" s="19"/>
      <c r="AC45" s="8">
        <f t="shared" si="16"/>
        <v>13204000</v>
      </c>
      <c r="AD45" s="19"/>
      <c r="AE45" s="19">
        <v>0</v>
      </c>
      <c r="AF45" s="19">
        <v>0</v>
      </c>
      <c r="AG45" s="8">
        <f t="shared" si="17"/>
        <v>0</v>
      </c>
      <c r="AH45" s="8">
        <f t="shared" si="18"/>
        <v>13204000</v>
      </c>
      <c r="AI45" s="20">
        <f t="shared" si="19"/>
        <v>1.6870456258704179E-2</v>
      </c>
      <c r="AJ45" s="20">
        <f t="shared" si="14"/>
        <v>4.1077369430647251E-3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25">
      <c r="A46" s="14">
        <v>20</v>
      </c>
      <c r="B46" s="14"/>
      <c r="C46" s="75" t="s">
        <v>362</v>
      </c>
      <c r="D46" s="38">
        <v>45775</v>
      </c>
      <c r="E46" s="77" t="s">
        <v>170</v>
      </c>
      <c r="F46" s="75" t="s">
        <v>110</v>
      </c>
      <c r="G46" s="43"/>
      <c r="H46" s="28"/>
      <c r="I46" s="28"/>
      <c r="J46" s="93"/>
      <c r="K46" s="41">
        <v>13204000</v>
      </c>
      <c r="L46" s="30"/>
      <c r="M46" s="31"/>
      <c r="N46" s="42"/>
      <c r="O46" s="31"/>
      <c r="P46" s="43"/>
      <c r="Q46" s="43"/>
      <c r="R46" s="19"/>
      <c r="S46" s="19"/>
      <c r="T46" s="19"/>
      <c r="U46" s="8"/>
      <c r="V46" s="41"/>
      <c r="W46" s="19"/>
      <c r="X46" s="19"/>
      <c r="Y46" s="8"/>
      <c r="Z46" s="41">
        <v>13204000</v>
      </c>
      <c r="AA46" s="19"/>
      <c r="AB46" s="19"/>
      <c r="AC46" s="8">
        <f t="shared" si="16"/>
        <v>13204000</v>
      </c>
      <c r="AD46" s="19"/>
      <c r="AE46" s="19">
        <v>0</v>
      </c>
      <c r="AF46" s="19">
        <v>0</v>
      </c>
      <c r="AG46" s="8">
        <f t="shared" si="17"/>
        <v>0</v>
      </c>
      <c r="AH46" s="8">
        <f t="shared" si="18"/>
        <v>13204000</v>
      </c>
      <c r="AI46" s="20">
        <f t="shared" si="19"/>
        <v>1.6870456258704179E-2</v>
      </c>
      <c r="AJ46" s="20">
        <f t="shared" si="14"/>
        <v>4.1077369430647251E-3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 x14ac:dyDescent="0.25">
      <c r="A47" s="14">
        <v>21</v>
      </c>
      <c r="B47" s="14"/>
      <c r="C47" s="75" t="s">
        <v>363</v>
      </c>
      <c r="D47" s="38">
        <v>45814</v>
      </c>
      <c r="E47" s="77" t="s">
        <v>301</v>
      </c>
      <c r="F47" s="75" t="s">
        <v>110</v>
      </c>
      <c r="G47" s="43"/>
      <c r="H47" s="28"/>
      <c r="I47" s="28"/>
      <c r="J47" s="93"/>
      <c r="K47" s="41">
        <v>26828000</v>
      </c>
      <c r="L47" s="30"/>
      <c r="M47" s="31"/>
      <c r="N47" s="42"/>
      <c r="O47" s="31"/>
      <c r="P47" s="43"/>
      <c r="Q47" s="43"/>
      <c r="R47" s="19"/>
      <c r="S47" s="19"/>
      <c r="T47" s="19"/>
      <c r="U47" s="8"/>
      <c r="V47" s="41"/>
      <c r="W47" s="19"/>
      <c r="X47" s="19"/>
      <c r="Y47" s="8"/>
      <c r="Z47" s="41">
        <v>26828000</v>
      </c>
      <c r="AA47" s="19"/>
      <c r="AB47" s="19"/>
      <c r="AC47" s="8">
        <f t="shared" si="16"/>
        <v>26828000</v>
      </c>
      <c r="AD47" s="19"/>
      <c r="AE47" s="19">
        <v>0</v>
      </c>
      <c r="AF47" s="19">
        <v>0</v>
      </c>
      <c r="AG47" s="8">
        <f t="shared" si="17"/>
        <v>0</v>
      </c>
      <c r="AH47" s="8">
        <f t="shared" si="18"/>
        <v>26828000</v>
      </c>
      <c r="AI47" s="20">
        <f t="shared" si="19"/>
        <v>3.4277537148478927E-2</v>
      </c>
      <c r="AJ47" s="20">
        <f t="shared" si="14"/>
        <v>8.3461350127643479E-3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25">
      <c r="A48" s="14">
        <v>22</v>
      </c>
      <c r="B48" s="14"/>
      <c r="C48" s="75" t="s">
        <v>364</v>
      </c>
      <c r="D48" s="38">
        <v>45770</v>
      </c>
      <c r="E48" s="77" t="s">
        <v>164</v>
      </c>
      <c r="F48" s="75" t="s">
        <v>110</v>
      </c>
      <c r="G48" s="43"/>
      <c r="H48" s="28"/>
      <c r="I48" s="28"/>
      <c r="J48" s="93"/>
      <c r="K48" s="41">
        <v>7546000</v>
      </c>
      <c r="L48" s="30"/>
      <c r="M48" s="31"/>
      <c r="N48" s="42"/>
      <c r="O48" s="31"/>
      <c r="P48" s="43"/>
      <c r="Q48" s="43"/>
      <c r="R48" s="19"/>
      <c r="S48" s="19"/>
      <c r="T48" s="19"/>
      <c r="U48" s="8"/>
      <c r="V48" s="41"/>
      <c r="W48" s="19"/>
      <c r="X48" s="19"/>
      <c r="Y48" s="8"/>
      <c r="Z48" s="41">
        <v>7546000</v>
      </c>
      <c r="AA48" s="19"/>
      <c r="AB48" s="19"/>
      <c r="AC48" s="8">
        <f t="shared" si="16"/>
        <v>7546000</v>
      </c>
      <c r="AD48" s="19"/>
      <c r="AE48" s="19">
        <v>0</v>
      </c>
      <c r="AF48" s="19">
        <v>0</v>
      </c>
      <c r="AG48" s="8">
        <f t="shared" si="17"/>
        <v>0</v>
      </c>
      <c r="AH48" s="8">
        <f t="shared" si="18"/>
        <v>7546000</v>
      </c>
      <c r="AI48" s="20">
        <f t="shared" si="19"/>
        <v>9.6413558715678378E-3</v>
      </c>
      <c r="AJ48" s="20">
        <f t="shared" si="14"/>
        <v>2.3475449085403224E-3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25">
      <c r="A49" s="14">
        <v>23</v>
      </c>
      <c r="B49" s="14"/>
      <c r="C49" s="75" t="s">
        <v>365</v>
      </c>
      <c r="D49" s="38">
        <v>45811</v>
      </c>
      <c r="E49" s="77" t="s">
        <v>288</v>
      </c>
      <c r="F49" s="75" t="s">
        <v>110</v>
      </c>
      <c r="G49" s="43"/>
      <c r="H49" s="28"/>
      <c r="I49" s="28"/>
      <c r="J49" s="93"/>
      <c r="K49" s="41">
        <v>13204000</v>
      </c>
      <c r="L49" s="30"/>
      <c r="M49" s="31"/>
      <c r="N49" s="42"/>
      <c r="O49" s="31"/>
      <c r="P49" s="43"/>
      <c r="Q49" s="43"/>
      <c r="R49" s="19"/>
      <c r="S49" s="19"/>
      <c r="T49" s="19"/>
      <c r="U49" s="8"/>
      <c r="V49" s="41"/>
      <c r="W49" s="19"/>
      <c r="X49" s="19"/>
      <c r="Y49" s="8"/>
      <c r="Z49" s="41">
        <v>13204000</v>
      </c>
      <c r="AA49" s="19"/>
      <c r="AB49" s="19"/>
      <c r="AC49" s="8">
        <f t="shared" si="16"/>
        <v>13204000</v>
      </c>
      <c r="AD49" s="19"/>
      <c r="AE49" s="19">
        <v>0</v>
      </c>
      <c r="AF49" s="19">
        <v>0</v>
      </c>
      <c r="AG49" s="8">
        <f t="shared" si="17"/>
        <v>0</v>
      </c>
      <c r="AH49" s="8">
        <f t="shared" si="18"/>
        <v>13204000</v>
      </c>
      <c r="AI49" s="20">
        <f t="shared" si="19"/>
        <v>1.6870456258704179E-2</v>
      </c>
      <c r="AJ49" s="20">
        <f t="shared" si="14"/>
        <v>4.1077369430647251E-3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25">
      <c r="A50" s="14">
        <v>24</v>
      </c>
      <c r="B50" s="14"/>
      <c r="C50" s="75" t="s">
        <v>366</v>
      </c>
      <c r="D50" s="38">
        <v>45814</v>
      </c>
      <c r="E50" s="77" t="s">
        <v>180</v>
      </c>
      <c r="F50" s="75" t="s">
        <v>110</v>
      </c>
      <c r="G50" s="43"/>
      <c r="H50" s="28"/>
      <c r="I50" s="28"/>
      <c r="J50" s="93"/>
      <c r="K50" s="41">
        <v>53655000</v>
      </c>
      <c r="L50" s="30"/>
      <c r="M50" s="31"/>
      <c r="N50" s="42"/>
      <c r="O50" s="31"/>
      <c r="P50" s="43"/>
      <c r="Q50" s="43"/>
      <c r="R50" s="19"/>
      <c r="S50" s="19"/>
      <c r="T50" s="19"/>
      <c r="U50" s="8"/>
      <c r="V50" s="41"/>
      <c r="W50" s="19"/>
      <c r="X50" s="19"/>
      <c r="Y50" s="8"/>
      <c r="Z50" s="19">
        <v>53655000</v>
      </c>
      <c r="AA50" s="19"/>
      <c r="AB50" s="19"/>
      <c r="AC50" s="8">
        <f t="shared" si="16"/>
        <v>53655000</v>
      </c>
      <c r="AD50" s="19"/>
      <c r="AE50" s="19">
        <v>0</v>
      </c>
      <c r="AF50" s="19">
        <v>0</v>
      </c>
      <c r="AG50" s="8">
        <f t="shared" si="17"/>
        <v>0</v>
      </c>
      <c r="AH50" s="8">
        <f t="shared" si="18"/>
        <v>53655000</v>
      </c>
      <c r="AI50" s="20">
        <f t="shared" si="19"/>
        <v>6.855379661926482E-2</v>
      </c>
      <c r="AJ50" s="20">
        <f t="shared" si="14"/>
        <v>1.6691958927608136E-2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 x14ac:dyDescent="0.25">
      <c r="A51" s="14">
        <v>25</v>
      </c>
      <c r="B51" s="14"/>
      <c r="C51" s="75" t="s">
        <v>367</v>
      </c>
      <c r="D51" s="38">
        <v>45772</v>
      </c>
      <c r="E51" s="77" t="s">
        <v>178</v>
      </c>
      <c r="F51" s="75" t="s">
        <v>110</v>
      </c>
      <c r="G51" s="43"/>
      <c r="H51" s="28"/>
      <c r="I51" s="28"/>
      <c r="J51" s="93"/>
      <c r="K51" s="41">
        <v>7546000</v>
      </c>
      <c r="L51" s="30"/>
      <c r="M51" s="31"/>
      <c r="N51" s="42"/>
      <c r="O51" s="31"/>
      <c r="P51" s="43"/>
      <c r="Q51" s="43"/>
      <c r="R51" s="19"/>
      <c r="S51" s="19"/>
      <c r="T51" s="19"/>
      <c r="U51" s="8"/>
      <c r="V51" s="41"/>
      <c r="W51" s="19"/>
      <c r="X51" s="19"/>
      <c r="Y51" s="8"/>
      <c r="Z51" s="41">
        <v>7546000</v>
      </c>
      <c r="AA51" s="19"/>
      <c r="AB51" s="19"/>
      <c r="AC51" s="8">
        <f t="shared" si="16"/>
        <v>7546000</v>
      </c>
      <c r="AD51" s="19"/>
      <c r="AE51" s="19">
        <v>0</v>
      </c>
      <c r="AF51" s="19">
        <v>0</v>
      </c>
      <c r="AG51" s="8">
        <f t="shared" si="17"/>
        <v>0</v>
      </c>
      <c r="AH51" s="8">
        <f t="shared" si="18"/>
        <v>7546000</v>
      </c>
      <c r="AI51" s="20">
        <f t="shared" si="19"/>
        <v>9.6413558715678378E-3</v>
      </c>
      <c r="AJ51" s="20">
        <f t="shared" si="14"/>
        <v>2.3475449085403224E-3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25">
      <c r="A52" s="14">
        <v>26</v>
      </c>
      <c r="B52" s="14"/>
      <c r="C52" s="75" t="s">
        <v>368</v>
      </c>
      <c r="D52" s="38">
        <v>45770</v>
      </c>
      <c r="E52" s="77" t="s">
        <v>169</v>
      </c>
      <c r="F52" s="75" t="s">
        <v>110</v>
      </c>
      <c r="G52" s="43"/>
      <c r="H52" s="28"/>
      <c r="I52" s="28"/>
      <c r="J52" s="93"/>
      <c r="K52" s="41">
        <v>13321000</v>
      </c>
      <c r="L52" s="30"/>
      <c r="M52" s="31"/>
      <c r="N52" s="42"/>
      <c r="O52" s="31"/>
      <c r="P52" s="43"/>
      <c r="Q52" s="43"/>
      <c r="R52" s="19"/>
      <c r="S52" s="19"/>
      <c r="T52" s="19"/>
      <c r="U52" s="8"/>
      <c r="V52" s="41"/>
      <c r="W52" s="19"/>
      <c r="X52" s="19"/>
      <c r="Y52" s="8"/>
      <c r="Z52" s="41">
        <v>13321000</v>
      </c>
      <c r="AA52" s="19"/>
      <c r="AB52" s="19"/>
      <c r="AC52" s="8">
        <f t="shared" si="16"/>
        <v>13321000</v>
      </c>
      <c r="AD52" s="19"/>
      <c r="AE52" s="19">
        <v>0</v>
      </c>
      <c r="AF52" s="19">
        <v>0</v>
      </c>
      <c r="AG52" s="8">
        <f t="shared" si="17"/>
        <v>0</v>
      </c>
      <c r="AH52" s="8">
        <f t="shared" si="18"/>
        <v>13321000</v>
      </c>
      <c r="AI52" s="20">
        <f t="shared" si="19"/>
        <v>1.7019944548788121E-2</v>
      </c>
      <c r="AJ52" s="20">
        <f t="shared" si="14"/>
        <v>4.1441353997701607E-3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 x14ac:dyDescent="0.25">
      <c r="A53" s="14">
        <v>27</v>
      </c>
      <c r="B53" s="14"/>
      <c r="C53" s="75" t="s">
        <v>312</v>
      </c>
      <c r="D53" s="38">
        <v>45791</v>
      </c>
      <c r="E53" s="77" t="s">
        <v>171</v>
      </c>
      <c r="F53" s="75" t="s">
        <v>110</v>
      </c>
      <c r="G53" s="43"/>
      <c r="H53" s="28"/>
      <c r="I53" s="28"/>
      <c r="J53" s="93"/>
      <c r="K53" s="41">
        <v>15091000</v>
      </c>
      <c r="L53" s="30"/>
      <c r="M53" s="31"/>
      <c r="N53" s="42"/>
      <c r="O53" s="31"/>
      <c r="P53" s="43"/>
      <c r="Q53" s="43"/>
      <c r="R53" s="19"/>
      <c r="S53" s="19"/>
      <c r="T53" s="19"/>
      <c r="U53" s="8"/>
      <c r="V53" s="41"/>
      <c r="W53" s="19"/>
      <c r="X53" s="19"/>
      <c r="Y53" s="8"/>
      <c r="Z53" s="41">
        <v>15091000</v>
      </c>
      <c r="AA53" s="19"/>
      <c r="AB53" s="19"/>
      <c r="AC53" s="8">
        <f t="shared" si="16"/>
        <v>15091000</v>
      </c>
      <c r="AD53" s="19"/>
      <c r="AE53" s="19">
        <v>0</v>
      </c>
      <c r="AF53" s="19">
        <v>0</v>
      </c>
      <c r="AG53" s="8">
        <f t="shared" si="17"/>
        <v>0</v>
      </c>
      <c r="AH53" s="8">
        <f t="shared" si="18"/>
        <v>15091000</v>
      </c>
      <c r="AI53" s="20">
        <f t="shared" si="19"/>
        <v>1.9281434065442651E-2</v>
      </c>
      <c r="AJ53" s="20">
        <f t="shared" si="14"/>
        <v>4.6947787191600858E-3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25">
      <c r="A54" s="14">
        <v>28</v>
      </c>
      <c r="B54" s="14"/>
      <c r="C54" s="75" t="s">
        <v>369</v>
      </c>
      <c r="D54" s="38" t="s">
        <v>370</v>
      </c>
      <c r="E54" s="77" t="s">
        <v>263</v>
      </c>
      <c r="F54" s="75" t="s">
        <v>110</v>
      </c>
      <c r="G54" s="43"/>
      <c r="H54" s="28"/>
      <c r="I54" s="28"/>
      <c r="J54" s="93"/>
      <c r="K54" s="41">
        <v>13041000</v>
      </c>
      <c r="L54" s="30"/>
      <c r="M54" s="31"/>
      <c r="N54" s="42"/>
      <c r="O54" s="31"/>
      <c r="P54" s="43"/>
      <c r="Q54" s="43"/>
      <c r="R54" s="19"/>
      <c r="S54" s="19"/>
      <c r="T54" s="19"/>
      <c r="U54" s="8"/>
      <c r="V54" s="41"/>
      <c r="W54" s="19"/>
      <c r="X54" s="19"/>
      <c r="Y54" s="8"/>
      <c r="Z54" s="41">
        <v>13041000</v>
      </c>
      <c r="AA54" s="19"/>
      <c r="AB54" s="19"/>
      <c r="AC54" s="8">
        <f t="shared" si="16"/>
        <v>13041000</v>
      </c>
      <c r="AD54" s="19"/>
      <c r="AE54" s="19">
        <v>0</v>
      </c>
      <c r="AF54" s="19">
        <v>0</v>
      </c>
      <c r="AG54" s="8">
        <f t="shared" si="17"/>
        <v>0</v>
      </c>
      <c r="AH54" s="8">
        <f t="shared" si="18"/>
        <v>13041000</v>
      </c>
      <c r="AI54" s="20">
        <f t="shared" si="19"/>
        <v>1.666219479474108E-2</v>
      </c>
      <c r="AJ54" s="20">
        <f t="shared" si="14"/>
        <v>4.0570279820135629E-3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 x14ac:dyDescent="0.25">
      <c r="A55" s="14">
        <v>29</v>
      </c>
      <c r="B55" s="14"/>
      <c r="C55" s="75" t="s">
        <v>371</v>
      </c>
      <c r="D55" s="38">
        <v>45799</v>
      </c>
      <c r="E55" s="77" t="s">
        <v>269</v>
      </c>
      <c r="F55" s="75" t="s">
        <v>110</v>
      </c>
      <c r="G55" s="43"/>
      <c r="H55" s="28"/>
      <c r="I55" s="28"/>
      <c r="J55" s="93"/>
      <c r="K55" s="41">
        <v>6707000</v>
      </c>
      <c r="L55" s="30"/>
      <c r="M55" s="31"/>
      <c r="N55" s="42"/>
      <c r="O55" s="31"/>
      <c r="P55" s="43"/>
      <c r="Q55" s="43"/>
      <c r="R55" s="19"/>
      <c r="S55" s="19"/>
      <c r="T55" s="19"/>
      <c r="U55" s="8"/>
      <c r="V55" s="41"/>
      <c r="W55" s="19"/>
      <c r="X55" s="19"/>
      <c r="Y55" s="8"/>
      <c r="Z55" s="19">
        <v>6707000</v>
      </c>
      <c r="AA55" s="19"/>
      <c r="AB55" s="19"/>
      <c r="AC55" s="8">
        <f t="shared" si="16"/>
        <v>6707000</v>
      </c>
      <c r="AD55" s="19"/>
      <c r="AE55" s="19">
        <v>0</v>
      </c>
      <c r="AF55" s="19">
        <v>0</v>
      </c>
      <c r="AG55" s="8">
        <f t="shared" si="17"/>
        <v>0</v>
      </c>
      <c r="AH55" s="8">
        <f t="shared" si="18"/>
        <v>6707000</v>
      </c>
      <c r="AI55" s="20">
        <f t="shared" si="19"/>
        <v>8.5693842871197318E-3</v>
      </c>
      <c r="AJ55" s="20">
        <f t="shared" si="14"/>
        <v>2.086533753191087E-3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x14ac:dyDescent="0.25">
      <c r="A56" s="14">
        <v>30</v>
      </c>
      <c r="B56" s="14"/>
      <c r="C56" s="75" t="s">
        <v>372</v>
      </c>
      <c r="D56" s="38">
        <v>45791</v>
      </c>
      <c r="E56" s="77" t="s">
        <v>276</v>
      </c>
      <c r="F56" s="75" t="s">
        <v>110</v>
      </c>
      <c r="G56" s="43"/>
      <c r="H56" s="28"/>
      <c r="I56" s="28"/>
      <c r="J56" s="93"/>
      <c r="K56" s="41">
        <v>13204000</v>
      </c>
      <c r="L56" s="30"/>
      <c r="M56" s="31"/>
      <c r="N56" s="42"/>
      <c r="O56" s="31"/>
      <c r="P56" s="43"/>
      <c r="Q56" s="43"/>
      <c r="R56" s="19"/>
      <c r="S56" s="19"/>
      <c r="T56" s="19"/>
      <c r="U56" s="8"/>
      <c r="V56" s="41"/>
      <c r="W56" s="19"/>
      <c r="X56" s="19"/>
      <c r="Y56" s="8"/>
      <c r="Z56" s="41">
        <v>13204000</v>
      </c>
      <c r="AA56" s="19"/>
      <c r="AB56" s="19"/>
      <c r="AC56" s="8">
        <f t="shared" si="16"/>
        <v>13204000</v>
      </c>
      <c r="AD56" s="19"/>
      <c r="AE56" s="19">
        <v>0</v>
      </c>
      <c r="AF56" s="19">
        <v>0</v>
      </c>
      <c r="AG56" s="8">
        <f t="shared" si="17"/>
        <v>0</v>
      </c>
      <c r="AH56" s="8">
        <f t="shared" si="18"/>
        <v>13204000</v>
      </c>
      <c r="AI56" s="20">
        <f t="shared" si="19"/>
        <v>1.6870456258704179E-2</v>
      </c>
      <c r="AJ56" s="20">
        <f t="shared" si="14"/>
        <v>4.1077369430647251E-3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x14ac:dyDescent="0.25">
      <c r="A57" s="14">
        <v>31</v>
      </c>
      <c r="B57" s="14"/>
      <c r="C57" s="75" t="s">
        <v>373</v>
      </c>
      <c r="D57" s="38">
        <v>45805</v>
      </c>
      <c r="E57" s="77" t="s">
        <v>273</v>
      </c>
      <c r="F57" s="75" t="s">
        <v>110</v>
      </c>
      <c r="G57" s="43"/>
      <c r="H57" s="28"/>
      <c r="I57" s="28"/>
      <c r="J57" s="93"/>
      <c r="K57" s="41">
        <v>13204000</v>
      </c>
      <c r="L57" s="30"/>
      <c r="M57" s="31"/>
      <c r="N57" s="42"/>
      <c r="O57" s="31"/>
      <c r="P57" s="43"/>
      <c r="Q57" s="43"/>
      <c r="R57" s="19"/>
      <c r="S57" s="19"/>
      <c r="T57" s="19"/>
      <c r="U57" s="8"/>
      <c r="V57" s="41"/>
      <c r="W57" s="19"/>
      <c r="X57" s="19"/>
      <c r="Y57" s="8"/>
      <c r="Z57" s="41">
        <v>13204000</v>
      </c>
      <c r="AA57" s="19"/>
      <c r="AB57" s="19"/>
      <c r="AC57" s="8">
        <f t="shared" si="16"/>
        <v>13204000</v>
      </c>
      <c r="AD57" s="19"/>
      <c r="AE57" s="19">
        <v>0</v>
      </c>
      <c r="AF57" s="19">
        <v>0</v>
      </c>
      <c r="AG57" s="8">
        <f t="shared" si="17"/>
        <v>0</v>
      </c>
      <c r="AH57" s="8">
        <f t="shared" si="18"/>
        <v>13204000</v>
      </c>
      <c r="AI57" s="20">
        <f t="shared" si="19"/>
        <v>1.6870456258704179E-2</v>
      </c>
      <c r="AJ57" s="20">
        <f t="shared" si="14"/>
        <v>4.1077369430647251E-3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25">
      <c r="A58" s="14">
        <v>32</v>
      </c>
      <c r="B58" s="14"/>
      <c r="C58" s="75" t="s">
        <v>374</v>
      </c>
      <c r="D58" s="38">
        <v>45777</v>
      </c>
      <c r="E58" s="77" t="s">
        <v>176</v>
      </c>
      <c r="F58" s="75" t="s">
        <v>110</v>
      </c>
      <c r="G58" s="43"/>
      <c r="H58" s="28"/>
      <c r="I58" s="28"/>
      <c r="J58" s="93"/>
      <c r="K58" s="41">
        <v>13204000</v>
      </c>
      <c r="L58" s="30"/>
      <c r="M58" s="31"/>
      <c r="N58" s="42"/>
      <c r="O58" s="31"/>
      <c r="P58" s="43"/>
      <c r="Q58" s="43"/>
      <c r="R58" s="19"/>
      <c r="S58" s="19"/>
      <c r="T58" s="19"/>
      <c r="U58" s="8"/>
      <c r="V58" s="41"/>
      <c r="W58" s="19"/>
      <c r="X58" s="19"/>
      <c r="Y58" s="8"/>
      <c r="Z58" s="41">
        <v>13204000</v>
      </c>
      <c r="AA58" s="19"/>
      <c r="AB58" s="19"/>
      <c r="AC58" s="8">
        <f t="shared" si="16"/>
        <v>13204000</v>
      </c>
      <c r="AD58" s="19"/>
      <c r="AE58" s="19">
        <v>0</v>
      </c>
      <c r="AF58" s="19">
        <v>0</v>
      </c>
      <c r="AG58" s="8">
        <f t="shared" si="17"/>
        <v>0</v>
      </c>
      <c r="AH58" s="8">
        <f t="shared" si="18"/>
        <v>13204000</v>
      </c>
      <c r="AI58" s="20">
        <f t="shared" si="19"/>
        <v>1.6870456258704179E-2</v>
      </c>
      <c r="AJ58" s="20">
        <f t="shared" si="14"/>
        <v>4.1077369430647251E-3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 x14ac:dyDescent="0.25">
      <c r="A59" s="14">
        <v>33</v>
      </c>
      <c r="B59" s="14"/>
      <c r="C59" s="75" t="s">
        <v>375</v>
      </c>
      <c r="D59" s="38">
        <v>45770</v>
      </c>
      <c r="E59" s="77" t="s">
        <v>267</v>
      </c>
      <c r="F59" s="75" t="s">
        <v>110</v>
      </c>
      <c r="G59" s="43"/>
      <c r="H59" s="28"/>
      <c r="I59" s="28"/>
      <c r="J59" s="93"/>
      <c r="K59" s="41">
        <v>13204000</v>
      </c>
      <c r="L59" s="30"/>
      <c r="M59" s="31"/>
      <c r="N59" s="42"/>
      <c r="O59" s="31"/>
      <c r="P59" s="43"/>
      <c r="Q59" s="43"/>
      <c r="R59" s="19"/>
      <c r="S59" s="19"/>
      <c r="T59" s="19"/>
      <c r="U59" s="8"/>
      <c r="V59" s="41"/>
      <c r="W59" s="19"/>
      <c r="X59" s="19"/>
      <c r="Y59" s="8"/>
      <c r="Z59" s="41">
        <v>13204000</v>
      </c>
      <c r="AA59" s="19"/>
      <c r="AB59" s="19"/>
      <c r="AC59" s="8">
        <f t="shared" si="16"/>
        <v>13204000</v>
      </c>
      <c r="AD59" s="19"/>
      <c r="AE59" s="19">
        <v>0</v>
      </c>
      <c r="AF59" s="19">
        <v>0</v>
      </c>
      <c r="AG59" s="8">
        <f t="shared" si="17"/>
        <v>0</v>
      </c>
      <c r="AH59" s="8">
        <f t="shared" si="18"/>
        <v>13204000</v>
      </c>
      <c r="AI59" s="20">
        <f t="shared" si="19"/>
        <v>1.6870456258704179E-2</v>
      </c>
      <c r="AJ59" s="20">
        <f t="shared" si="14"/>
        <v>4.1077369430647251E-3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25">
      <c r="A60" s="14">
        <v>34</v>
      </c>
      <c r="B60" s="14"/>
      <c r="C60" s="75" t="s">
        <v>376</v>
      </c>
      <c r="D60" s="38">
        <v>45811</v>
      </c>
      <c r="E60" s="77" t="s">
        <v>280</v>
      </c>
      <c r="F60" s="75" t="s">
        <v>110</v>
      </c>
      <c r="G60" s="43"/>
      <c r="H60" s="28"/>
      <c r="I60" s="28"/>
      <c r="J60" s="93"/>
      <c r="K60" s="41">
        <v>13987000</v>
      </c>
      <c r="L60" s="30"/>
      <c r="M60" s="31"/>
      <c r="N60" s="42"/>
      <c r="O60" s="31"/>
      <c r="P60" s="43"/>
      <c r="Q60" s="43"/>
      <c r="R60" s="19"/>
      <c r="S60" s="19"/>
      <c r="T60" s="19"/>
      <c r="U60" s="8"/>
      <c r="V60" s="41"/>
      <c r="W60" s="19"/>
      <c r="X60" s="19"/>
      <c r="Y60" s="8"/>
      <c r="Z60" s="41">
        <v>13987000</v>
      </c>
      <c r="AA60" s="19"/>
      <c r="AB60" s="19"/>
      <c r="AC60" s="8">
        <f t="shared" si="16"/>
        <v>13987000</v>
      </c>
      <c r="AD60" s="19"/>
      <c r="AE60" s="19">
        <v>0</v>
      </c>
      <c r="AF60" s="19">
        <v>0</v>
      </c>
      <c r="AG60" s="8">
        <f t="shared" si="17"/>
        <v>0</v>
      </c>
      <c r="AH60" s="8">
        <f t="shared" si="18"/>
        <v>13987000</v>
      </c>
      <c r="AI60" s="20">
        <f t="shared" si="19"/>
        <v>1.7870877892342877E-2</v>
      </c>
      <c r="AJ60" s="20">
        <f t="shared" si="14"/>
        <v>4.3513266148626408E-3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 x14ac:dyDescent="0.25">
      <c r="A61" s="14">
        <v>35</v>
      </c>
      <c r="B61" s="14"/>
      <c r="C61" s="75" t="s">
        <v>378</v>
      </c>
      <c r="D61" s="38">
        <v>45799</v>
      </c>
      <c r="E61" s="77" t="s">
        <v>286</v>
      </c>
      <c r="F61" s="75" t="s">
        <v>110</v>
      </c>
      <c r="G61" s="43"/>
      <c r="H61" s="28"/>
      <c r="I61" s="28"/>
      <c r="J61" s="93"/>
      <c r="K61" s="41">
        <v>13041000</v>
      </c>
      <c r="L61" s="30"/>
      <c r="M61" s="31"/>
      <c r="N61" s="42"/>
      <c r="O61" s="31"/>
      <c r="P61" s="43"/>
      <c r="Q61" s="43"/>
      <c r="R61" s="19"/>
      <c r="S61" s="19"/>
      <c r="T61" s="19"/>
      <c r="U61" s="8"/>
      <c r="V61" s="41"/>
      <c r="W61" s="19"/>
      <c r="X61" s="19"/>
      <c r="Y61" s="8"/>
      <c r="Z61" s="41">
        <v>13041000</v>
      </c>
      <c r="AA61" s="19"/>
      <c r="AB61" s="19"/>
      <c r="AC61" s="8">
        <f t="shared" si="16"/>
        <v>13041000</v>
      </c>
      <c r="AD61" s="19"/>
      <c r="AE61" s="19">
        <v>0</v>
      </c>
      <c r="AF61" s="19">
        <v>0</v>
      </c>
      <c r="AG61" s="8">
        <f t="shared" si="17"/>
        <v>0</v>
      </c>
      <c r="AH61" s="8">
        <f t="shared" si="18"/>
        <v>13041000</v>
      </c>
      <c r="AI61" s="20">
        <f t="shared" si="19"/>
        <v>1.666219479474108E-2</v>
      </c>
      <c r="AJ61" s="20">
        <f t="shared" si="14"/>
        <v>4.0570279820135629E-3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25">
      <c r="A62" s="14">
        <v>36</v>
      </c>
      <c r="B62" s="14"/>
      <c r="C62" s="75" t="s">
        <v>377</v>
      </c>
      <c r="D62" s="38">
        <v>45770</v>
      </c>
      <c r="E62" s="77" t="s">
        <v>172</v>
      </c>
      <c r="F62" s="75" t="s">
        <v>110</v>
      </c>
      <c r="G62" s="43"/>
      <c r="H62" s="28"/>
      <c r="I62" s="28"/>
      <c r="J62" s="93"/>
      <c r="K62" s="41">
        <v>21504000</v>
      </c>
      <c r="L62" s="30"/>
      <c r="M62" s="31"/>
      <c r="N62" s="42"/>
      <c r="O62" s="31"/>
      <c r="P62" s="43"/>
      <c r="Q62" s="43"/>
      <c r="R62" s="19"/>
      <c r="S62" s="19"/>
      <c r="T62" s="19"/>
      <c r="U62" s="8"/>
      <c r="V62" s="41"/>
      <c r="W62" s="19"/>
      <c r="X62" s="19"/>
      <c r="Y62" s="8"/>
      <c r="Z62" s="41">
        <v>21504000</v>
      </c>
      <c r="AA62" s="19"/>
      <c r="AB62" s="19"/>
      <c r="AC62" s="8">
        <f t="shared" si="16"/>
        <v>21504000</v>
      </c>
      <c r="AD62" s="19"/>
      <c r="AE62" s="19">
        <v>0</v>
      </c>
      <c r="AF62" s="19">
        <v>0</v>
      </c>
      <c r="AG62" s="8">
        <f t="shared" si="17"/>
        <v>0</v>
      </c>
      <c r="AH62" s="8">
        <f t="shared" si="18"/>
        <v>21504000</v>
      </c>
      <c r="AI62" s="20">
        <f t="shared" si="19"/>
        <v>2.7475181110812985E-2</v>
      </c>
      <c r="AJ62" s="20">
        <f t="shared" si="14"/>
        <v>6.6898496837067443E-3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 x14ac:dyDescent="0.25">
      <c r="A63" s="14">
        <v>37</v>
      </c>
      <c r="B63" s="14"/>
      <c r="C63" s="75" t="s">
        <v>314</v>
      </c>
      <c r="D63" s="38">
        <v>45791</v>
      </c>
      <c r="E63" s="77" t="s">
        <v>282</v>
      </c>
      <c r="F63" s="75" t="s">
        <v>110</v>
      </c>
      <c r="G63" s="43"/>
      <c r="H63" s="28"/>
      <c r="I63" s="28"/>
      <c r="J63" s="93"/>
      <c r="K63" s="41">
        <v>9325000</v>
      </c>
      <c r="L63" s="30"/>
      <c r="M63" s="31"/>
      <c r="N63" s="42"/>
      <c r="O63" s="31"/>
      <c r="P63" s="43"/>
      <c r="Q63" s="43"/>
      <c r="R63" s="19"/>
      <c r="S63" s="19"/>
      <c r="T63" s="19"/>
      <c r="U63" s="8"/>
      <c r="V63" s="41"/>
      <c r="W63" s="19"/>
      <c r="X63" s="19"/>
      <c r="Y63" s="8"/>
      <c r="Z63" s="41">
        <v>9325000</v>
      </c>
      <c r="AA63" s="19"/>
      <c r="AB63" s="19"/>
      <c r="AC63" s="8">
        <f t="shared" si="16"/>
        <v>9325000</v>
      </c>
      <c r="AD63" s="19"/>
      <c r="AE63" s="19">
        <v>0</v>
      </c>
      <c r="AF63" s="19">
        <v>0</v>
      </c>
      <c r="AG63" s="8">
        <f t="shared" si="17"/>
        <v>0</v>
      </c>
      <c r="AH63" s="8">
        <f t="shared" si="18"/>
        <v>9325000</v>
      </c>
      <c r="AI63" s="20">
        <f t="shared" si="19"/>
        <v>1.1914344487459594E-2</v>
      </c>
      <c r="AJ63" s="20">
        <f t="shared" si="14"/>
        <v>2.9009881092152802E-3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25">
      <c r="A64" s="14">
        <v>38</v>
      </c>
      <c r="B64" s="14"/>
      <c r="C64" s="75" t="s">
        <v>379</v>
      </c>
      <c r="D64" s="38">
        <v>45789</v>
      </c>
      <c r="E64" s="77" t="s">
        <v>173</v>
      </c>
      <c r="F64" s="75" t="s">
        <v>110</v>
      </c>
      <c r="G64" s="43"/>
      <c r="H64" s="28"/>
      <c r="I64" s="28"/>
      <c r="J64" s="93"/>
      <c r="K64" s="41">
        <v>13321000</v>
      </c>
      <c r="L64" s="30"/>
      <c r="M64" s="31"/>
      <c r="N64" s="42"/>
      <c r="O64" s="31"/>
      <c r="P64" s="43"/>
      <c r="Q64" s="43"/>
      <c r="R64" s="19"/>
      <c r="S64" s="19"/>
      <c r="T64" s="19"/>
      <c r="U64" s="8"/>
      <c r="V64" s="41"/>
      <c r="W64" s="19"/>
      <c r="X64" s="19"/>
      <c r="Y64" s="8"/>
      <c r="Z64" s="41">
        <v>13321000</v>
      </c>
      <c r="AA64" s="19"/>
      <c r="AB64" s="19"/>
      <c r="AC64" s="8">
        <f t="shared" si="16"/>
        <v>13321000</v>
      </c>
      <c r="AD64" s="19"/>
      <c r="AE64" s="19">
        <v>0</v>
      </c>
      <c r="AF64" s="19">
        <v>0</v>
      </c>
      <c r="AG64" s="8">
        <f t="shared" si="17"/>
        <v>0</v>
      </c>
      <c r="AH64" s="8">
        <f t="shared" si="18"/>
        <v>13321000</v>
      </c>
      <c r="AI64" s="20">
        <f t="shared" si="19"/>
        <v>1.7019944548788121E-2</v>
      </c>
      <c r="AJ64" s="20">
        <f t="shared" si="14"/>
        <v>4.1441353997701607E-3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 x14ac:dyDescent="0.25">
      <c r="A65" s="14">
        <v>39</v>
      </c>
      <c r="B65" s="14"/>
      <c r="C65" s="75" t="s">
        <v>380</v>
      </c>
      <c r="D65" s="38">
        <v>45777</v>
      </c>
      <c r="E65" s="77" t="s">
        <v>174</v>
      </c>
      <c r="F65" s="75" t="s">
        <v>110</v>
      </c>
      <c r="G65" s="43"/>
      <c r="H65" s="28"/>
      <c r="I65" s="28"/>
      <c r="J65" s="93"/>
      <c r="K65" s="41">
        <v>26828000</v>
      </c>
      <c r="L65" s="30"/>
      <c r="M65" s="31"/>
      <c r="N65" s="42"/>
      <c r="O65" s="31"/>
      <c r="P65" s="43"/>
      <c r="Q65" s="43"/>
      <c r="R65" s="19"/>
      <c r="S65" s="19"/>
      <c r="T65" s="19"/>
      <c r="U65" s="8"/>
      <c r="V65" s="41"/>
      <c r="W65" s="19"/>
      <c r="X65" s="19"/>
      <c r="Y65" s="8"/>
      <c r="Z65" s="41">
        <v>26828000</v>
      </c>
      <c r="AA65" s="19"/>
      <c r="AB65" s="19"/>
      <c r="AC65" s="8">
        <f t="shared" si="16"/>
        <v>26828000</v>
      </c>
      <c r="AD65" s="19"/>
      <c r="AE65" s="19">
        <v>0</v>
      </c>
      <c r="AF65" s="19">
        <v>0</v>
      </c>
      <c r="AG65" s="8">
        <f t="shared" si="17"/>
        <v>0</v>
      </c>
      <c r="AH65" s="8">
        <f t="shared" si="18"/>
        <v>26828000</v>
      </c>
      <c r="AI65" s="20">
        <f t="shared" si="19"/>
        <v>3.4277537148478927E-2</v>
      </c>
      <c r="AJ65" s="20">
        <f t="shared" si="14"/>
        <v>8.3461350127643479E-3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25">
      <c r="A66" s="14">
        <v>40</v>
      </c>
      <c r="B66" s="14"/>
      <c r="C66" s="75" t="s">
        <v>381</v>
      </c>
      <c r="D66" s="38">
        <v>45789</v>
      </c>
      <c r="E66" s="77" t="s">
        <v>175</v>
      </c>
      <c r="F66" s="75" t="s">
        <v>110</v>
      </c>
      <c r="G66" s="43"/>
      <c r="H66" s="28"/>
      <c r="I66" s="28"/>
      <c r="J66" s="93"/>
      <c r="K66" s="41">
        <v>7546000</v>
      </c>
      <c r="L66" s="30"/>
      <c r="M66" s="31"/>
      <c r="N66" s="42"/>
      <c r="O66" s="31"/>
      <c r="P66" s="43"/>
      <c r="Q66" s="43"/>
      <c r="R66" s="19"/>
      <c r="S66" s="19"/>
      <c r="T66" s="19"/>
      <c r="U66" s="8"/>
      <c r="V66" s="41"/>
      <c r="W66" s="19"/>
      <c r="X66" s="19"/>
      <c r="Y66" s="8"/>
      <c r="Z66" s="41">
        <v>7546000</v>
      </c>
      <c r="AA66" s="19"/>
      <c r="AB66" s="19"/>
      <c r="AC66" s="8">
        <f t="shared" si="16"/>
        <v>7546000</v>
      </c>
      <c r="AD66" s="19"/>
      <c r="AE66" s="19">
        <v>0</v>
      </c>
      <c r="AF66" s="19">
        <v>0</v>
      </c>
      <c r="AG66" s="8">
        <f t="shared" si="17"/>
        <v>0</v>
      </c>
      <c r="AH66" s="8">
        <f t="shared" si="18"/>
        <v>7546000</v>
      </c>
      <c r="AI66" s="20">
        <f t="shared" si="19"/>
        <v>9.6413558715678378E-3</v>
      </c>
      <c r="AJ66" s="20">
        <f t="shared" si="14"/>
        <v>2.3475449085403224E-3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 x14ac:dyDescent="0.25">
      <c r="A67" s="14">
        <v>41</v>
      </c>
      <c r="B67" s="14"/>
      <c r="C67" s="75" t="s">
        <v>192</v>
      </c>
      <c r="D67" s="38">
        <v>45772</v>
      </c>
      <c r="E67" s="77" t="s">
        <v>293</v>
      </c>
      <c r="F67" s="75" t="s">
        <v>110</v>
      </c>
      <c r="G67" s="43"/>
      <c r="H67" s="28"/>
      <c r="I67" s="28"/>
      <c r="J67" s="93"/>
      <c r="K67" s="41">
        <v>13654000</v>
      </c>
      <c r="L67" s="30"/>
      <c r="M67" s="31"/>
      <c r="N67" s="42"/>
      <c r="O67" s="31"/>
      <c r="P67" s="43"/>
      <c r="Q67" s="43"/>
      <c r="R67" s="19"/>
      <c r="S67" s="19"/>
      <c r="T67" s="19"/>
      <c r="U67" s="8"/>
      <c r="V67" s="41"/>
      <c r="W67" s="19"/>
      <c r="X67" s="19"/>
      <c r="Y67" s="8"/>
      <c r="Z67" s="41">
        <v>13654000</v>
      </c>
      <c r="AA67" s="19"/>
      <c r="AB67" s="19"/>
      <c r="AC67" s="8">
        <f t="shared" si="16"/>
        <v>13654000</v>
      </c>
      <c r="AD67" s="19"/>
      <c r="AE67" s="19">
        <v>0</v>
      </c>
      <c r="AF67" s="19">
        <v>0</v>
      </c>
      <c r="AG67" s="8">
        <f t="shared" si="17"/>
        <v>0</v>
      </c>
      <c r="AH67" s="8">
        <f t="shared" si="18"/>
        <v>13654000</v>
      </c>
      <c r="AI67" s="20">
        <f t="shared" si="19"/>
        <v>1.7445411220565501E-2</v>
      </c>
      <c r="AJ67" s="20">
        <f t="shared" si="14"/>
        <v>4.2477310073164012E-3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25">
      <c r="A68" s="14">
        <v>42</v>
      </c>
      <c r="B68" s="14"/>
      <c r="C68" s="75" t="s">
        <v>382</v>
      </c>
      <c r="D68" s="38">
        <v>45770</v>
      </c>
      <c r="E68" s="77" t="s">
        <v>177</v>
      </c>
      <c r="F68" s="75" t="s">
        <v>110</v>
      </c>
      <c r="G68" s="43"/>
      <c r="H68" s="28"/>
      <c r="I68" s="28"/>
      <c r="J68" s="93"/>
      <c r="K68" s="41">
        <v>13204000</v>
      </c>
      <c r="L68" s="30"/>
      <c r="M68" s="31"/>
      <c r="N68" s="42"/>
      <c r="O68" s="31"/>
      <c r="P68" s="43"/>
      <c r="Q68" s="43"/>
      <c r="R68" s="19"/>
      <c r="S68" s="19"/>
      <c r="T68" s="19"/>
      <c r="U68" s="8"/>
      <c r="V68" s="41"/>
      <c r="W68" s="19"/>
      <c r="X68" s="19"/>
      <c r="Y68" s="8"/>
      <c r="Z68" s="41">
        <v>13204000</v>
      </c>
      <c r="AA68" s="19"/>
      <c r="AB68" s="19"/>
      <c r="AC68" s="8">
        <f t="shared" si="16"/>
        <v>13204000</v>
      </c>
      <c r="AD68" s="19"/>
      <c r="AE68" s="19">
        <v>0</v>
      </c>
      <c r="AF68" s="19">
        <v>0</v>
      </c>
      <c r="AG68" s="8">
        <f t="shared" si="17"/>
        <v>0</v>
      </c>
      <c r="AH68" s="8">
        <f t="shared" si="18"/>
        <v>13204000</v>
      </c>
      <c r="AI68" s="20">
        <f t="shared" si="19"/>
        <v>1.6870456258704179E-2</v>
      </c>
      <c r="AJ68" s="20">
        <f t="shared" si="14"/>
        <v>4.1077369430647251E-3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25">
      <c r="A69" s="14">
        <v>43</v>
      </c>
      <c r="B69" s="14"/>
      <c r="C69" s="75" t="s">
        <v>383</v>
      </c>
      <c r="D69" s="38">
        <v>45775</v>
      </c>
      <c r="E69" s="77" t="s">
        <v>297</v>
      </c>
      <c r="F69" s="75" t="s">
        <v>110</v>
      </c>
      <c r="G69" s="43"/>
      <c r="H69" s="28"/>
      <c r="I69" s="28"/>
      <c r="J69" s="93"/>
      <c r="K69" s="41">
        <v>13654000</v>
      </c>
      <c r="L69" s="30"/>
      <c r="M69" s="31"/>
      <c r="N69" s="42"/>
      <c r="O69" s="31"/>
      <c r="P69" s="43"/>
      <c r="Q69" s="43"/>
      <c r="R69" s="19"/>
      <c r="S69" s="19"/>
      <c r="T69" s="19"/>
      <c r="U69" s="8"/>
      <c r="V69" s="41"/>
      <c r="W69" s="19"/>
      <c r="X69" s="19"/>
      <c r="Y69" s="8"/>
      <c r="Z69" s="41">
        <v>13654000</v>
      </c>
      <c r="AA69" s="19"/>
      <c r="AB69" s="19"/>
      <c r="AC69" s="8">
        <f t="shared" si="16"/>
        <v>13654000</v>
      </c>
      <c r="AD69" s="19"/>
      <c r="AE69" s="19">
        <v>0</v>
      </c>
      <c r="AF69" s="19">
        <v>0</v>
      </c>
      <c r="AG69" s="8">
        <f t="shared" si="17"/>
        <v>0</v>
      </c>
      <c r="AH69" s="8">
        <f t="shared" si="18"/>
        <v>13654000</v>
      </c>
      <c r="AI69" s="20">
        <f t="shared" si="19"/>
        <v>1.7445411220565501E-2</v>
      </c>
      <c r="AJ69" s="20">
        <f t="shared" si="14"/>
        <v>4.2477310073164012E-3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25">
      <c r="A70" s="14">
        <v>44</v>
      </c>
      <c r="B70" s="14"/>
      <c r="C70" s="75" t="s">
        <v>384</v>
      </c>
      <c r="D70" s="38">
        <v>45772</v>
      </c>
      <c r="E70" s="77" t="s">
        <v>179</v>
      </c>
      <c r="F70" s="75" t="s">
        <v>110</v>
      </c>
      <c r="G70" s="43"/>
      <c r="H70" s="28"/>
      <c r="I70" s="28"/>
      <c r="J70" s="93"/>
      <c r="K70" s="41">
        <v>67069000</v>
      </c>
      <c r="L70" s="30"/>
      <c r="M70" s="31"/>
      <c r="N70" s="42"/>
      <c r="O70" s="31"/>
      <c r="P70" s="43"/>
      <c r="Q70" s="43"/>
      <c r="R70" s="19"/>
      <c r="S70" s="19"/>
      <c r="T70" s="19"/>
      <c r="U70" s="8"/>
      <c r="V70" s="41"/>
      <c r="W70" s="19"/>
      <c r="X70" s="19"/>
      <c r="Y70" s="8"/>
      <c r="Z70" s="41">
        <v>67069000</v>
      </c>
      <c r="AA70" s="19"/>
      <c r="AB70" s="19"/>
      <c r="AC70" s="8">
        <f t="shared" si="16"/>
        <v>67069000</v>
      </c>
      <c r="AD70" s="19"/>
      <c r="AE70" s="19">
        <v>0</v>
      </c>
      <c r="AF70" s="19">
        <v>0</v>
      </c>
      <c r="AG70" s="8">
        <f t="shared" si="17"/>
        <v>0</v>
      </c>
      <c r="AH70" s="8">
        <f t="shared" si="18"/>
        <v>67069000</v>
      </c>
      <c r="AI70" s="20">
        <f t="shared" si="19"/>
        <v>8.569256519350428E-2</v>
      </c>
      <c r="AJ70" s="20">
        <f t="shared" si="14"/>
        <v>2.0865026433990311E-2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25">
      <c r="A71" s="14">
        <v>45</v>
      </c>
      <c r="B71" s="14"/>
      <c r="C71" s="75" t="s">
        <v>191</v>
      </c>
      <c r="D71" s="38">
        <v>45772</v>
      </c>
      <c r="E71" s="77" t="s">
        <v>278</v>
      </c>
      <c r="F71" s="75" t="s">
        <v>110</v>
      </c>
      <c r="G71" s="43"/>
      <c r="H71" s="28"/>
      <c r="I71" s="28"/>
      <c r="J71" s="94"/>
      <c r="K71" s="41">
        <v>13204000</v>
      </c>
      <c r="L71" s="30"/>
      <c r="M71" s="31"/>
      <c r="N71" s="42"/>
      <c r="O71" s="31"/>
      <c r="P71" s="43"/>
      <c r="Q71" s="43"/>
      <c r="R71" s="19"/>
      <c r="S71" s="19"/>
      <c r="T71" s="19"/>
      <c r="U71" s="8"/>
      <c r="V71" s="41"/>
      <c r="W71" s="19"/>
      <c r="X71" s="19"/>
      <c r="Y71" s="8"/>
      <c r="Z71" s="41">
        <v>13204000</v>
      </c>
      <c r="AA71" s="19"/>
      <c r="AB71" s="19"/>
      <c r="AC71" s="8">
        <f t="shared" si="16"/>
        <v>13204000</v>
      </c>
      <c r="AD71" s="19"/>
      <c r="AE71" s="19">
        <v>0</v>
      </c>
      <c r="AF71" s="19">
        <v>0</v>
      </c>
      <c r="AG71" s="8">
        <f t="shared" si="17"/>
        <v>0</v>
      </c>
      <c r="AH71" s="8">
        <f t="shared" si="18"/>
        <v>13204000</v>
      </c>
      <c r="AI71" s="20">
        <f t="shared" si="19"/>
        <v>1.6870456258704179E-2</v>
      </c>
      <c r="AJ71" s="20">
        <f t="shared" si="14"/>
        <v>4.1077369430647251E-3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22" customFormat="1" ht="24.95" customHeight="1" x14ac:dyDescent="0.25">
      <c r="A72" s="91" t="s">
        <v>51</v>
      </c>
      <c r="B72" s="91"/>
      <c r="C72" s="91"/>
      <c r="D72" s="91"/>
      <c r="E72" s="91"/>
      <c r="F72" s="91"/>
      <c r="G72" s="91"/>
      <c r="H72" s="91"/>
      <c r="I72" s="91"/>
      <c r="J72" s="56">
        <f>+J26</f>
        <v>782670000</v>
      </c>
      <c r="K72" s="56">
        <f>SUM(K27:K71)</f>
        <v>782670000</v>
      </c>
      <c r="L72" s="55"/>
      <c r="M72" s="56">
        <f>SUM(M43:M43)</f>
        <v>0</v>
      </c>
      <c r="N72" s="56">
        <f>SUM(N43:N43)</f>
        <v>0</v>
      </c>
      <c r="O72" s="56">
        <f>SUM(O43:O43)</f>
        <v>0</v>
      </c>
      <c r="P72" s="57"/>
      <c r="Q72" s="58"/>
      <c r="R72" s="56">
        <f>SUM(R43:R43)</f>
        <v>0</v>
      </c>
      <c r="S72" s="56">
        <f>SUM(S43:S43)</f>
        <v>0</v>
      </c>
      <c r="T72" s="56">
        <f>SUM(T43:T43)</f>
        <v>0</v>
      </c>
      <c r="U72" s="56">
        <f>SUM(U43:U43)</f>
        <v>0</v>
      </c>
      <c r="V72" s="56">
        <f>SUM(V27:V43)</f>
        <v>306966000</v>
      </c>
      <c r="W72" s="56">
        <f>SUM(W43:W43)</f>
        <v>0</v>
      </c>
      <c r="X72" s="56">
        <f>SUM(X43:X43)</f>
        <v>0</v>
      </c>
      <c r="Y72" s="56">
        <f>SUM(Y27:Y43)</f>
        <v>306966000</v>
      </c>
      <c r="Z72" s="56">
        <f>SUM(Z27:Z71)</f>
        <v>475704000</v>
      </c>
      <c r="AA72" s="56">
        <f t="shared" ref="AA72:AC72" si="20">SUM(AA27:AA71)</f>
        <v>0</v>
      </c>
      <c r="AB72" s="56">
        <f t="shared" si="20"/>
        <v>0</v>
      </c>
      <c r="AC72" s="56">
        <f t="shared" si="20"/>
        <v>475704000</v>
      </c>
      <c r="AD72" s="56">
        <f>SUM(AD43:AD43)</f>
        <v>0</v>
      </c>
      <c r="AE72" s="56">
        <f>SUM(AE43:AE43)</f>
        <v>0</v>
      </c>
      <c r="AF72" s="56">
        <f>SUM(AF43:AF43)</f>
        <v>0</v>
      </c>
      <c r="AG72" s="56">
        <f>SUM(AG43:AG43)</f>
        <v>0</v>
      </c>
      <c r="AH72" s="56">
        <f>SUM(AH27:AH71)</f>
        <v>782670000</v>
      </c>
      <c r="AI72" s="59">
        <f>IF(ISERROR(AH72/J72),0,AH72/J72)</f>
        <v>1</v>
      </c>
      <c r="AJ72" s="59">
        <f>IF(ISERROR(AH72/$AH$203),0,AH72/$AH$203)</f>
        <v>0.24348700948413121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x14ac:dyDescent="0.25">
      <c r="A73" s="89" t="s">
        <v>52</v>
      </c>
      <c r="B73" s="89"/>
      <c r="C73" s="89"/>
      <c r="D73" s="89"/>
      <c r="E73" s="89"/>
      <c r="F73" s="4"/>
      <c r="G73" s="5"/>
      <c r="H73" s="6"/>
      <c r="I73" s="6"/>
      <c r="J73" s="92">
        <v>591317000</v>
      </c>
      <c r="K73" s="8"/>
      <c r="L73" s="9"/>
      <c r="M73" s="10"/>
      <c r="N73" s="10"/>
      <c r="O73" s="10"/>
      <c r="P73" s="5"/>
      <c r="Q73" s="11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12"/>
      <c r="AJ73" s="13"/>
    </row>
    <row r="74" spans="1:106" ht="24.95" customHeight="1" outlineLevel="1" x14ac:dyDescent="0.15">
      <c r="A74" s="14">
        <v>1</v>
      </c>
      <c r="B74" s="14"/>
      <c r="C74" s="15"/>
      <c r="D74" s="16"/>
      <c r="E74" s="15"/>
      <c r="F74" s="15"/>
      <c r="G74" s="15"/>
      <c r="H74" s="16"/>
      <c r="I74" s="16"/>
      <c r="J74" s="93"/>
      <c r="K74" s="18"/>
      <c r="L74" s="15"/>
      <c r="M74" s="19"/>
      <c r="N74" s="19"/>
      <c r="O74" s="19"/>
      <c r="P74" s="15"/>
      <c r="Q74" s="15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/>
      <c r="AF74" s="19"/>
      <c r="AG74" s="8">
        <f>SUM(AD74:AF74)</f>
        <v>0</v>
      </c>
      <c r="AH74" s="8">
        <f>SUM(U74,Y74,AC74,AG74)</f>
        <v>0</v>
      </c>
      <c r="AI74" s="20">
        <f>IF(ISERROR(AH74/J74),0,AH74/J74)</f>
        <v>0</v>
      </c>
      <c r="AJ74" s="20">
        <f>IF(ISERROR(AH74/$AH$203),"-",AH74/$AH$203)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15">
      <c r="A75" s="14">
        <v>2</v>
      </c>
      <c r="B75" s="14"/>
      <c r="C75" s="15"/>
      <c r="D75" s="16"/>
      <c r="E75" s="15"/>
      <c r="F75" s="15"/>
      <c r="G75" s="15"/>
      <c r="H75" s="16"/>
      <c r="I75" s="16"/>
      <c r="J75" s="94"/>
      <c r="K75" s="18"/>
      <c r="L75" s="15"/>
      <c r="M75" s="19"/>
      <c r="N75" s="19"/>
      <c r="O75" s="19"/>
      <c r="P75" s="15"/>
      <c r="Q75" s="15"/>
      <c r="R75" s="19"/>
      <c r="S75" s="19"/>
      <c r="T75" s="19"/>
      <c r="U75" s="8">
        <f>SUM(R75:T75)</f>
        <v>0</v>
      </c>
      <c r="V75" s="19"/>
      <c r="W75" s="19"/>
      <c r="X75" s="19"/>
      <c r="Y75" s="8">
        <f>SUM(V75:X75)</f>
        <v>0</v>
      </c>
      <c r="Z75" s="19"/>
      <c r="AA75" s="19"/>
      <c r="AB75" s="19"/>
      <c r="AC75" s="8">
        <f>SUM(Z75:AB75)</f>
        <v>0</v>
      </c>
      <c r="AD75" s="19"/>
      <c r="AE75" s="19"/>
      <c r="AF75" s="19"/>
      <c r="AG75" s="8">
        <f>SUM(AD75:AF75)</f>
        <v>0</v>
      </c>
      <c r="AH75" s="8">
        <f>SUM(U75,Y75,AC75,AG75)</f>
        <v>0</v>
      </c>
      <c r="AI75" s="20">
        <f>IF(ISERROR(AH75/J75),0,AH75/J75)</f>
        <v>0</v>
      </c>
      <c r="AJ75" s="20">
        <f>IF(ISERROR(AH75/$AH$203),"-",AH75/$AH$203)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91" t="s">
        <v>53</v>
      </c>
      <c r="B76" s="91"/>
      <c r="C76" s="91"/>
      <c r="D76" s="91"/>
      <c r="E76" s="91"/>
      <c r="F76" s="91"/>
      <c r="G76" s="91"/>
      <c r="H76" s="91"/>
      <c r="I76" s="91"/>
      <c r="J76" s="56">
        <f>J73</f>
        <v>591317000</v>
      </c>
      <c r="K76" s="56">
        <f>SUM(K74:K75)</f>
        <v>0</v>
      </c>
      <c r="L76" s="55"/>
      <c r="M76" s="56">
        <f>SUM(M74:M75)</f>
        <v>0</v>
      </c>
      <c r="N76" s="56">
        <f>SUM(N74:N75)</f>
        <v>0</v>
      </c>
      <c r="O76" s="56">
        <f>SUM(O74:O75)</f>
        <v>0</v>
      </c>
      <c r="P76" s="57"/>
      <c r="Q76" s="58"/>
      <c r="R76" s="56">
        <f t="shared" ref="R76:AH76" si="21">SUM(R74:R75)</f>
        <v>0</v>
      </c>
      <c r="S76" s="56">
        <f t="shared" si="21"/>
        <v>0</v>
      </c>
      <c r="T76" s="56">
        <f t="shared" si="21"/>
        <v>0</v>
      </c>
      <c r="U76" s="56">
        <f t="shared" si="21"/>
        <v>0</v>
      </c>
      <c r="V76" s="56">
        <f t="shared" si="21"/>
        <v>0</v>
      </c>
      <c r="W76" s="56">
        <f t="shared" si="21"/>
        <v>0</v>
      </c>
      <c r="X76" s="56">
        <f t="shared" si="21"/>
        <v>0</v>
      </c>
      <c r="Y76" s="56">
        <f t="shared" si="21"/>
        <v>0</v>
      </c>
      <c r="Z76" s="56">
        <f t="shared" si="21"/>
        <v>0</v>
      </c>
      <c r="AA76" s="56">
        <f t="shared" si="21"/>
        <v>0</v>
      </c>
      <c r="AB76" s="56">
        <f t="shared" si="21"/>
        <v>0</v>
      </c>
      <c r="AC76" s="56">
        <f t="shared" si="21"/>
        <v>0</v>
      </c>
      <c r="AD76" s="56">
        <f t="shared" si="21"/>
        <v>0</v>
      </c>
      <c r="AE76" s="56">
        <f t="shared" si="21"/>
        <v>0</v>
      </c>
      <c r="AF76" s="56">
        <f t="shared" si="21"/>
        <v>0</v>
      </c>
      <c r="AG76" s="56">
        <f t="shared" si="21"/>
        <v>0</v>
      </c>
      <c r="AH76" s="56">
        <f t="shared" si="21"/>
        <v>0</v>
      </c>
      <c r="AI76" s="59">
        <f>IF(ISERROR(AH76/J76),0,AH76/J76)</f>
        <v>0</v>
      </c>
      <c r="AJ76" s="59">
        <f>IF(ISERROR(AH76/$AH$203),0,AH76/$AH$203)</f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x14ac:dyDescent="0.25">
      <c r="A77" s="89" t="s">
        <v>54</v>
      </c>
      <c r="B77" s="89"/>
      <c r="C77" s="89"/>
      <c r="D77" s="89"/>
      <c r="E77" s="89"/>
      <c r="F77" s="4"/>
      <c r="G77" s="5"/>
      <c r="H77" s="6"/>
      <c r="I77" s="6"/>
      <c r="J77" s="92">
        <v>437845000</v>
      </c>
      <c r="K77" s="8"/>
      <c r="L77" s="9"/>
      <c r="M77" s="10"/>
      <c r="N77" s="10"/>
      <c r="O77" s="10"/>
      <c r="P77" s="5"/>
      <c r="Q77" s="11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12"/>
      <c r="AJ77" s="13"/>
    </row>
    <row r="78" spans="1:106" ht="24.95" customHeight="1" outlineLevel="1" x14ac:dyDescent="0.15">
      <c r="A78" s="14">
        <v>1</v>
      </c>
      <c r="B78" s="14"/>
      <c r="C78" s="15"/>
      <c r="D78" s="16"/>
      <c r="E78" s="15"/>
      <c r="F78" s="15"/>
      <c r="G78" s="15"/>
      <c r="H78" s="16"/>
      <c r="I78" s="16"/>
      <c r="J78" s="93"/>
      <c r="K78" s="18"/>
      <c r="L78" s="15"/>
      <c r="M78" s="19"/>
      <c r="N78" s="19"/>
      <c r="O78" s="19"/>
      <c r="P78" s="15"/>
      <c r="Q78" s="15"/>
      <c r="R78" s="19"/>
      <c r="S78" s="19"/>
      <c r="T78" s="19"/>
      <c r="U78" s="8">
        <f>SUM(R78:T78)</f>
        <v>0</v>
      </c>
      <c r="V78" s="19"/>
      <c r="W78" s="19"/>
      <c r="X78" s="19"/>
      <c r="Y78" s="8">
        <f>SUM(V78:X78)</f>
        <v>0</v>
      </c>
      <c r="Z78" s="19"/>
      <c r="AA78" s="19"/>
      <c r="AB78" s="19"/>
      <c r="AC78" s="8">
        <f>SUM(Z78:AB78)</f>
        <v>0</v>
      </c>
      <c r="AD78" s="19"/>
      <c r="AE78" s="19"/>
      <c r="AF78" s="19"/>
      <c r="AG78" s="8">
        <f>SUM(AD78:AF78)</f>
        <v>0</v>
      </c>
      <c r="AH78" s="8">
        <f>SUM(U78,Y78,AC78,AG78)</f>
        <v>0</v>
      </c>
      <c r="AI78" s="20">
        <f>IF(ISERROR(AH78/J78),0,AH78/J78)</f>
        <v>0</v>
      </c>
      <c r="AJ78" s="20">
        <f>IF(ISERROR(AH78/$AH$203),"-",AH78/$AH$203)</f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15">
      <c r="A79" s="14">
        <v>2</v>
      </c>
      <c r="B79" s="14"/>
      <c r="C79" s="15"/>
      <c r="D79" s="16"/>
      <c r="E79" s="15"/>
      <c r="F79" s="15"/>
      <c r="G79" s="15"/>
      <c r="H79" s="16"/>
      <c r="I79" s="16"/>
      <c r="J79" s="94"/>
      <c r="K79" s="18"/>
      <c r="L79" s="15"/>
      <c r="M79" s="19"/>
      <c r="N79" s="19"/>
      <c r="O79" s="19"/>
      <c r="P79" s="15"/>
      <c r="Q79" s="15"/>
      <c r="R79" s="19"/>
      <c r="S79" s="19"/>
      <c r="T79" s="19"/>
      <c r="U79" s="8">
        <f>SUM(R79:T79)</f>
        <v>0</v>
      </c>
      <c r="V79" s="19"/>
      <c r="W79" s="19"/>
      <c r="X79" s="19"/>
      <c r="Y79" s="8">
        <f>SUM(V79:X79)</f>
        <v>0</v>
      </c>
      <c r="Z79" s="19"/>
      <c r="AA79" s="19"/>
      <c r="AB79" s="19"/>
      <c r="AC79" s="8">
        <f>SUM(Z79:AB79)</f>
        <v>0</v>
      </c>
      <c r="AD79" s="19"/>
      <c r="AE79" s="19"/>
      <c r="AF79" s="19"/>
      <c r="AG79" s="8">
        <f>SUM(AD79:AF79)</f>
        <v>0</v>
      </c>
      <c r="AH79" s="8">
        <f>SUM(U79,Y79,AC79,AG79)</f>
        <v>0</v>
      </c>
      <c r="AI79" s="20">
        <f>IF(ISERROR(AH79/J79),0,AH79/J79)</f>
        <v>0</v>
      </c>
      <c r="AJ79" s="20">
        <f>IF(ISERROR(AH79/$AH$203),"-",AH79/$AH$203)</f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s="22" customFormat="1" ht="24.95" customHeight="1" x14ac:dyDescent="0.25">
      <c r="A80" s="91" t="s">
        <v>55</v>
      </c>
      <c r="B80" s="91"/>
      <c r="C80" s="91"/>
      <c r="D80" s="91"/>
      <c r="E80" s="91"/>
      <c r="F80" s="91"/>
      <c r="G80" s="91"/>
      <c r="H80" s="91"/>
      <c r="I80" s="91"/>
      <c r="J80" s="56">
        <f>J77</f>
        <v>437845000</v>
      </c>
      <c r="K80" s="56">
        <f>SUM(K78:K79)</f>
        <v>0</v>
      </c>
      <c r="L80" s="55"/>
      <c r="M80" s="56">
        <f>SUM(M78:M79)</f>
        <v>0</v>
      </c>
      <c r="N80" s="56">
        <f>SUM(N78:N79)</f>
        <v>0</v>
      </c>
      <c r="O80" s="56">
        <f>SUM(O78:O79)</f>
        <v>0</v>
      </c>
      <c r="P80" s="57"/>
      <c r="Q80" s="58"/>
      <c r="R80" s="56">
        <f t="shared" ref="R80:AH80" si="22">SUM(R78:R79)</f>
        <v>0</v>
      </c>
      <c r="S80" s="56">
        <f t="shared" si="22"/>
        <v>0</v>
      </c>
      <c r="T80" s="56">
        <f t="shared" si="22"/>
        <v>0</v>
      </c>
      <c r="U80" s="56">
        <f t="shared" si="22"/>
        <v>0</v>
      </c>
      <c r="V80" s="56">
        <f t="shared" si="22"/>
        <v>0</v>
      </c>
      <c r="W80" s="56">
        <f t="shared" si="22"/>
        <v>0</v>
      </c>
      <c r="X80" s="56">
        <f t="shared" si="22"/>
        <v>0</v>
      </c>
      <c r="Y80" s="56">
        <f t="shared" si="22"/>
        <v>0</v>
      </c>
      <c r="Z80" s="56">
        <f t="shared" si="22"/>
        <v>0</v>
      </c>
      <c r="AA80" s="56">
        <f t="shared" si="22"/>
        <v>0</v>
      </c>
      <c r="AB80" s="56">
        <f t="shared" si="22"/>
        <v>0</v>
      </c>
      <c r="AC80" s="56">
        <f t="shared" si="22"/>
        <v>0</v>
      </c>
      <c r="AD80" s="56">
        <f t="shared" si="22"/>
        <v>0</v>
      </c>
      <c r="AE80" s="56">
        <f t="shared" si="22"/>
        <v>0</v>
      </c>
      <c r="AF80" s="56">
        <f t="shared" si="22"/>
        <v>0</v>
      </c>
      <c r="AG80" s="56">
        <f t="shared" si="22"/>
        <v>0</v>
      </c>
      <c r="AH80" s="56">
        <f t="shared" si="22"/>
        <v>0</v>
      </c>
      <c r="AI80" s="59">
        <f>IF(ISERROR(AH80/J80),0,AH80/J80)</f>
        <v>0</v>
      </c>
      <c r="AJ80" s="59">
        <f>IF(ISERROR(AH80/$AH$203),0,AH80/$AH$203)</f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x14ac:dyDescent="0.25">
      <c r="A81" s="89" t="s">
        <v>56</v>
      </c>
      <c r="B81" s="89"/>
      <c r="C81" s="89"/>
      <c r="D81" s="89"/>
      <c r="E81" s="89"/>
      <c r="F81" s="4"/>
      <c r="G81" s="5"/>
      <c r="H81" s="37"/>
      <c r="I81" s="37"/>
      <c r="J81" s="92">
        <v>508693000</v>
      </c>
      <c r="K81" s="8"/>
      <c r="L81" s="9"/>
      <c r="M81" s="10"/>
      <c r="N81" s="10"/>
      <c r="O81" s="10"/>
      <c r="P81" s="5"/>
      <c r="Q81" s="11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12"/>
      <c r="AJ81" s="13"/>
    </row>
    <row r="82" spans="1:106" ht="24.95" customHeight="1" x14ac:dyDescent="0.25">
      <c r="A82" s="14">
        <v>1</v>
      </c>
      <c r="B82" s="14"/>
      <c r="C82" s="35" t="s">
        <v>389</v>
      </c>
      <c r="D82" s="25">
        <v>45897</v>
      </c>
      <c r="E82" s="26" t="s">
        <v>181</v>
      </c>
      <c r="F82" s="35" t="s">
        <v>110</v>
      </c>
      <c r="G82" s="5"/>
      <c r="H82" s="37"/>
      <c r="I82" s="37"/>
      <c r="J82" s="93"/>
      <c r="K82" s="29">
        <v>26828000</v>
      </c>
      <c r="L82" s="9"/>
      <c r="M82" s="10"/>
      <c r="N82" s="10"/>
      <c r="O82" s="10"/>
      <c r="P82" s="5"/>
      <c r="Q82" s="11"/>
      <c r="R82" s="8"/>
      <c r="S82" s="8"/>
      <c r="T82" s="8"/>
      <c r="U82" s="8">
        <f t="shared" ref="U82:U93" si="23">SUM(R82:T82)</f>
        <v>0</v>
      </c>
      <c r="V82" s="8"/>
      <c r="W82" s="8"/>
      <c r="X82" s="29"/>
      <c r="Y82" s="8">
        <f t="shared" ref="Y82:Y90" si="24">SUM(V82:X82)</f>
        <v>0</v>
      </c>
      <c r="Z82" s="29"/>
      <c r="AA82" s="29">
        <v>26828000</v>
      </c>
      <c r="AB82" s="19"/>
      <c r="AC82" s="8">
        <f t="shared" ref="AC82:AC90" si="25">SUM(Z82:AB82)</f>
        <v>26828000</v>
      </c>
      <c r="AD82" s="19"/>
      <c r="AE82" s="19"/>
      <c r="AF82" s="19"/>
      <c r="AG82" s="8">
        <f t="shared" ref="AG82:AG90" si="26">SUM(AD82:AF82)</f>
        <v>0</v>
      </c>
      <c r="AH82" s="8">
        <f t="shared" ref="AH82:AH90" si="27">SUM(U82,Y82,AC82,AG82)</f>
        <v>26828000</v>
      </c>
      <c r="AI82" s="20">
        <f t="shared" ref="AI82:AI93" si="28">IF(ISERROR(AH628/$J$81),0,AH82/$J$81)</f>
        <v>5.2739078383229179E-2</v>
      </c>
      <c r="AJ82" s="20">
        <f t="shared" ref="AJ82:AJ93" si="29">IF(ISERROR(AH82/$AH$203),"-",AH82/$AH$203)</f>
        <v>8.3461350127643479E-3</v>
      </c>
    </row>
    <row r="83" spans="1:106" ht="24.95" customHeight="1" x14ac:dyDescent="0.25">
      <c r="A83" s="14">
        <v>2</v>
      </c>
      <c r="B83" s="14"/>
      <c r="C83" s="35" t="s">
        <v>183</v>
      </c>
      <c r="D83" s="25">
        <v>45344</v>
      </c>
      <c r="E83" s="26" t="s">
        <v>182</v>
      </c>
      <c r="F83" s="35" t="s">
        <v>110</v>
      </c>
      <c r="G83" s="5"/>
      <c r="H83" s="37"/>
      <c r="I83" s="37"/>
      <c r="J83" s="93"/>
      <c r="K83" s="29">
        <v>9654000</v>
      </c>
      <c r="L83" s="9"/>
      <c r="M83" s="10"/>
      <c r="N83" s="10"/>
      <c r="O83" s="10"/>
      <c r="P83" s="5"/>
      <c r="Q83" s="11"/>
      <c r="R83" s="8"/>
      <c r="S83" s="8"/>
      <c r="T83" s="8"/>
      <c r="U83" s="8">
        <f t="shared" si="23"/>
        <v>0</v>
      </c>
      <c r="V83" s="8"/>
      <c r="W83" s="8"/>
      <c r="X83" s="29">
        <v>9654000</v>
      </c>
      <c r="Y83" s="8">
        <f t="shared" si="24"/>
        <v>9654000</v>
      </c>
      <c r="Z83" s="19"/>
      <c r="AA83" s="19"/>
      <c r="AB83" s="19"/>
      <c r="AC83" s="8">
        <f t="shared" si="25"/>
        <v>0</v>
      </c>
      <c r="AD83" s="19"/>
      <c r="AE83" s="19"/>
      <c r="AF83" s="19"/>
      <c r="AG83" s="8">
        <f t="shared" si="26"/>
        <v>0</v>
      </c>
      <c r="AH83" s="8">
        <f t="shared" si="27"/>
        <v>9654000</v>
      </c>
      <c r="AI83" s="20">
        <f t="shared" si="28"/>
        <v>1.8978047663325424E-2</v>
      </c>
      <c r="AJ83" s="20">
        <f t="shared" si="29"/>
        <v>3.0033393250792832E-3</v>
      </c>
    </row>
    <row r="84" spans="1:106" ht="24.95" customHeight="1" x14ac:dyDescent="0.25">
      <c r="A84" s="14">
        <v>3</v>
      </c>
      <c r="B84" s="14"/>
      <c r="C84" s="35" t="s">
        <v>184</v>
      </c>
      <c r="D84" s="25">
        <v>45329</v>
      </c>
      <c r="E84" s="26" t="s">
        <v>185</v>
      </c>
      <c r="F84" s="35" t="s">
        <v>110</v>
      </c>
      <c r="G84" s="5"/>
      <c r="H84" s="37"/>
      <c r="I84" s="37"/>
      <c r="J84" s="93"/>
      <c r="K84" s="29">
        <v>11585000</v>
      </c>
      <c r="L84" s="9"/>
      <c r="M84" s="10"/>
      <c r="N84" s="10"/>
      <c r="O84" s="10"/>
      <c r="P84" s="5"/>
      <c r="Q84" s="11"/>
      <c r="R84" s="8"/>
      <c r="S84" s="8"/>
      <c r="T84" s="8"/>
      <c r="U84" s="8">
        <f t="shared" si="23"/>
        <v>0</v>
      </c>
      <c r="V84" s="8"/>
      <c r="W84" s="8"/>
      <c r="X84" s="29">
        <v>11585000</v>
      </c>
      <c r="Y84" s="8">
        <f t="shared" si="24"/>
        <v>11585000</v>
      </c>
      <c r="Z84" s="19"/>
      <c r="AA84" s="19"/>
      <c r="AB84" s="19"/>
      <c r="AC84" s="8">
        <f t="shared" si="25"/>
        <v>0</v>
      </c>
      <c r="AD84" s="19"/>
      <c r="AE84" s="19"/>
      <c r="AF84" s="19"/>
      <c r="AG84" s="8">
        <f t="shared" si="26"/>
        <v>0</v>
      </c>
      <c r="AH84" s="8">
        <f t="shared" si="27"/>
        <v>11585000</v>
      </c>
      <c r="AI84" s="20">
        <f t="shared" si="28"/>
        <v>2.2774050360433503E-2</v>
      </c>
      <c r="AJ84" s="20">
        <f t="shared" si="29"/>
        <v>3.604069409679252E-3</v>
      </c>
    </row>
    <row r="85" spans="1:106" ht="24.95" customHeight="1" x14ac:dyDescent="0.25">
      <c r="A85" s="14">
        <v>4</v>
      </c>
      <c r="B85" s="14"/>
      <c r="C85" s="35" t="s">
        <v>193</v>
      </c>
      <c r="D85" s="25">
        <v>45371</v>
      </c>
      <c r="E85" s="26" t="s">
        <v>186</v>
      </c>
      <c r="F85" s="35" t="s">
        <v>110</v>
      </c>
      <c r="G85" s="5"/>
      <c r="H85" s="37"/>
      <c r="I85" s="37"/>
      <c r="J85" s="93"/>
      <c r="K85" s="29">
        <v>13129000</v>
      </c>
      <c r="L85" s="9"/>
      <c r="M85" s="10"/>
      <c r="N85" s="10"/>
      <c r="O85" s="10"/>
      <c r="P85" s="5"/>
      <c r="Q85" s="11"/>
      <c r="R85" s="8"/>
      <c r="S85" s="8"/>
      <c r="T85" s="8"/>
      <c r="U85" s="8">
        <f t="shared" si="23"/>
        <v>0</v>
      </c>
      <c r="V85" s="8"/>
      <c r="W85" s="8"/>
      <c r="X85" s="29">
        <v>13129000</v>
      </c>
      <c r="Y85" s="8">
        <f t="shared" si="24"/>
        <v>13129000</v>
      </c>
      <c r="Z85" s="19"/>
      <c r="AA85" s="19"/>
      <c r="AB85" s="19"/>
      <c r="AC85" s="8">
        <f t="shared" si="25"/>
        <v>0</v>
      </c>
      <c r="AD85" s="19"/>
      <c r="AE85" s="19"/>
      <c r="AF85" s="19"/>
      <c r="AG85" s="8">
        <f t="shared" si="26"/>
        <v>0</v>
      </c>
      <c r="AH85" s="8">
        <f t="shared" si="27"/>
        <v>13129000</v>
      </c>
      <c r="AI85" s="20">
        <f t="shared" si="28"/>
        <v>2.5809279860347988E-2</v>
      </c>
      <c r="AJ85" s="20">
        <f t="shared" si="29"/>
        <v>4.0844045990227791E-3</v>
      </c>
    </row>
    <row r="86" spans="1:106" ht="24.95" customHeight="1" x14ac:dyDescent="0.25">
      <c r="A86" s="14">
        <v>5</v>
      </c>
      <c r="B86" s="14"/>
      <c r="C86" s="35" t="s">
        <v>194</v>
      </c>
      <c r="D86" s="25">
        <v>45328</v>
      </c>
      <c r="E86" s="26" t="s">
        <v>187</v>
      </c>
      <c r="F86" s="35" t="s">
        <v>110</v>
      </c>
      <c r="G86" s="5"/>
      <c r="H86" s="37"/>
      <c r="I86" s="37"/>
      <c r="J86" s="93"/>
      <c r="K86" s="29">
        <v>10812000</v>
      </c>
      <c r="L86" s="9"/>
      <c r="M86" s="10"/>
      <c r="N86" s="10"/>
      <c r="O86" s="10"/>
      <c r="P86" s="5"/>
      <c r="Q86" s="11"/>
      <c r="R86" s="8"/>
      <c r="S86" s="8"/>
      <c r="T86" s="8"/>
      <c r="U86" s="8">
        <f t="shared" si="23"/>
        <v>0</v>
      </c>
      <c r="V86" s="8"/>
      <c r="W86" s="8"/>
      <c r="X86" s="29">
        <v>10812000</v>
      </c>
      <c r="Y86" s="8">
        <f t="shared" si="24"/>
        <v>10812000</v>
      </c>
      <c r="Z86" s="19"/>
      <c r="AA86" s="19"/>
      <c r="AB86" s="19"/>
      <c r="AC86" s="8">
        <f t="shared" si="25"/>
        <v>0</v>
      </c>
      <c r="AD86" s="19"/>
      <c r="AE86" s="19"/>
      <c r="AF86" s="19"/>
      <c r="AG86" s="8">
        <f t="shared" si="26"/>
        <v>0</v>
      </c>
      <c r="AH86" s="8">
        <f t="shared" si="27"/>
        <v>10812000</v>
      </c>
      <c r="AI86" s="20">
        <f t="shared" si="28"/>
        <v>2.1254469788261288E-2</v>
      </c>
      <c r="AJ86" s="20">
        <f t="shared" si="29"/>
        <v>3.363590717086929E-3</v>
      </c>
    </row>
    <row r="87" spans="1:106" ht="24.95" customHeight="1" x14ac:dyDescent="0.25">
      <c r="A87" s="14">
        <v>6</v>
      </c>
      <c r="B87" s="14"/>
      <c r="C87" s="35" t="s">
        <v>351</v>
      </c>
      <c r="D87" s="25"/>
      <c r="E87" s="26" t="s">
        <v>182</v>
      </c>
      <c r="F87" s="35" t="s">
        <v>110</v>
      </c>
      <c r="G87" s="5"/>
      <c r="H87" s="37"/>
      <c r="I87" s="37"/>
      <c r="J87" s="93"/>
      <c r="K87" s="29">
        <v>9432000</v>
      </c>
      <c r="L87" s="9"/>
      <c r="M87" s="10"/>
      <c r="N87" s="10"/>
      <c r="O87" s="10"/>
      <c r="P87" s="5"/>
      <c r="Q87" s="11"/>
      <c r="R87" s="8"/>
      <c r="S87" s="8"/>
      <c r="T87" s="8"/>
      <c r="U87" s="8">
        <f t="shared" si="23"/>
        <v>0</v>
      </c>
      <c r="V87" s="8"/>
      <c r="W87" s="8"/>
      <c r="X87" s="29"/>
      <c r="Y87" s="8">
        <f t="shared" si="24"/>
        <v>0</v>
      </c>
      <c r="Z87" s="29">
        <v>9432000</v>
      </c>
      <c r="AA87" s="19"/>
      <c r="AB87" s="19"/>
      <c r="AC87" s="8">
        <f t="shared" si="25"/>
        <v>9432000</v>
      </c>
      <c r="AD87" s="19"/>
      <c r="AE87" s="19"/>
      <c r="AF87" s="19"/>
      <c r="AG87" s="8">
        <f t="shared" si="26"/>
        <v>0</v>
      </c>
      <c r="AH87" s="8">
        <f t="shared" si="27"/>
        <v>9432000</v>
      </c>
      <c r="AI87" s="20">
        <f t="shared" si="28"/>
        <v>1.854163513160197E-2</v>
      </c>
      <c r="AJ87" s="20">
        <f t="shared" si="29"/>
        <v>2.9342755867151232E-3</v>
      </c>
    </row>
    <row r="88" spans="1:106" ht="24.95" customHeight="1" x14ac:dyDescent="0.25">
      <c r="A88" s="14">
        <v>7</v>
      </c>
      <c r="B88" s="14"/>
      <c r="C88" s="35" t="s">
        <v>388</v>
      </c>
      <c r="D88" s="25">
        <v>45866</v>
      </c>
      <c r="E88" s="26" t="s">
        <v>188</v>
      </c>
      <c r="F88" s="35" t="s">
        <v>110</v>
      </c>
      <c r="G88" s="5"/>
      <c r="H88" s="37"/>
      <c r="I88" s="37"/>
      <c r="J88" s="93"/>
      <c r="K88" s="29">
        <v>13414000</v>
      </c>
      <c r="L88" s="9"/>
      <c r="M88" s="10"/>
      <c r="N88" s="10"/>
      <c r="O88" s="10"/>
      <c r="P88" s="5"/>
      <c r="Q88" s="11"/>
      <c r="R88" s="8"/>
      <c r="S88" s="8"/>
      <c r="T88" s="8"/>
      <c r="U88" s="8">
        <f t="shared" si="23"/>
        <v>0</v>
      </c>
      <c r="V88" s="8"/>
      <c r="W88" s="8"/>
      <c r="X88" s="29"/>
      <c r="Y88" s="8">
        <f t="shared" si="24"/>
        <v>0</v>
      </c>
      <c r="Z88" s="29">
        <v>13414000</v>
      </c>
      <c r="AA88" s="19"/>
      <c r="AB88" s="19"/>
      <c r="AC88" s="8">
        <f t="shared" si="25"/>
        <v>13414000</v>
      </c>
      <c r="AD88" s="19"/>
      <c r="AE88" s="19"/>
      <c r="AF88" s="19"/>
      <c r="AG88" s="8">
        <f t="shared" si="26"/>
        <v>0</v>
      </c>
      <c r="AH88" s="8">
        <f t="shared" si="27"/>
        <v>13414000</v>
      </c>
      <c r="AI88" s="20">
        <f t="shared" si="28"/>
        <v>2.636953919161459E-2</v>
      </c>
      <c r="AJ88" s="20">
        <f t="shared" si="29"/>
        <v>4.173067506382174E-3</v>
      </c>
    </row>
    <row r="89" spans="1:106" ht="24.95" customHeight="1" x14ac:dyDescent="0.25">
      <c r="A89" s="14">
        <v>8</v>
      </c>
      <c r="B89" s="14"/>
      <c r="C89" s="35" t="s">
        <v>387</v>
      </c>
      <c r="D89" s="25">
        <v>45866</v>
      </c>
      <c r="E89" s="26" t="s">
        <v>185</v>
      </c>
      <c r="F89" s="35" t="s">
        <v>110</v>
      </c>
      <c r="G89" s="5"/>
      <c r="H89" s="37"/>
      <c r="I89" s="37"/>
      <c r="J89" s="93"/>
      <c r="K89" s="74">
        <v>11318000</v>
      </c>
      <c r="L89" s="9"/>
      <c r="M89" s="10"/>
      <c r="N89" s="10"/>
      <c r="O89" s="10"/>
      <c r="P89" s="5"/>
      <c r="Q89" s="11"/>
      <c r="R89" s="8"/>
      <c r="S89" s="8"/>
      <c r="T89" s="8"/>
      <c r="U89" s="8">
        <f t="shared" si="23"/>
        <v>0</v>
      </c>
      <c r="V89" s="8"/>
      <c r="W89" s="8"/>
      <c r="X89" s="74"/>
      <c r="Y89" s="8">
        <f t="shared" si="24"/>
        <v>0</v>
      </c>
      <c r="Z89" s="74">
        <v>11318000</v>
      </c>
      <c r="AA89" s="19"/>
      <c r="AB89" s="19"/>
      <c r="AC89" s="8">
        <f t="shared" si="25"/>
        <v>11318000</v>
      </c>
      <c r="AD89" s="19"/>
      <c r="AE89" s="19"/>
      <c r="AF89" s="19"/>
      <c r="AG89" s="8">
        <f t="shared" si="26"/>
        <v>0</v>
      </c>
      <c r="AH89" s="8">
        <f t="shared" si="27"/>
        <v>11318000</v>
      </c>
      <c r="AI89" s="20">
        <f t="shared" si="28"/>
        <v>2.2249175829036374E-2</v>
      </c>
      <c r="AJ89" s="20">
        <f t="shared" si="29"/>
        <v>3.5210062648899244E-3</v>
      </c>
    </row>
    <row r="90" spans="1:106" ht="24.95" customHeight="1" x14ac:dyDescent="0.25">
      <c r="A90" s="14">
        <v>9</v>
      </c>
      <c r="B90" s="14"/>
      <c r="C90" s="35" t="s">
        <v>192</v>
      </c>
      <c r="D90" s="25">
        <v>45832</v>
      </c>
      <c r="E90" s="26" t="s">
        <v>189</v>
      </c>
      <c r="F90" s="35" t="s">
        <v>110</v>
      </c>
      <c r="G90" s="5"/>
      <c r="H90" s="37"/>
      <c r="I90" s="37"/>
      <c r="J90" s="93"/>
      <c r="K90" s="29">
        <v>12073000</v>
      </c>
      <c r="L90" s="9"/>
      <c r="M90" s="10"/>
      <c r="N90" s="10"/>
      <c r="O90" s="10"/>
      <c r="P90" s="5"/>
      <c r="Q90" s="11"/>
      <c r="R90" s="8"/>
      <c r="S90" s="8"/>
      <c r="T90" s="8"/>
      <c r="U90" s="8">
        <f t="shared" si="23"/>
        <v>0</v>
      </c>
      <c r="V90" s="8"/>
      <c r="W90" s="8"/>
      <c r="X90" s="29">
        <v>12073000</v>
      </c>
      <c r="Y90" s="8">
        <f t="shared" si="24"/>
        <v>12073000</v>
      </c>
      <c r="Z90" s="19"/>
      <c r="AA90" s="19"/>
      <c r="AB90" s="19"/>
      <c r="AC90" s="8">
        <f t="shared" si="25"/>
        <v>0</v>
      </c>
      <c r="AD90" s="19"/>
      <c r="AE90" s="19"/>
      <c r="AF90" s="19"/>
      <c r="AG90" s="8">
        <f t="shared" si="26"/>
        <v>0</v>
      </c>
      <c r="AH90" s="8">
        <f t="shared" si="27"/>
        <v>12073000</v>
      </c>
      <c r="AI90" s="20">
        <f t="shared" si="28"/>
        <v>2.3733371601339117E-2</v>
      </c>
      <c r="AJ90" s="20">
        <f t="shared" si="29"/>
        <v>3.7558851949121802E-3</v>
      </c>
    </row>
    <row r="91" spans="1:106" ht="24.95" customHeight="1" outlineLevel="1" x14ac:dyDescent="0.15">
      <c r="A91" s="14">
        <v>10</v>
      </c>
      <c r="B91" s="14"/>
      <c r="C91" s="35" t="s">
        <v>191</v>
      </c>
      <c r="D91" s="25">
        <v>45832</v>
      </c>
      <c r="E91" s="26" t="s">
        <v>190</v>
      </c>
      <c r="F91" s="35" t="s">
        <v>110</v>
      </c>
      <c r="G91" s="15"/>
      <c r="H91" s="16"/>
      <c r="I91" s="16"/>
      <c r="J91" s="93"/>
      <c r="K91" s="29">
        <v>13204000</v>
      </c>
      <c r="L91" s="15"/>
      <c r="M91" s="19"/>
      <c r="N91" s="19"/>
      <c r="O91" s="19"/>
      <c r="P91" s="15"/>
      <c r="Q91" s="15"/>
      <c r="R91" s="19"/>
      <c r="S91" s="19"/>
      <c r="T91" s="19"/>
      <c r="U91" s="8">
        <f t="shared" si="23"/>
        <v>0</v>
      </c>
      <c r="V91" s="19"/>
      <c r="W91" s="19"/>
      <c r="X91" s="29">
        <v>13204000</v>
      </c>
      <c r="Y91" s="8">
        <f>SUM(V91:X91)</f>
        <v>13204000</v>
      </c>
      <c r="Z91" s="19"/>
      <c r="AA91" s="19"/>
      <c r="AB91" s="19"/>
      <c r="AC91" s="8">
        <f>SUM(Z91:AB91)</f>
        <v>0</v>
      </c>
      <c r="AD91" s="19"/>
      <c r="AE91" s="19"/>
      <c r="AF91" s="19"/>
      <c r="AG91" s="8">
        <f>SUM(AD91:AF91)</f>
        <v>0</v>
      </c>
      <c r="AH91" s="8">
        <f>SUM(U91,Y91,AC91,AG91)</f>
        <v>13204000</v>
      </c>
      <c r="AI91" s="20">
        <f t="shared" si="28"/>
        <v>2.5956716526470778E-2</v>
      </c>
      <c r="AJ91" s="20">
        <f t="shared" si="29"/>
        <v>4.1077369430647251E-3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x14ac:dyDescent="0.15">
      <c r="A92" s="14">
        <v>11</v>
      </c>
      <c r="B92" s="14"/>
      <c r="C92" s="35" t="s">
        <v>386</v>
      </c>
      <c r="D92" s="25">
        <v>45887</v>
      </c>
      <c r="E92" s="26" t="s">
        <v>385</v>
      </c>
      <c r="F92" s="35" t="s">
        <v>110</v>
      </c>
      <c r="G92" s="15"/>
      <c r="H92" s="16"/>
      <c r="I92" s="16"/>
      <c r="J92" s="93"/>
      <c r="K92" s="29">
        <v>11860000</v>
      </c>
      <c r="L92" s="15"/>
      <c r="M92" s="19"/>
      <c r="N92" s="19"/>
      <c r="O92" s="19"/>
      <c r="P92" s="15"/>
      <c r="Q92" s="15"/>
      <c r="R92" s="19"/>
      <c r="S92" s="19"/>
      <c r="T92" s="19"/>
      <c r="U92" s="8">
        <f t="shared" si="23"/>
        <v>0</v>
      </c>
      <c r="V92" s="19"/>
      <c r="W92" s="19"/>
      <c r="X92" s="29"/>
      <c r="Y92" s="8">
        <f t="shared" ref="Y92:Y93" si="30">SUM(V92:X92)</f>
        <v>0</v>
      </c>
      <c r="Z92" s="19"/>
      <c r="AA92" s="29">
        <v>11860000</v>
      </c>
      <c r="AB92" s="19"/>
      <c r="AC92" s="8">
        <f t="shared" ref="AC92:AC93" si="31">SUM(Z92:AB92)</f>
        <v>11860000</v>
      </c>
      <c r="AD92" s="19"/>
      <c r="AE92" s="19"/>
      <c r="AF92" s="19"/>
      <c r="AG92" s="8">
        <f t="shared" ref="AG92:AG93" si="32">SUM(AD92:AF92)</f>
        <v>0</v>
      </c>
      <c r="AH92" s="8">
        <f t="shared" ref="AH92:AH93" si="33">SUM(U92,Y92,AC92,AG92)</f>
        <v>11860000</v>
      </c>
      <c r="AI92" s="20">
        <f t="shared" si="28"/>
        <v>2.3314651469550397E-2</v>
      </c>
      <c r="AJ92" s="20">
        <f t="shared" si="29"/>
        <v>3.6896213378330538E-3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x14ac:dyDescent="0.15">
      <c r="A93" s="14">
        <v>12</v>
      </c>
      <c r="B93" s="14"/>
      <c r="C93" s="35" t="s">
        <v>390</v>
      </c>
      <c r="D93" s="25">
        <v>45887</v>
      </c>
      <c r="E93" s="26" t="s">
        <v>304</v>
      </c>
      <c r="F93" s="35" t="s">
        <v>110</v>
      </c>
      <c r="G93" s="15"/>
      <c r="H93" s="16"/>
      <c r="I93" s="16"/>
      <c r="J93" s="93"/>
      <c r="K93" s="29">
        <v>11318000</v>
      </c>
      <c r="L93" s="15"/>
      <c r="M93" s="19"/>
      <c r="N93" s="19"/>
      <c r="O93" s="19"/>
      <c r="P93" s="15"/>
      <c r="Q93" s="15"/>
      <c r="R93" s="19"/>
      <c r="S93" s="19"/>
      <c r="T93" s="19"/>
      <c r="U93" s="8">
        <f t="shared" si="23"/>
        <v>0</v>
      </c>
      <c r="V93" s="19"/>
      <c r="W93" s="19"/>
      <c r="X93" s="29"/>
      <c r="Y93" s="8">
        <f t="shared" si="30"/>
        <v>0</v>
      </c>
      <c r="Z93" s="19"/>
      <c r="AA93" s="29">
        <v>11318000</v>
      </c>
      <c r="AB93" s="19"/>
      <c r="AC93" s="8">
        <f t="shared" si="31"/>
        <v>11318000</v>
      </c>
      <c r="AD93" s="19"/>
      <c r="AE93" s="19"/>
      <c r="AF93" s="19"/>
      <c r="AG93" s="8">
        <f t="shared" si="32"/>
        <v>0</v>
      </c>
      <c r="AH93" s="8">
        <f t="shared" si="33"/>
        <v>11318000</v>
      </c>
      <c r="AI93" s="20">
        <f t="shared" si="28"/>
        <v>2.2249175829036374E-2</v>
      </c>
      <c r="AJ93" s="20">
        <f t="shared" si="29"/>
        <v>3.5210062648899244E-3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s="22" customFormat="1" ht="24.95" customHeight="1" x14ac:dyDescent="0.25">
      <c r="A94" s="91" t="s">
        <v>57</v>
      </c>
      <c r="B94" s="91"/>
      <c r="C94" s="91"/>
      <c r="D94" s="91"/>
      <c r="E94" s="91"/>
      <c r="F94" s="91"/>
      <c r="G94" s="91"/>
      <c r="H94" s="91"/>
      <c r="I94" s="91"/>
      <c r="J94" s="56">
        <f>+J81</f>
        <v>508693000</v>
      </c>
      <c r="K94" s="56">
        <f>SUM(K82:K93)</f>
        <v>154627000</v>
      </c>
      <c r="L94" s="55"/>
      <c r="M94" s="56">
        <f>SUM(M91:M91)</f>
        <v>0</v>
      </c>
      <c r="N94" s="56">
        <f>SUM(N91:N91)</f>
        <v>0</v>
      </c>
      <c r="O94" s="56">
        <f>SUM(O91:O91)</f>
        <v>0</v>
      </c>
      <c r="P94" s="57"/>
      <c r="Q94" s="58"/>
      <c r="R94" s="56">
        <f>SUM(R91:R91)</f>
        <v>0</v>
      </c>
      <c r="S94" s="56">
        <f>SUM(S91:S91)</f>
        <v>0</v>
      </c>
      <c r="T94" s="56">
        <f>SUM(T91:T91)</f>
        <v>0</v>
      </c>
      <c r="U94" s="56">
        <f>SUM(U91:U91)</f>
        <v>0</v>
      </c>
      <c r="V94" s="56">
        <f>SUM(V82:V91)</f>
        <v>0</v>
      </c>
      <c r="W94" s="56">
        <f>SUM(W82:W91)</f>
        <v>0</v>
      </c>
      <c r="X94" s="56">
        <f>SUM(X82:X91)</f>
        <v>70457000</v>
      </c>
      <c r="Y94" s="56">
        <f>SUM(Y82:Y91)</f>
        <v>70457000</v>
      </c>
      <c r="Z94" s="56">
        <f>SUM(Z82:Z93)</f>
        <v>34164000</v>
      </c>
      <c r="AA94" s="56">
        <f>SUM(AA82:AA93)</f>
        <v>50006000</v>
      </c>
      <c r="AB94" s="56">
        <f>SUM(AB82:AB91)</f>
        <v>0</v>
      </c>
      <c r="AC94" s="56">
        <f>SUM(AC82:AC91)</f>
        <v>60992000</v>
      </c>
      <c r="AD94" s="56">
        <f>SUM(AD91:AD91)</f>
        <v>0</v>
      </c>
      <c r="AE94" s="56">
        <f>SUM(AE91:AE91)</f>
        <v>0</v>
      </c>
      <c r="AF94" s="56">
        <f>SUM(AF91:AF91)</f>
        <v>0</v>
      </c>
      <c r="AG94" s="56">
        <f>SUM(AG82:AG91)</f>
        <v>0</v>
      </c>
      <c r="AH94" s="56">
        <f>SUM(AH82:AH93)</f>
        <v>154627000</v>
      </c>
      <c r="AI94" s="59">
        <f>IF(ISERROR(AH94/J94),0,AH94/J94)</f>
        <v>0.30396919163424696</v>
      </c>
      <c r="AJ94" s="59">
        <f>IF(ISERROR(AH94/$AH$203),0,AH94/$AH$203)</f>
        <v>4.8104138162319697E-2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x14ac:dyDescent="0.25">
      <c r="A95" s="89" t="s">
        <v>58</v>
      </c>
      <c r="B95" s="89"/>
      <c r="C95" s="89"/>
      <c r="D95" s="89"/>
      <c r="E95" s="89"/>
      <c r="F95" s="4"/>
      <c r="G95" s="5"/>
      <c r="H95" s="6"/>
      <c r="I95" s="6"/>
      <c r="J95" s="92">
        <v>848036000</v>
      </c>
      <c r="K95" s="8"/>
      <c r="L95" s="9"/>
      <c r="M95" s="10"/>
      <c r="N95" s="10"/>
      <c r="O95" s="10"/>
      <c r="P95" s="5"/>
      <c r="Q95" s="11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12"/>
      <c r="AJ95" s="13"/>
    </row>
    <row r="96" spans="1:106" ht="24.95" customHeight="1" outlineLevel="1" x14ac:dyDescent="0.25">
      <c r="A96" s="14">
        <v>1</v>
      </c>
      <c r="B96" s="14"/>
      <c r="C96" s="24"/>
      <c r="D96" s="25"/>
      <c r="E96" s="26"/>
      <c r="F96" s="35"/>
      <c r="G96" s="27"/>
      <c r="H96" s="38"/>
      <c r="I96" s="38"/>
      <c r="J96" s="93"/>
      <c r="K96" s="29"/>
      <c r="L96" s="30"/>
      <c r="M96" s="31"/>
      <c r="N96" s="32"/>
      <c r="O96" s="31"/>
      <c r="P96" s="27"/>
      <c r="Q96" s="27"/>
      <c r="R96" s="19"/>
      <c r="S96" s="19"/>
      <c r="T96" s="19"/>
      <c r="U96" s="8">
        <f>SUM(R96:T96)</f>
        <v>0</v>
      </c>
      <c r="V96" s="19"/>
      <c r="W96" s="19"/>
      <c r="X96" s="19"/>
      <c r="Y96" s="8">
        <f>SUM(V96:X96)</f>
        <v>0</v>
      </c>
      <c r="Z96" s="29"/>
      <c r="AA96" s="19"/>
      <c r="AB96" s="19"/>
      <c r="AC96" s="8">
        <f>SUM(Z96:AB96)</f>
        <v>0</v>
      </c>
      <c r="AD96" s="19"/>
      <c r="AE96" s="19">
        <v>0</v>
      </c>
      <c r="AF96" s="19">
        <v>0</v>
      </c>
      <c r="AG96" s="8">
        <f>SUM(AD96:AF96)</f>
        <v>0</v>
      </c>
      <c r="AH96" s="8">
        <f>SUM(U96,Y96,AC96,AG96)</f>
        <v>0</v>
      </c>
      <c r="AI96" s="20">
        <f>IF(ISERROR(AH96/J96),0,AH96/J96)</f>
        <v>0</v>
      </c>
      <c r="AJ96" s="20">
        <f>IF(ISERROR(AH96/$AH$203),"-",AH96/$AH$203)</f>
        <v>0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 x14ac:dyDescent="0.15">
      <c r="A97" s="14">
        <v>2</v>
      </c>
      <c r="B97" s="14"/>
      <c r="C97" s="24"/>
      <c r="D97" s="25"/>
      <c r="E97" s="26"/>
      <c r="F97" s="35"/>
      <c r="G97" s="15"/>
      <c r="H97" s="16"/>
      <c r="I97" s="16"/>
      <c r="J97" s="94"/>
      <c r="K97" s="29"/>
      <c r="L97" s="15"/>
      <c r="M97" s="19"/>
      <c r="N97" s="19"/>
      <c r="O97" s="19"/>
      <c r="P97" s="15"/>
      <c r="Q97" s="15"/>
      <c r="R97" s="19"/>
      <c r="S97" s="19"/>
      <c r="T97" s="19"/>
      <c r="U97" s="8">
        <f>SUM(R97:T97)</f>
        <v>0</v>
      </c>
      <c r="V97" s="19"/>
      <c r="W97" s="19"/>
      <c r="X97" s="19"/>
      <c r="Y97" s="8">
        <f>SUM(V97:X97)</f>
        <v>0</v>
      </c>
      <c r="Z97" s="29"/>
      <c r="AA97" s="19"/>
      <c r="AB97" s="19"/>
      <c r="AC97" s="8">
        <f>SUM(Z97:AB97)</f>
        <v>0</v>
      </c>
      <c r="AD97" s="19"/>
      <c r="AE97" s="19"/>
      <c r="AF97" s="19"/>
      <c r="AG97" s="8">
        <f>SUM(AD97:AF97)</f>
        <v>0</v>
      </c>
      <c r="AH97" s="8">
        <f>SUM(U97,Y97,AC97,AG97)</f>
        <v>0</v>
      </c>
      <c r="AI97" s="20">
        <f>IF(ISERROR(AH97/J97),0,AH97/J97)</f>
        <v>0</v>
      </c>
      <c r="AJ97" s="20">
        <f>IF(ISERROR(AH97/$AH$203),"-",AH97/$AH$203)</f>
        <v>0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s="22" customFormat="1" ht="24.95" customHeight="1" x14ac:dyDescent="0.25">
      <c r="A98" s="91" t="s">
        <v>59</v>
      </c>
      <c r="B98" s="91"/>
      <c r="C98" s="91"/>
      <c r="D98" s="91"/>
      <c r="E98" s="91"/>
      <c r="F98" s="91"/>
      <c r="G98" s="91"/>
      <c r="H98" s="91"/>
      <c r="I98" s="91"/>
      <c r="J98" s="56">
        <f>J95</f>
        <v>848036000</v>
      </c>
      <c r="K98" s="56">
        <f>SUM(K96:K97)</f>
        <v>0</v>
      </c>
      <c r="L98" s="55"/>
      <c r="M98" s="56">
        <f>SUM(M96:M97)</f>
        <v>0</v>
      </c>
      <c r="N98" s="56">
        <f>SUM(N96:N97)</f>
        <v>0</v>
      </c>
      <c r="O98" s="56">
        <f>SUM(O96:O97)</f>
        <v>0</v>
      </c>
      <c r="P98" s="57"/>
      <c r="Q98" s="58"/>
      <c r="R98" s="56">
        <f t="shared" ref="R98:AH98" si="34">SUM(R96:R97)</f>
        <v>0</v>
      </c>
      <c r="S98" s="56">
        <f t="shared" si="34"/>
        <v>0</v>
      </c>
      <c r="T98" s="56">
        <f t="shared" si="34"/>
        <v>0</v>
      </c>
      <c r="U98" s="56">
        <f t="shared" si="34"/>
        <v>0</v>
      </c>
      <c r="V98" s="56">
        <f t="shared" si="34"/>
        <v>0</v>
      </c>
      <c r="W98" s="56">
        <f t="shared" si="34"/>
        <v>0</v>
      </c>
      <c r="X98" s="56">
        <f t="shared" si="34"/>
        <v>0</v>
      </c>
      <c r="Y98" s="56">
        <f t="shared" si="34"/>
        <v>0</v>
      </c>
      <c r="Z98" s="56">
        <f t="shared" si="34"/>
        <v>0</v>
      </c>
      <c r="AA98" s="56">
        <f t="shared" si="34"/>
        <v>0</v>
      </c>
      <c r="AB98" s="56">
        <f t="shared" si="34"/>
        <v>0</v>
      </c>
      <c r="AC98" s="56">
        <f t="shared" si="34"/>
        <v>0</v>
      </c>
      <c r="AD98" s="56">
        <f t="shared" si="34"/>
        <v>0</v>
      </c>
      <c r="AE98" s="56">
        <f t="shared" si="34"/>
        <v>0</v>
      </c>
      <c r="AF98" s="56">
        <f t="shared" si="34"/>
        <v>0</v>
      </c>
      <c r="AG98" s="56">
        <f t="shared" si="34"/>
        <v>0</v>
      </c>
      <c r="AH98" s="56">
        <f t="shared" si="34"/>
        <v>0</v>
      </c>
      <c r="AI98" s="59">
        <f>IF(ISERROR(AH98/J98),0,AH98/J98)</f>
        <v>0</v>
      </c>
      <c r="AJ98" s="59">
        <f>IF(ISERROR(AH98/$AH$203),0,AH98/$AH$203)</f>
        <v>0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x14ac:dyDescent="0.25">
      <c r="A99" s="89" t="s">
        <v>60</v>
      </c>
      <c r="B99" s="89"/>
      <c r="C99" s="89"/>
      <c r="D99" s="89"/>
      <c r="E99" s="89"/>
      <c r="F99" s="4"/>
      <c r="G99" s="5"/>
      <c r="H99" s="6"/>
      <c r="I99" s="6"/>
      <c r="J99" s="92">
        <v>363559000</v>
      </c>
      <c r="K99" s="8"/>
      <c r="L99" s="9"/>
      <c r="M99" s="10"/>
      <c r="N99" s="10"/>
      <c r="O99" s="10"/>
      <c r="P99" s="5"/>
      <c r="Q99" s="11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12"/>
      <c r="AJ99" s="13"/>
    </row>
    <row r="100" spans="1:106" ht="24.95" customHeight="1" outlineLevel="1" x14ac:dyDescent="0.25">
      <c r="A100" s="14">
        <v>1</v>
      </c>
      <c r="B100" s="14"/>
      <c r="C100" s="24" t="s">
        <v>391</v>
      </c>
      <c r="D100" s="25">
        <v>45769</v>
      </c>
      <c r="E100" s="26" t="s">
        <v>315</v>
      </c>
      <c r="F100" s="35" t="s">
        <v>110</v>
      </c>
      <c r="G100" s="27"/>
      <c r="H100" s="38"/>
      <c r="I100" s="38"/>
      <c r="J100" s="93"/>
      <c r="K100" s="29">
        <v>11318000</v>
      </c>
      <c r="L100" s="30"/>
      <c r="M100" s="31"/>
      <c r="N100" s="32"/>
      <c r="O100" s="31"/>
      <c r="P100" s="27"/>
      <c r="Q100" s="27"/>
      <c r="R100" s="19">
        <v>0</v>
      </c>
      <c r="S100" s="19">
        <v>0</v>
      </c>
      <c r="T100" s="19">
        <v>0</v>
      </c>
      <c r="U100" s="8">
        <f>SUM(R100:T100)</f>
        <v>0</v>
      </c>
      <c r="V100" s="19">
        <v>0</v>
      </c>
      <c r="W100" s="19">
        <v>0</v>
      </c>
      <c r="X100" s="19">
        <v>0</v>
      </c>
      <c r="Y100" s="8">
        <f>SUM(V100:X100)</f>
        <v>0</v>
      </c>
      <c r="Z100" s="29">
        <v>11318000</v>
      </c>
      <c r="AA100" s="19">
        <v>0</v>
      </c>
      <c r="AB100" s="19">
        <v>0</v>
      </c>
      <c r="AC100" s="8">
        <f>SUM(Z100:AB100)</f>
        <v>11318000</v>
      </c>
      <c r="AD100" s="19">
        <v>0</v>
      </c>
      <c r="AE100" s="19">
        <v>0</v>
      </c>
      <c r="AF100" s="19">
        <v>0</v>
      </c>
      <c r="AG100" s="8">
        <f>SUM(AD100:AF100)</f>
        <v>0</v>
      </c>
      <c r="AH100" s="8">
        <f>SUM(U100,Y100,AC100,AG100)</f>
        <v>11318000</v>
      </c>
      <c r="AI100" s="20">
        <f>IF(ISERROR(AH100/J100),0,AH100/J100)</f>
        <v>0</v>
      </c>
      <c r="AJ100" s="20">
        <f>IF(ISERROR(AH100/$AH$203),"-",AH100/$AH$203)</f>
        <v>3.5210062648899244E-3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x14ac:dyDescent="0.15">
      <c r="A101" s="14">
        <v>2</v>
      </c>
      <c r="B101" s="14"/>
      <c r="C101" s="24" t="s">
        <v>392</v>
      </c>
      <c r="D101" s="25">
        <v>45769</v>
      </c>
      <c r="E101" s="26" t="s">
        <v>313</v>
      </c>
      <c r="F101" s="35" t="s">
        <v>110</v>
      </c>
      <c r="G101" s="15"/>
      <c r="H101" s="16"/>
      <c r="I101" s="16"/>
      <c r="J101" s="94"/>
      <c r="K101" s="29">
        <v>13204000</v>
      </c>
      <c r="L101" s="15"/>
      <c r="M101" s="19"/>
      <c r="N101" s="19"/>
      <c r="O101" s="19"/>
      <c r="P101" s="15"/>
      <c r="Q101" s="15"/>
      <c r="R101" s="19"/>
      <c r="S101" s="19"/>
      <c r="T101" s="19"/>
      <c r="U101" s="8">
        <f>SUM(R101:T101)</f>
        <v>0</v>
      </c>
      <c r="V101" s="19"/>
      <c r="W101" s="19"/>
      <c r="X101" s="19"/>
      <c r="Y101" s="8">
        <f>SUM(V101:X101)</f>
        <v>0</v>
      </c>
      <c r="Z101" s="29">
        <v>13204000</v>
      </c>
      <c r="AA101" s="19"/>
      <c r="AB101" s="19"/>
      <c r="AC101" s="8">
        <f>SUM(Z101:AB101)</f>
        <v>13204000</v>
      </c>
      <c r="AD101" s="19"/>
      <c r="AE101" s="19"/>
      <c r="AF101" s="19"/>
      <c r="AG101" s="8">
        <f>SUM(AD101:AF101)</f>
        <v>0</v>
      </c>
      <c r="AH101" s="8">
        <f>SUM(U101,Y101,AC101,AG101)</f>
        <v>13204000</v>
      </c>
      <c r="AI101" s="20">
        <f>IF(ISERROR(AH101/J101),0,AH101/J101)</f>
        <v>0</v>
      </c>
      <c r="AJ101" s="20">
        <f>IF(ISERROR(AH101/$AH$203),"-",AH101/$AH$203)</f>
        <v>4.1077369430647251E-3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s="22" customFormat="1" ht="24.95" customHeight="1" x14ac:dyDescent="0.25">
      <c r="A102" s="91" t="s">
        <v>61</v>
      </c>
      <c r="B102" s="91"/>
      <c r="C102" s="91"/>
      <c r="D102" s="91"/>
      <c r="E102" s="91"/>
      <c r="F102" s="91"/>
      <c r="G102" s="91"/>
      <c r="H102" s="91"/>
      <c r="I102" s="91"/>
      <c r="J102" s="56">
        <f>+J99</f>
        <v>363559000</v>
      </c>
      <c r="K102" s="56">
        <f>SUM(K100:K101)</f>
        <v>24522000</v>
      </c>
      <c r="L102" s="55"/>
      <c r="M102" s="56">
        <f>SUM(M100:M101)</f>
        <v>0</v>
      </c>
      <c r="N102" s="56">
        <f>SUM(N100:N101)</f>
        <v>0</v>
      </c>
      <c r="O102" s="56">
        <f>SUM(O100:O101)</f>
        <v>0</v>
      </c>
      <c r="P102" s="57"/>
      <c r="Q102" s="58"/>
      <c r="R102" s="56">
        <f t="shared" ref="R102:AH102" si="35">SUM(R100:R101)</f>
        <v>0</v>
      </c>
      <c r="S102" s="56">
        <f t="shared" si="35"/>
        <v>0</v>
      </c>
      <c r="T102" s="56">
        <f t="shared" si="35"/>
        <v>0</v>
      </c>
      <c r="U102" s="56">
        <f t="shared" si="35"/>
        <v>0</v>
      </c>
      <c r="V102" s="56">
        <f t="shared" si="35"/>
        <v>0</v>
      </c>
      <c r="W102" s="56">
        <f t="shared" si="35"/>
        <v>0</v>
      </c>
      <c r="X102" s="56">
        <f t="shared" si="35"/>
        <v>0</v>
      </c>
      <c r="Y102" s="56">
        <f t="shared" si="35"/>
        <v>0</v>
      </c>
      <c r="Z102" s="56">
        <f t="shared" si="35"/>
        <v>24522000</v>
      </c>
      <c r="AA102" s="56">
        <f t="shared" si="35"/>
        <v>0</v>
      </c>
      <c r="AB102" s="56">
        <f t="shared" si="35"/>
        <v>0</v>
      </c>
      <c r="AC102" s="56">
        <f t="shared" si="35"/>
        <v>24522000</v>
      </c>
      <c r="AD102" s="56">
        <f t="shared" si="35"/>
        <v>0</v>
      </c>
      <c r="AE102" s="56">
        <f t="shared" si="35"/>
        <v>0</v>
      </c>
      <c r="AF102" s="56">
        <f t="shared" si="35"/>
        <v>0</v>
      </c>
      <c r="AG102" s="56">
        <f t="shared" si="35"/>
        <v>0</v>
      </c>
      <c r="AH102" s="56">
        <f t="shared" si="35"/>
        <v>24522000</v>
      </c>
      <c r="AI102" s="59">
        <f>IF(ISERROR(AH102/J102),0,AH102/J102)</f>
        <v>6.7449849955578053E-2</v>
      </c>
      <c r="AJ102" s="59">
        <f>IF(ISERROR(AH102/$AH$203),0,AH102/$AH$203)</f>
        <v>7.6287432079546495E-3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x14ac:dyDescent="0.25">
      <c r="A103" s="89" t="s">
        <v>62</v>
      </c>
      <c r="B103" s="89"/>
      <c r="C103" s="89"/>
      <c r="D103" s="89"/>
      <c r="E103" s="89"/>
      <c r="F103" s="4"/>
      <c r="G103" s="5"/>
      <c r="H103" s="6"/>
      <c r="I103" s="6"/>
      <c r="J103" s="92">
        <v>71711000</v>
      </c>
      <c r="K103" s="8"/>
      <c r="L103" s="9"/>
      <c r="M103" s="10"/>
      <c r="N103" s="10"/>
      <c r="O103" s="10"/>
      <c r="P103" s="5"/>
      <c r="Q103" s="11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12"/>
      <c r="AJ103" s="13"/>
    </row>
    <row r="104" spans="1:106" ht="24.95" customHeight="1" outlineLevel="1" x14ac:dyDescent="0.25">
      <c r="A104" s="14">
        <v>1</v>
      </c>
      <c r="B104" s="30"/>
      <c r="C104" s="30" t="s">
        <v>425</v>
      </c>
      <c r="D104" s="28">
        <v>45915</v>
      </c>
      <c r="E104" s="39" t="s">
        <v>393</v>
      </c>
      <c r="F104" s="35" t="s">
        <v>110</v>
      </c>
      <c r="G104" s="5"/>
      <c r="H104" s="38"/>
      <c r="I104" s="38"/>
      <c r="J104" s="93"/>
      <c r="K104" s="29">
        <v>9893000</v>
      </c>
      <c r="L104" s="38"/>
      <c r="M104" s="17"/>
      <c r="N104" s="17"/>
      <c r="O104" s="5"/>
      <c r="P104" s="5"/>
      <c r="Q104" s="5"/>
      <c r="R104" s="40"/>
      <c r="S104" s="40"/>
      <c r="T104" s="40"/>
      <c r="U104" s="8">
        <f>SUM(R104:T104)</f>
        <v>0</v>
      </c>
      <c r="V104" s="19"/>
      <c r="W104" s="19"/>
      <c r="X104" s="19"/>
      <c r="Y104" s="8">
        <f>SUM(V104:X104)</f>
        <v>0</v>
      </c>
      <c r="Z104" s="19"/>
      <c r="AA104" s="19"/>
      <c r="AB104" s="19"/>
      <c r="AC104" s="8">
        <f>SUM(Z104:AB104)</f>
        <v>0</v>
      </c>
      <c r="AD104" s="19"/>
      <c r="AE104" s="19"/>
      <c r="AF104" s="19"/>
      <c r="AG104" s="8">
        <f>SUM(AD104:AF104)</f>
        <v>0</v>
      </c>
      <c r="AH104" s="8">
        <f>SUM(U104,Y104,AC104,AG104)</f>
        <v>0</v>
      </c>
      <c r="AI104" s="20">
        <f>IF(ISERROR(AH104/J104),0,AH104/J104)</f>
        <v>0</v>
      </c>
      <c r="AJ104" s="20">
        <f>IF(ISERROR(AH104/$AH$203),"-",AH104/$AH$203)</f>
        <v>0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x14ac:dyDescent="0.25">
      <c r="A105" s="14">
        <v>2</v>
      </c>
      <c r="B105" s="30"/>
      <c r="C105" s="30" t="s">
        <v>430</v>
      </c>
      <c r="D105" s="28">
        <v>45915</v>
      </c>
      <c r="E105" s="39" t="s">
        <v>394</v>
      </c>
      <c r="F105" s="35" t="s">
        <v>110</v>
      </c>
      <c r="G105" s="5"/>
      <c r="H105" s="38"/>
      <c r="I105" s="38"/>
      <c r="J105" s="93"/>
      <c r="K105" s="29">
        <v>14160000</v>
      </c>
      <c r="L105" s="38"/>
      <c r="M105" s="17"/>
      <c r="N105" s="17"/>
      <c r="O105" s="5"/>
      <c r="P105" s="5"/>
      <c r="Q105" s="5"/>
      <c r="R105" s="40"/>
      <c r="S105" s="40"/>
      <c r="T105" s="40"/>
      <c r="U105" s="8">
        <f t="shared" ref="U105:U109" si="36">SUM(R105:T105)</f>
        <v>0</v>
      </c>
      <c r="V105" s="19"/>
      <c r="W105" s="19"/>
      <c r="X105" s="19"/>
      <c r="Y105" s="8">
        <f t="shared" ref="Y105:Y109" si="37">SUM(V105:X105)</f>
        <v>0</v>
      </c>
      <c r="Z105" s="19"/>
      <c r="AA105" s="19"/>
      <c r="AB105" s="19"/>
      <c r="AC105" s="8"/>
      <c r="AD105" s="19"/>
      <c r="AE105" s="19"/>
      <c r="AF105" s="19"/>
      <c r="AG105" s="8"/>
      <c r="AH105" s="8"/>
      <c r="AI105" s="20"/>
      <c r="AJ105" s="20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x14ac:dyDescent="0.25">
      <c r="A106" s="14">
        <v>3</v>
      </c>
      <c r="B106" s="30"/>
      <c r="C106" s="30" t="s">
        <v>429</v>
      </c>
      <c r="D106" s="28">
        <v>45915</v>
      </c>
      <c r="E106" s="39" t="s">
        <v>395</v>
      </c>
      <c r="F106" s="35" t="s">
        <v>110</v>
      </c>
      <c r="G106" s="5"/>
      <c r="H106" s="38"/>
      <c r="I106" s="38"/>
      <c r="J106" s="93"/>
      <c r="K106" s="29">
        <v>14022000</v>
      </c>
      <c r="L106" s="38"/>
      <c r="M106" s="17"/>
      <c r="N106" s="17"/>
      <c r="O106" s="5"/>
      <c r="P106" s="5"/>
      <c r="Q106" s="5"/>
      <c r="R106" s="40"/>
      <c r="S106" s="40"/>
      <c r="T106" s="40"/>
      <c r="U106" s="8">
        <f t="shared" si="36"/>
        <v>0</v>
      </c>
      <c r="V106" s="19"/>
      <c r="W106" s="19"/>
      <c r="X106" s="19"/>
      <c r="Y106" s="8">
        <f t="shared" si="37"/>
        <v>0</v>
      </c>
      <c r="Z106" s="19"/>
      <c r="AA106" s="19"/>
      <c r="AB106" s="19"/>
      <c r="AC106" s="8"/>
      <c r="AD106" s="19"/>
      <c r="AE106" s="19"/>
      <c r="AF106" s="19"/>
      <c r="AG106" s="8"/>
      <c r="AH106" s="8"/>
      <c r="AI106" s="20"/>
      <c r="AJ106" s="20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25">
      <c r="A107" s="14">
        <v>4</v>
      </c>
      <c r="B107" s="30"/>
      <c r="C107" s="30" t="s">
        <v>428</v>
      </c>
      <c r="D107" s="28">
        <v>45915</v>
      </c>
      <c r="E107" s="39" t="s">
        <v>396</v>
      </c>
      <c r="F107" s="35" t="s">
        <v>110</v>
      </c>
      <c r="G107" s="5"/>
      <c r="H107" s="38"/>
      <c r="I107" s="38"/>
      <c r="J107" s="93"/>
      <c r="K107" s="29">
        <v>9893000</v>
      </c>
      <c r="L107" s="38"/>
      <c r="M107" s="17"/>
      <c r="N107" s="17"/>
      <c r="O107" s="5"/>
      <c r="P107" s="5"/>
      <c r="Q107" s="5"/>
      <c r="R107" s="40"/>
      <c r="S107" s="40"/>
      <c r="T107" s="40"/>
      <c r="U107" s="8">
        <f t="shared" si="36"/>
        <v>0</v>
      </c>
      <c r="V107" s="19"/>
      <c r="W107" s="19"/>
      <c r="X107" s="19"/>
      <c r="Y107" s="8">
        <f t="shared" si="37"/>
        <v>0</v>
      </c>
      <c r="Z107" s="19"/>
      <c r="AA107" s="19"/>
      <c r="AB107" s="19"/>
      <c r="AC107" s="8"/>
      <c r="AD107" s="19"/>
      <c r="AE107" s="19"/>
      <c r="AF107" s="19"/>
      <c r="AG107" s="8"/>
      <c r="AH107" s="8"/>
      <c r="AI107" s="20"/>
      <c r="AJ107" s="20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25">
      <c r="A108" s="14">
        <v>5</v>
      </c>
      <c r="B108" s="30"/>
      <c r="C108" s="30" t="s">
        <v>427</v>
      </c>
      <c r="D108" s="28">
        <v>45915</v>
      </c>
      <c r="E108" s="39" t="s">
        <v>397</v>
      </c>
      <c r="F108" s="35" t="s">
        <v>110</v>
      </c>
      <c r="G108" s="5"/>
      <c r="H108" s="38"/>
      <c r="I108" s="38"/>
      <c r="J108" s="93"/>
      <c r="K108" s="29">
        <v>13850000</v>
      </c>
      <c r="L108" s="38"/>
      <c r="M108" s="17"/>
      <c r="N108" s="17"/>
      <c r="O108" s="5"/>
      <c r="P108" s="5"/>
      <c r="Q108" s="5"/>
      <c r="R108" s="40"/>
      <c r="S108" s="40"/>
      <c r="T108" s="40"/>
      <c r="U108" s="8">
        <f t="shared" si="36"/>
        <v>0</v>
      </c>
      <c r="V108" s="19"/>
      <c r="W108" s="19"/>
      <c r="X108" s="19"/>
      <c r="Y108" s="8">
        <f t="shared" si="37"/>
        <v>0</v>
      </c>
      <c r="Z108" s="19"/>
      <c r="AA108" s="19"/>
      <c r="AB108" s="19"/>
      <c r="AC108" s="8"/>
      <c r="AD108" s="19"/>
      <c r="AE108" s="19"/>
      <c r="AF108" s="19"/>
      <c r="AG108" s="8"/>
      <c r="AH108" s="8"/>
      <c r="AI108" s="20"/>
      <c r="AJ108" s="20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25">
      <c r="A109" s="14">
        <v>6</v>
      </c>
      <c r="B109" s="30"/>
      <c r="C109" s="30" t="s">
        <v>426</v>
      </c>
      <c r="D109" s="28">
        <v>45915</v>
      </c>
      <c r="E109" s="39" t="s">
        <v>398</v>
      </c>
      <c r="F109" s="35" t="s">
        <v>110</v>
      </c>
      <c r="G109" s="5"/>
      <c r="H109" s="38"/>
      <c r="I109" s="38"/>
      <c r="J109" s="93"/>
      <c r="K109" s="29">
        <v>9893000</v>
      </c>
      <c r="L109" s="38"/>
      <c r="M109" s="17"/>
      <c r="N109" s="17"/>
      <c r="O109" s="5"/>
      <c r="P109" s="5"/>
      <c r="Q109" s="5"/>
      <c r="R109" s="40"/>
      <c r="S109" s="40"/>
      <c r="T109" s="40"/>
      <c r="U109" s="8">
        <f t="shared" si="36"/>
        <v>0</v>
      </c>
      <c r="V109" s="19"/>
      <c r="W109" s="19"/>
      <c r="X109" s="19"/>
      <c r="Y109" s="8">
        <f t="shared" si="37"/>
        <v>0</v>
      </c>
      <c r="Z109" s="19"/>
      <c r="AA109" s="19"/>
      <c r="AB109" s="19"/>
      <c r="AC109" s="8"/>
      <c r="AD109" s="19"/>
      <c r="AE109" s="19"/>
      <c r="AF109" s="19"/>
      <c r="AG109" s="8"/>
      <c r="AH109" s="8"/>
      <c r="AI109" s="20"/>
      <c r="AJ109" s="20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s="22" customFormat="1" ht="24.95" customHeight="1" x14ac:dyDescent="0.25">
      <c r="A110" s="91" t="s">
        <v>63</v>
      </c>
      <c r="B110" s="91"/>
      <c r="C110" s="91"/>
      <c r="D110" s="91"/>
      <c r="E110" s="91"/>
      <c r="F110" s="91"/>
      <c r="G110" s="91"/>
      <c r="H110" s="91"/>
      <c r="I110" s="91"/>
      <c r="J110" s="56">
        <f>+J103</f>
        <v>71711000</v>
      </c>
      <c r="K110" s="56">
        <f>SUM(K104:K109)</f>
        <v>71711000</v>
      </c>
      <c r="L110" s="55"/>
      <c r="M110" s="56">
        <f>SUM(M104:M109)</f>
        <v>0</v>
      </c>
      <c r="N110" s="56">
        <f>SUM(N104:N109)</f>
        <v>0</v>
      </c>
      <c r="O110" s="56">
        <f>SUM(O104:O109)</f>
        <v>0</v>
      </c>
      <c r="P110" s="57"/>
      <c r="Q110" s="58"/>
      <c r="R110" s="56">
        <f t="shared" ref="R110:AH110" si="38">SUM(R104:R109)</f>
        <v>0</v>
      </c>
      <c r="S110" s="56">
        <f t="shared" si="38"/>
        <v>0</v>
      </c>
      <c r="T110" s="56">
        <f t="shared" si="38"/>
        <v>0</v>
      </c>
      <c r="U110" s="56">
        <f t="shared" si="38"/>
        <v>0</v>
      </c>
      <c r="V110" s="56">
        <f t="shared" si="38"/>
        <v>0</v>
      </c>
      <c r="W110" s="56">
        <f t="shared" si="38"/>
        <v>0</v>
      </c>
      <c r="X110" s="56">
        <f t="shared" si="38"/>
        <v>0</v>
      </c>
      <c r="Y110" s="56">
        <f t="shared" si="38"/>
        <v>0</v>
      </c>
      <c r="Z110" s="56">
        <f t="shared" si="38"/>
        <v>0</v>
      </c>
      <c r="AA110" s="56">
        <f t="shared" si="38"/>
        <v>0</v>
      </c>
      <c r="AB110" s="56">
        <f t="shared" si="38"/>
        <v>0</v>
      </c>
      <c r="AC110" s="56">
        <f t="shared" si="38"/>
        <v>0</v>
      </c>
      <c r="AD110" s="56">
        <f t="shared" si="38"/>
        <v>0</v>
      </c>
      <c r="AE110" s="56">
        <f t="shared" si="38"/>
        <v>0</v>
      </c>
      <c r="AF110" s="56">
        <f t="shared" si="38"/>
        <v>0</v>
      </c>
      <c r="AG110" s="56">
        <f t="shared" si="38"/>
        <v>0</v>
      </c>
      <c r="AH110" s="56">
        <f t="shared" si="38"/>
        <v>0</v>
      </c>
      <c r="AI110" s="59">
        <f>IF(ISERROR(AH110/J110),0,AH110/J110)</f>
        <v>0</v>
      </c>
      <c r="AJ110" s="59">
        <f>IF(ISERROR(AH110/$AH$203),0,AH110/$AH$203)</f>
        <v>0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x14ac:dyDescent="0.25">
      <c r="A111" s="89" t="s">
        <v>64</v>
      </c>
      <c r="B111" s="89"/>
      <c r="C111" s="89"/>
      <c r="D111" s="89"/>
      <c r="E111" s="89"/>
      <c r="F111" s="4"/>
      <c r="G111" s="5"/>
      <c r="H111" s="6"/>
      <c r="I111" s="6"/>
      <c r="J111" s="92">
        <v>45506000</v>
      </c>
      <c r="K111" s="8"/>
      <c r="L111" s="9"/>
      <c r="M111" s="10"/>
      <c r="N111" s="10"/>
      <c r="O111" s="10"/>
      <c r="P111" s="5"/>
      <c r="Q111" s="11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12"/>
      <c r="AJ111" s="13"/>
    </row>
    <row r="112" spans="1:106" ht="24.95" customHeight="1" outlineLevel="1" x14ac:dyDescent="0.15">
      <c r="A112" s="14">
        <v>1</v>
      </c>
      <c r="B112" s="14"/>
      <c r="C112" s="15"/>
      <c r="D112" s="16"/>
      <c r="E112" s="15"/>
      <c r="F112" s="15"/>
      <c r="G112" s="15"/>
      <c r="H112" s="16"/>
      <c r="I112" s="16"/>
      <c r="J112" s="93"/>
      <c r="K112" s="18"/>
      <c r="L112" s="15"/>
      <c r="M112" s="19"/>
      <c r="N112" s="19"/>
      <c r="O112" s="19"/>
      <c r="P112" s="15"/>
      <c r="Q112" s="15"/>
      <c r="R112" s="19"/>
      <c r="S112" s="19"/>
      <c r="T112" s="19"/>
      <c r="U112" s="8">
        <f>SUM(R112:T112)</f>
        <v>0</v>
      </c>
      <c r="V112" s="19"/>
      <c r="W112" s="19"/>
      <c r="X112" s="19"/>
      <c r="Y112" s="8">
        <f>SUM(V112:X112)</f>
        <v>0</v>
      </c>
      <c r="Z112" s="19"/>
      <c r="AA112" s="19"/>
      <c r="AB112" s="19"/>
      <c r="AC112" s="8">
        <f>SUM(Z112:AB112)</f>
        <v>0</v>
      </c>
      <c r="AD112" s="19"/>
      <c r="AE112" s="19"/>
      <c r="AF112" s="19"/>
      <c r="AG112" s="8">
        <f>SUM(AD112:AF112)</f>
        <v>0</v>
      </c>
      <c r="AH112" s="8">
        <f>SUM(U112,Y112,AC112,AG112)</f>
        <v>0</v>
      </c>
      <c r="AI112" s="20">
        <f>IF(ISERROR(AH112/J112),0,AH112/J112)</f>
        <v>0</v>
      </c>
      <c r="AJ112" s="20">
        <f>IF(ISERROR(AH112/$AH$203),"-",AH112/$AH$203)</f>
        <v>0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 x14ac:dyDescent="0.15">
      <c r="A113" s="14">
        <v>2</v>
      </c>
      <c r="B113" s="14"/>
      <c r="C113" s="15"/>
      <c r="D113" s="16"/>
      <c r="E113" s="15"/>
      <c r="F113" s="15"/>
      <c r="G113" s="15"/>
      <c r="H113" s="16"/>
      <c r="I113" s="16"/>
      <c r="J113" s="94"/>
      <c r="K113" s="18"/>
      <c r="L113" s="15"/>
      <c r="M113" s="19"/>
      <c r="N113" s="19"/>
      <c r="O113" s="19"/>
      <c r="P113" s="15"/>
      <c r="Q113" s="15"/>
      <c r="R113" s="19"/>
      <c r="S113" s="19"/>
      <c r="T113" s="19"/>
      <c r="U113" s="8">
        <f>SUM(R113:T113)</f>
        <v>0</v>
      </c>
      <c r="V113" s="19"/>
      <c r="W113" s="19"/>
      <c r="X113" s="19"/>
      <c r="Y113" s="8">
        <f>SUM(V113:X113)</f>
        <v>0</v>
      </c>
      <c r="Z113" s="19"/>
      <c r="AA113" s="19"/>
      <c r="AB113" s="19"/>
      <c r="AC113" s="8">
        <f>SUM(Z113:AB113)</f>
        <v>0</v>
      </c>
      <c r="AD113" s="19"/>
      <c r="AE113" s="19"/>
      <c r="AF113" s="19"/>
      <c r="AG113" s="8">
        <f>SUM(AD113:AF113)</f>
        <v>0</v>
      </c>
      <c r="AH113" s="8">
        <f>SUM(U113,Y113,AC113,AG113)</f>
        <v>0</v>
      </c>
      <c r="AI113" s="20">
        <f>IF(ISERROR(AH113/J113),0,AH113/J113)</f>
        <v>0</v>
      </c>
      <c r="AJ113" s="20">
        <f>IF(ISERROR(AH113/$AH$203),"-",AH113/$AH$203)</f>
        <v>0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s="22" customFormat="1" ht="24.95" customHeight="1" x14ac:dyDescent="0.25">
      <c r="A114" s="91" t="s">
        <v>65</v>
      </c>
      <c r="B114" s="91"/>
      <c r="C114" s="91"/>
      <c r="D114" s="91"/>
      <c r="E114" s="91"/>
      <c r="F114" s="91"/>
      <c r="G114" s="91"/>
      <c r="H114" s="91"/>
      <c r="I114" s="91"/>
      <c r="J114" s="56">
        <f>+J111</f>
        <v>45506000</v>
      </c>
      <c r="K114" s="56">
        <f>SUM(K112:K113)</f>
        <v>0</v>
      </c>
      <c r="L114" s="55"/>
      <c r="M114" s="56">
        <f>SUM(M112:M113)</f>
        <v>0</v>
      </c>
      <c r="N114" s="56">
        <f>SUM(N112:N113)</f>
        <v>0</v>
      </c>
      <c r="O114" s="56">
        <f>SUM(O112:O113)</f>
        <v>0</v>
      </c>
      <c r="P114" s="57"/>
      <c r="Q114" s="58"/>
      <c r="R114" s="56">
        <f t="shared" ref="R114:AH114" si="39">SUM(R112:R113)</f>
        <v>0</v>
      </c>
      <c r="S114" s="56">
        <f t="shared" si="39"/>
        <v>0</v>
      </c>
      <c r="T114" s="56">
        <f t="shared" si="39"/>
        <v>0</v>
      </c>
      <c r="U114" s="56">
        <f t="shared" si="39"/>
        <v>0</v>
      </c>
      <c r="V114" s="56">
        <f t="shared" si="39"/>
        <v>0</v>
      </c>
      <c r="W114" s="56">
        <f t="shared" si="39"/>
        <v>0</v>
      </c>
      <c r="X114" s="56">
        <f t="shared" si="39"/>
        <v>0</v>
      </c>
      <c r="Y114" s="56">
        <f t="shared" si="39"/>
        <v>0</v>
      </c>
      <c r="Z114" s="56">
        <f t="shared" si="39"/>
        <v>0</v>
      </c>
      <c r="AA114" s="56">
        <f t="shared" si="39"/>
        <v>0</v>
      </c>
      <c r="AB114" s="56">
        <f t="shared" si="39"/>
        <v>0</v>
      </c>
      <c r="AC114" s="56">
        <f t="shared" si="39"/>
        <v>0</v>
      </c>
      <c r="AD114" s="56">
        <f t="shared" si="39"/>
        <v>0</v>
      </c>
      <c r="AE114" s="56">
        <f t="shared" si="39"/>
        <v>0</v>
      </c>
      <c r="AF114" s="56">
        <f t="shared" si="39"/>
        <v>0</v>
      </c>
      <c r="AG114" s="56">
        <f t="shared" si="39"/>
        <v>0</v>
      </c>
      <c r="AH114" s="56">
        <f t="shared" si="39"/>
        <v>0</v>
      </c>
      <c r="AI114" s="59">
        <f>IF(ISERROR(AH114/J114),0,AH114/J114)</f>
        <v>0</v>
      </c>
      <c r="AJ114" s="59">
        <f>IF(ISERROR(AH114/$AH$203),0,AH114/$AH$203)</f>
        <v>0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x14ac:dyDescent="0.25">
      <c r="A115" s="89" t="s">
        <v>66</v>
      </c>
      <c r="B115" s="89"/>
      <c r="C115" s="89"/>
      <c r="D115" s="89"/>
      <c r="E115" s="89"/>
      <c r="F115" s="4"/>
      <c r="G115" s="5"/>
      <c r="H115" s="6"/>
      <c r="I115" s="6"/>
      <c r="J115" s="92">
        <v>367474000</v>
      </c>
      <c r="K115" s="8"/>
      <c r="L115" s="9"/>
      <c r="M115" s="10"/>
      <c r="N115" s="10"/>
      <c r="O115" s="10"/>
      <c r="P115" s="5"/>
      <c r="Q115" s="11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12"/>
      <c r="AJ115" s="13"/>
    </row>
    <row r="116" spans="1:106" ht="24.95" customHeight="1" outlineLevel="1" x14ac:dyDescent="0.15">
      <c r="A116" s="14">
        <v>1</v>
      </c>
      <c r="B116" s="14"/>
      <c r="C116" s="30" t="s">
        <v>399</v>
      </c>
      <c r="D116" s="28">
        <v>45859</v>
      </c>
      <c r="E116" s="39" t="s">
        <v>400</v>
      </c>
      <c r="F116" s="35" t="s">
        <v>110</v>
      </c>
      <c r="G116" s="15"/>
      <c r="H116" s="16"/>
      <c r="I116" s="16"/>
      <c r="J116" s="93"/>
      <c r="K116" s="78">
        <v>13609000</v>
      </c>
      <c r="L116" s="15"/>
      <c r="M116" s="19"/>
      <c r="N116" s="19"/>
      <c r="O116" s="19"/>
      <c r="P116" s="15"/>
      <c r="Q116" s="15"/>
      <c r="R116" s="19"/>
      <c r="S116" s="19"/>
      <c r="T116" s="19"/>
      <c r="U116" s="8">
        <f>SUM(R116:T116)</f>
        <v>0</v>
      </c>
      <c r="V116" s="19"/>
      <c r="W116" s="19"/>
      <c r="X116" s="19"/>
      <c r="Y116" s="8">
        <f>SUM(V116:X116)</f>
        <v>0</v>
      </c>
      <c r="Z116" s="29">
        <v>13609000</v>
      </c>
      <c r="AA116" s="19"/>
      <c r="AB116" s="19"/>
      <c r="AC116" s="8">
        <f>SUM(Z116:AB116)</f>
        <v>13609000</v>
      </c>
      <c r="AD116" s="19"/>
      <c r="AE116" s="19"/>
      <c r="AF116" s="19"/>
      <c r="AG116" s="8">
        <f>SUM(AD116:AF116)</f>
        <v>0</v>
      </c>
      <c r="AH116" s="8">
        <f>SUM(U116,Y116,AC116,AG116)</f>
        <v>13609000</v>
      </c>
      <c r="AI116" s="20">
        <f>IF(ISERROR(AH116/$J$115),0,AH116/$J$115)</f>
        <v>3.7033912603340643E-2</v>
      </c>
      <c r="AJ116" s="20">
        <f t="shared" ref="AJ116:AJ134" si="40">IF(ISERROR(AH116/$AH$203),"-",AH116/$AH$203)</f>
        <v>4.2337316008912336E-3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outlineLevel="1" x14ac:dyDescent="0.15">
      <c r="A117" s="14">
        <v>2</v>
      </c>
      <c r="B117" s="14"/>
      <c r="C117" s="30" t="s">
        <v>401</v>
      </c>
      <c r="D117" s="28">
        <v>45859</v>
      </c>
      <c r="E117" s="39" t="s">
        <v>403</v>
      </c>
      <c r="F117" s="35" t="s">
        <v>110</v>
      </c>
      <c r="G117" s="15"/>
      <c r="H117" s="16"/>
      <c r="I117" s="16"/>
      <c r="J117" s="93"/>
      <c r="K117" s="78">
        <v>13850000</v>
      </c>
      <c r="L117" s="15"/>
      <c r="M117" s="19"/>
      <c r="N117" s="19"/>
      <c r="O117" s="19"/>
      <c r="P117" s="15"/>
      <c r="Q117" s="15"/>
      <c r="R117" s="19"/>
      <c r="S117" s="19"/>
      <c r="T117" s="19"/>
      <c r="U117" s="8">
        <f t="shared" ref="U117:U134" si="41">SUM(R117:T117)</f>
        <v>0</v>
      </c>
      <c r="V117" s="19"/>
      <c r="W117" s="19"/>
      <c r="X117" s="19"/>
      <c r="Y117" s="8">
        <f t="shared" ref="Y117:Y134" si="42">SUM(V117:X117)</f>
        <v>0</v>
      </c>
      <c r="Z117" s="29">
        <v>13850000</v>
      </c>
      <c r="AA117" s="19"/>
      <c r="AB117" s="19"/>
      <c r="AC117" s="8">
        <f t="shared" ref="AC117:AC134" si="43">SUM(Z117:AB117)</f>
        <v>13850000</v>
      </c>
      <c r="AD117" s="19"/>
      <c r="AE117" s="19"/>
      <c r="AF117" s="19"/>
      <c r="AG117" s="8">
        <f t="shared" ref="AG117:AG134" si="44">SUM(AD117:AF117)</f>
        <v>0</v>
      </c>
      <c r="AH117" s="8">
        <f t="shared" ref="AH117:AH134" si="45">SUM(U117,Y117,AC117,AG117)</f>
        <v>13850000</v>
      </c>
      <c r="AI117" s="20">
        <f t="shared" ref="AI117:AI134" si="46">IF(ISERROR(AH117/$J$115),0,AH117/$J$115)</f>
        <v>3.7689741315031812E-2</v>
      </c>
      <c r="AJ117" s="20">
        <f t="shared" si="40"/>
        <v>4.3087061997460199E-3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 x14ac:dyDescent="0.15">
      <c r="A118" s="14">
        <v>3</v>
      </c>
      <c r="B118" s="14"/>
      <c r="C118" s="30" t="s">
        <v>402</v>
      </c>
      <c r="D118" s="28">
        <v>45859</v>
      </c>
      <c r="E118" s="39" t="s">
        <v>404</v>
      </c>
      <c r="F118" s="35" t="s">
        <v>110</v>
      </c>
      <c r="G118" s="15"/>
      <c r="H118" s="16"/>
      <c r="I118" s="16"/>
      <c r="J118" s="93"/>
      <c r="K118" s="78">
        <v>13850000</v>
      </c>
      <c r="L118" s="15"/>
      <c r="M118" s="19"/>
      <c r="N118" s="19"/>
      <c r="O118" s="19"/>
      <c r="P118" s="15"/>
      <c r="Q118" s="15"/>
      <c r="R118" s="19"/>
      <c r="S118" s="19"/>
      <c r="T118" s="19"/>
      <c r="U118" s="8">
        <f t="shared" si="41"/>
        <v>0</v>
      </c>
      <c r="V118" s="19"/>
      <c r="W118" s="19"/>
      <c r="X118" s="19"/>
      <c r="Y118" s="8">
        <f t="shared" si="42"/>
        <v>0</v>
      </c>
      <c r="Z118" s="29">
        <v>13850000</v>
      </c>
      <c r="AA118" s="19"/>
      <c r="AB118" s="19"/>
      <c r="AC118" s="8">
        <f t="shared" si="43"/>
        <v>13850000</v>
      </c>
      <c r="AD118" s="19"/>
      <c r="AE118" s="19"/>
      <c r="AF118" s="19"/>
      <c r="AG118" s="8">
        <f t="shared" si="44"/>
        <v>0</v>
      </c>
      <c r="AH118" s="8">
        <f t="shared" si="45"/>
        <v>13850000</v>
      </c>
      <c r="AI118" s="20">
        <f t="shared" si="46"/>
        <v>3.7689741315031812E-2</v>
      </c>
      <c r="AJ118" s="20">
        <f t="shared" si="40"/>
        <v>4.3087061997460199E-3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 x14ac:dyDescent="0.15">
      <c r="A119" s="14">
        <v>4</v>
      </c>
      <c r="B119" s="14"/>
      <c r="C119" s="30" t="s">
        <v>405</v>
      </c>
      <c r="D119" s="28">
        <v>45859</v>
      </c>
      <c r="E119" s="39" t="s">
        <v>406</v>
      </c>
      <c r="F119" s="35" t="s">
        <v>110</v>
      </c>
      <c r="G119" s="15"/>
      <c r="H119" s="16"/>
      <c r="I119" s="16"/>
      <c r="J119" s="93"/>
      <c r="K119" s="78">
        <v>13850000</v>
      </c>
      <c r="L119" s="15"/>
      <c r="M119" s="19"/>
      <c r="N119" s="19"/>
      <c r="O119" s="19"/>
      <c r="P119" s="15"/>
      <c r="Q119" s="15"/>
      <c r="R119" s="19"/>
      <c r="S119" s="19"/>
      <c r="T119" s="19"/>
      <c r="U119" s="8">
        <f t="shared" si="41"/>
        <v>0</v>
      </c>
      <c r="V119" s="19"/>
      <c r="W119" s="19"/>
      <c r="X119" s="19"/>
      <c r="Y119" s="8">
        <f t="shared" si="42"/>
        <v>0</v>
      </c>
      <c r="Z119" s="29">
        <v>13850000</v>
      </c>
      <c r="AA119" s="19"/>
      <c r="AB119" s="19"/>
      <c r="AC119" s="8">
        <f t="shared" si="43"/>
        <v>13850000</v>
      </c>
      <c r="AD119" s="19"/>
      <c r="AE119" s="19"/>
      <c r="AF119" s="19"/>
      <c r="AG119" s="8">
        <f t="shared" si="44"/>
        <v>0</v>
      </c>
      <c r="AH119" s="8">
        <f t="shared" si="45"/>
        <v>13850000</v>
      </c>
      <c r="AI119" s="20">
        <f t="shared" si="46"/>
        <v>3.7689741315031812E-2</v>
      </c>
      <c r="AJ119" s="20">
        <f t="shared" si="40"/>
        <v>4.3087061997460199E-3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 x14ac:dyDescent="0.15">
      <c r="A120" s="14">
        <v>5</v>
      </c>
      <c r="B120" s="14"/>
      <c r="C120" s="30" t="s">
        <v>386</v>
      </c>
      <c r="D120" s="28">
        <v>45862</v>
      </c>
      <c r="E120" s="39" t="s">
        <v>407</v>
      </c>
      <c r="F120" s="35" t="s">
        <v>110</v>
      </c>
      <c r="G120" s="15"/>
      <c r="H120" s="16"/>
      <c r="I120" s="16"/>
      <c r="J120" s="93"/>
      <c r="K120" s="78">
        <v>28319000</v>
      </c>
      <c r="L120" s="15"/>
      <c r="M120" s="19"/>
      <c r="N120" s="19"/>
      <c r="O120" s="19"/>
      <c r="P120" s="15"/>
      <c r="Q120" s="15"/>
      <c r="R120" s="19"/>
      <c r="S120" s="19"/>
      <c r="T120" s="19"/>
      <c r="U120" s="8">
        <f t="shared" si="41"/>
        <v>0</v>
      </c>
      <c r="V120" s="19"/>
      <c r="W120" s="19"/>
      <c r="X120" s="19"/>
      <c r="Y120" s="8">
        <f t="shared" si="42"/>
        <v>0</v>
      </c>
      <c r="Z120" s="19"/>
      <c r="AA120" s="19"/>
      <c r="AB120" s="19"/>
      <c r="AC120" s="8">
        <f t="shared" si="43"/>
        <v>0</v>
      </c>
      <c r="AD120" s="19"/>
      <c r="AE120" s="19"/>
      <c r="AF120" s="19"/>
      <c r="AG120" s="8">
        <f t="shared" si="44"/>
        <v>0</v>
      </c>
      <c r="AH120" s="8">
        <f t="shared" si="45"/>
        <v>0</v>
      </c>
      <c r="AI120" s="20">
        <f t="shared" si="46"/>
        <v>0</v>
      </c>
      <c r="AJ120" s="20">
        <f t="shared" si="40"/>
        <v>0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 x14ac:dyDescent="0.15">
      <c r="A121" s="14">
        <v>6</v>
      </c>
      <c r="B121" s="14"/>
      <c r="C121" s="30" t="s">
        <v>408</v>
      </c>
      <c r="D121" s="28">
        <v>45862</v>
      </c>
      <c r="E121" s="39" t="s">
        <v>409</v>
      </c>
      <c r="F121" s="35" t="s">
        <v>110</v>
      </c>
      <c r="G121" s="15"/>
      <c r="H121" s="16"/>
      <c r="I121" s="16"/>
      <c r="J121" s="93"/>
      <c r="K121" s="78">
        <v>13850000</v>
      </c>
      <c r="L121" s="15"/>
      <c r="M121" s="19"/>
      <c r="N121" s="19"/>
      <c r="O121" s="19"/>
      <c r="P121" s="15"/>
      <c r="Q121" s="15"/>
      <c r="R121" s="19"/>
      <c r="S121" s="19"/>
      <c r="T121" s="19"/>
      <c r="U121" s="8">
        <f t="shared" si="41"/>
        <v>0</v>
      </c>
      <c r="V121" s="19"/>
      <c r="W121" s="19"/>
      <c r="X121" s="19"/>
      <c r="Y121" s="8">
        <f t="shared" si="42"/>
        <v>0</v>
      </c>
      <c r="Z121" s="19"/>
      <c r="AA121" s="78">
        <v>13850000</v>
      </c>
      <c r="AB121" s="19"/>
      <c r="AC121" s="8">
        <f t="shared" si="43"/>
        <v>13850000</v>
      </c>
      <c r="AD121" s="19"/>
      <c r="AE121" s="19"/>
      <c r="AF121" s="19"/>
      <c r="AG121" s="8">
        <f t="shared" si="44"/>
        <v>0</v>
      </c>
      <c r="AH121" s="8">
        <f t="shared" si="45"/>
        <v>13850000</v>
      </c>
      <c r="AI121" s="20">
        <f t="shared" si="46"/>
        <v>3.7689741315031812E-2</v>
      </c>
      <c r="AJ121" s="20">
        <f t="shared" si="40"/>
        <v>4.3087061997460199E-3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 x14ac:dyDescent="0.15">
      <c r="A122" s="14">
        <v>7</v>
      </c>
      <c r="B122" s="14"/>
      <c r="C122" s="30" t="s">
        <v>433</v>
      </c>
      <c r="D122" s="28">
        <v>45862</v>
      </c>
      <c r="E122" s="39" t="s">
        <v>410</v>
      </c>
      <c r="F122" s="35" t="s">
        <v>110</v>
      </c>
      <c r="G122" s="15"/>
      <c r="H122" s="16"/>
      <c r="I122" s="16"/>
      <c r="J122" s="93"/>
      <c r="K122" s="78">
        <v>13850000</v>
      </c>
      <c r="L122" s="15"/>
      <c r="M122" s="19"/>
      <c r="N122" s="19"/>
      <c r="O122" s="19"/>
      <c r="P122" s="15"/>
      <c r="Q122" s="15"/>
      <c r="R122" s="19"/>
      <c r="S122" s="19"/>
      <c r="T122" s="19"/>
      <c r="U122" s="8">
        <f t="shared" si="41"/>
        <v>0</v>
      </c>
      <c r="V122" s="19"/>
      <c r="W122" s="19"/>
      <c r="X122" s="19"/>
      <c r="Y122" s="8">
        <f t="shared" si="42"/>
        <v>0</v>
      </c>
      <c r="Z122" s="29">
        <v>13850000</v>
      </c>
      <c r="AA122" s="19"/>
      <c r="AB122" s="19"/>
      <c r="AC122" s="8">
        <f t="shared" si="43"/>
        <v>13850000</v>
      </c>
      <c r="AD122" s="19"/>
      <c r="AE122" s="19"/>
      <c r="AF122" s="19"/>
      <c r="AG122" s="8">
        <f t="shared" si="44"/>
        <v>0</v>
      </c>
      <c r="AH122" s="8">
        <f t="shared" si="45"/>
        <v>13850000</v>
      </c>
      <c r="AI122" s="20">
        <f t="shared" si="46"/>
        <v>3.7689741315031812E-2</v>
      </c>
      <c r="AJ122" s="20">
        <f t="shared" si="40"/>
        <v>4.3087061997460199E-3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 x14ac:dyDescent="0.15">
      <c r="A123" s="14">
        <v>8</v>
      </c>
      <c r="B123" s="14"/>
      <c r="C123" s="30" t="s">
        <v>391</v>
      </c>
      <c r="D123" s="28">
        <v>45862</v>
      </c>
      <c r="E123" s="39" t="s">
        <v>411</v>
      </c>
      <c r="F123" s="35" t="s">
        <v>110</v>
      </c>
      <c r="G123" s="15"/>
      <c r="H123" s="16"/>
      <c r="I123" s="16"/>
      <c r="J123" s="93"/>
      <c r="K123" s="78">
        <v>19441000</v>
      </c>
      <c r="L123" s="86"/>
      <c r="M123" s="19"/>
      <c r="N123" s="19"/>
      <c r="O123" s="19"/>
      <c r="P123" s="15"/>
      <c r="Q123" s="15"/>
      <c r="R123" s="19"/>
      <c r="S123" s="19"/>
      <c r="T123" s="19"/>
      <c r="U123" s="8">
        <f t="shared" si="41"/>
        <v>0</v>
      </c>
      <c r="V123" s="19"/>
      <c r="W123" s="19"/>
      <c r="X123" s="19"/>
      <c r="Y123" s="8">
        <f t="shared" si="42"/>
        <v>0</v>
      </c>
      <c r="Z123" s="19"/>
      <c r="AA123" s="29">
        <v>19441000</v>
      </c>
      <c r="AB123" s="19"/>
      <c r="AC123" s="8">
        <f t="shared" si="43"/>
        <v>19441000</v>
      </c>
      <c r="AD123" s="19"/>
      <c r="AE123" s="19"/>
      <c r="AF123" s="19"/>
      <c r="AG123" s="8">
        <f t="shared" si="44"/>
        <v>0</v>
      </c>
      <c r="AH123" s="8">
        <f t="shared" si="45"/>
        <v>19441000</v>
      </c>
      <c r="AI123" s="20">
        <f t="shared" si="46"/>
        <v>5.290442317007462E-2</v>
      </c>
      <c r="AJ123" s="20">
        <f t="shared" si="40"/>
        <v>6.0480546735929511E-3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 x14ac:dyDescent="0.15">
      <c r="A124" s="14">
        <v>9</v>
      </c>
      <c r="B124" s="14"/>
      <c r="C124" s="30" t="s">
        <v>392</v>
      </c>
      <c r="D124" s="28">
        <v>45862</v>
      </c>
      <c r="E124" s="39" t="s">
        <v>411</v>
      </c>
      <c r="F124" s="35" t="s">
        <v>110</v>
      </c>
      <c r="G124" s="15"/>
      <c r="H124" s="16"/>
      <c r="I124" s="16"/>
      <c r="J124" s="93"/>
      <c r="K124" s="78">
        <v>13850000</v>
      </c>
      <c r="L124" s="15"/>
      <c r="M124" s="19"/>
      <c r="N124" s="19"/>
      <c r="O124" s="19"/>
      <c r="P124" s="15"/>
      <c r="Q124" s="15"/>
      <c r="R124" s="19"/>
      <c r="S124" s="19"/>
      <c r="T124" s="19"/>
      <c r="U124" s="8">
        <f t="shared" si="41"/>
        <v>0</v>
      </c>
      <c r="V124" s="19"/>
      <c r="W124" s="19"/>
      <c r="X124" s="19"/>
      <c r="Y124" s="8">
        <f t="shared" si="42"/>
        <v>0</v>
      </c>
      <c r="Z124" s="29">
        <v>13850000</v>
      </c>
      <c r="AA124" s="19"/>
      <c r="AB124" s="19"/>
      <c r="AC124" s="8">
        <f t="shared" si="43"/>
        <v>13850000</v>
      </c>
      <c r="AD124" s="19"/>
      <c r="AE124" s="19"/>
      <c r="AF124" s="19"/>
      <c r="AG124" s="8">
        <f t="shared" si="44"/>
        <v>0</v>
      </c>
      <c r="AH124" s="8">
        <f t="shared" si="45"/>
        <v>13850000</v>
      </c>
      <c r="AI124" s="20">
        <f t="shared" si="46"/>
        <v>3.7689741315031812E-2</v>
      </c>
      <c r="AJ124" s="20">
        <f t="shared" si="40"/>
        <v>4.3087061997460199E-3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 x14ac:dyDescent="0.15">
      <c r="A125" s="14">
        <v>10</v>
      </c>
      <c r="B125" s="14"/>
      <c r="C125" s="30" t="s">
        <v>412</v>
      </c>
      <c r="D125" s="28">
        <v>45862</v>
      </c>
      <c r="E125" s="39" t="s">
        <v>413</v>
      </c>
      <c r="F125" s="35" t="s">
        <v>110</v>
      </c>
      <c r="G125" s="15"/>
      <c r="H125" s="16"/>
      <c r="I125" s="16"/>
      <c r="J125" s="93"/>
      <c r="K125" s="78">
        <v>13850000</v>
      </c>
      <c r="L125" s="15"/>
      <c r="M125" s="19"/>
      <c r="N125" s="19"/>
      <c r="O125" s="19"/>
      <c r="P125" s="15"/>
      <c r="Q125" s="15"/>
      <c r="R125" s="19"/>
      <c r="S125" s="19"/>
      <c r="T125" s="19"/>
      <c r="U125" s="8">
        <f t="shared" si="41"/>
        <v>0</v>
      </c>
      <c r="V125" s="19"/>
      <c r="W125" s="19"/>
      <c r="X125" s="19"/>
      <c r="Y125" s="8">
        <f t="shared" si="42"/>
        <v>0</v>
      </c>
      <c r="Z125" s="29">
        <v>13850000</v>
      </c>
      <c r="AA125" s="19"/>
      <c r="AB125" s="19"/>
      <c r="AC125" s="8">
        <f t="shared" si="43"/>
        <v>13850000</v>
      </c>
      <c r="AD125" s="19"/>
      <c r="AE125" s="19"/>
      <c r="AF125" s="19"/>
      <c r="AG125" s="8">
        <f t="shared" si="44"/>
        <v>0</v>
      </c>
      <c r="AH125" s="8">
        <f t="shared" si="45"/>
        <v>13850000</v>
      </c>
      <c r="AI125" s="20">
        <f t="shared" si="46"/>
        <v>3.7689741315031812E-2</v>
      </c>
      <c r="AJ125" s="20">
        <f t="shared" si="40"/>
        <v>4.3087061997460199E-3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 x14ac:dyDescent="0.15">
      <c r="A126" s="14">
        <v>11</v>
      </c>
      <c r="B126" s="14"/>
      <c r="C126" s="30" t="s">
        <v>432</v>
      </c>
      <c r="D126" s="28">
        <v>45862</v>
      </c>
      <c r="E126" s="39" t="s">
        <v>414</v>
      </c>
      <c r="F126" s="35" t="s">
        <v>110</v>
      </c>
      <c r="G126" s="15"/>
      <c r="H126" s="16"/>
      <c r="I126" s="16"/>
      <c r="J126" s="93"/>
      <c r="K126" s="78">
        <v>13850000</v>
      </c>
      <c r="L126" s="15"/>
      <c r="M126" s="19"/>
      <c r="N126" s="19"/>
      <c r="O126" s="19"/>
      <c r="P126" s="15"/>
      <c r="Q126" s="15"/>
      <c r="R126" s="19"/>
      <c r="S126" s="19"/>
      <c r="T126" s="19"/>
      <c r="U126" s="8">
        <f t="shared" si="41"/>
        <v>0</v>
      </c>
      <c r="V126" s="19"/>
      <c r="W126" s="19"/>
      <c r="X126" s="19"/>
      <c r="Y126" s="8">
        <f t="shared" si="42"/>
        <v>0</v>
      </c>
      <c r="Z126" s="29">
        <v>13850000</v>
      </c>
      <c r="AA126" s="19"/>
      <c r="AB126" s="19"/>
      <c r="AC126" s="8">
        <f t="shared" si="43"/>
        <v>13850000</v>
      </c>
      <c r="AD126" s="19"/>
      <c r="AE126" s="19"/>
      <c r="AF126" s="19"/>
      <c r="AG126" s="8">
        <f t="shared" si="44"/>
        <v>0</v>
      </c>
      <c r="AH126" s="8">
        <f t="shared" si="45"/>
        <v>13850000</v>
      </c>
      <c r="AI126" s="20">
        <f t="shared" si="46"/>
        <v>3.7689741315031812E-2</v>
      </c>
      <c r="AJ126" s="20">
        <f t="shared" si="40"/>
        <v>4.3087061997460199E-3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 x14ac:dyDescent="0.15">
      <c r="A127" s="14">
        <v>12</v>
      </c>
      <c r="B127" s="14"/>
      <c r="C127" s="30" t="s">
        <v>415</v>
      </c>
      <c r="D127" s="28">
        <v>45862</v>
      </c>
      <c r="E127" s="39" t="s">
        <v>416</v>
      </c>
      <c r="F127" s="35" t="s">
        <v>110</v>
      </c>
      <c r="G127" s="15"/>
      <c r="H127" s="16"/>
      <c r="I127" s="16"/>
      <c r="J127" s="93"/>
      <c r="K127" s="78">
        <v>13850000</v>
      </c>
      <c r="L127" s="15"/>
      <c r="M127" s="19"/>
      <c r="N127" s="19"/>
      <c r="O127" s="19"/>
      <c r="P127" s="15"/>
      <c r="Q127" s="15"/>
      <c r="R127" s="19"/>
      <c r="S127" s="19"/>
      <c r="T127" s="19"/>
      <c r="U127" s="8">
        <f t="shared" si="41"/>
        <v>0</v>
      </c>
      <c r="V127" s="19"/>
      <c r="W127" s="19"/>
      <c r="X127" s="19"/>
      <c r="Y127" s="8">
        <f t="shared" si="42"/>
        <v>0</v>
      </c>
      <c r="Z127" s="19"/>
      <c r="AA127" s="78">
        <v>13850000</v>
      </c>
      <c r="AB127" s="19"/>
      <c r="AC127" s="8">
        <f t="shared" si="43"/>
        <v>13850000</v>
      </c>
      <c r="AD127" s="19"/>
      <c r="AE127" s="19"/>
      <c r="AF127" s="19"/>
      <c r="AG127" s="8">
        <f t="shared" si="44"/>
        <v>0</v>
      </c>
      <c r="AH127" s="8">
        <f t="shared" si="45"/>
        <v>13850000</v>
      </c>
      <c r="AI127" s="20">
        <f t="shared" si="46"/>
        <v>3.7689741315031812E-2</v>
      </c>
      <c r="AJ127" s="20">
        <f t="shared" si="40"/>
        <v>4.3087061997460199E-3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 outlineLevel="1" x14ac:dyDescent="0.15">
      <c r="A128" s="14">
        <v>13</v>
      </c>
      <c r="B128" s="14"/>
      <c r="C128" s="30" t="s">
        <v>417</v>
      </c>
      <c r="D128" s="28">
        <v>45917</v>
      </c>
      <c r="E128" s="39" t="s">
        <v>413</v>
      </c>
      <c r="F128" s="35" t="s">
        <v>110</v>
      </c>
      <c r="G128" s="15"/>
      <c r="H128" s="16"/>
      <c r="I128" s="16"/>
      <c r="J128" s="93"/>
      <c r="K128" s="78">
        <v>25762000</v>
      </c>
      <c r="L128" s="15"/>
      <c r="M128" s="19"/>
      <c r="N128" s="19"/>
      <c r="O128" s="19"/>
      <c r="P128" s="15"/>
      <c r="Q128" s="15"/>
      <c r="R128" s="19"/>
      <c r="S128" s="19"/>
      <c r="T128" s="19"/>
      <c r="U128" s="8">
        <f t="shared" si="41"/>
        <v>0</v>
      </c>
      <c r="V128" s="19"/>
      <c r="W128" s="19"/>
      <c r="X128" s="19"/>
      <c r="Y128" s="8">
        <f t="shared" si="42"/>
        <v>0</v>
      </c>
      <c r="Z128" s="19"/>
      <c r="AA128" s="19"/>
      <c r="AB128" s="19"/>
      <c r="AC128" s="8">
        <f t="shared" si="43"/>
        <v>0</v>
      </c>
      <c r="AD128" s="19"/>
      <c r="AE128" s="19"/>
      <c r="AF128" s="19"/>
      <c r="AG128" s="8">
        <f t="shared" si="44"/>
        <v>0</v>
      </c>
      <c r="AH128" s="8">
        <f t="shared" si="45"/>
        <v>0</v>
      </c>
      <c r="AI128" s="20">
        <f t="shared" si="46"/>
        <v>0</v>
      </c>
      <c r="AJ128" s="20">
        <f t="shared" si="40"/>
        <v>0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outlineLevel="1" x14ac:dyDescent="0.15">
      <c r="A129" s="14">
        <v>14</v>
      </c>
      <c r="B129" s="14"/>
      <c r="C129" s="30" t="s">
        <v>418</v>
      </c>
      <c r="D129" s="28">
        <v>45917</v>
      </c>
      <c r="E129" s="39" t="s">
        <v>400</v>
      </c>
      <c r="F129" s="35" t="s">
        <v>110</v>
      </c>
      <c r="G129" s="15"/>
      <c r="H129" s="16"/>
      <c r="I129" s="16"/>
      <c r="J129" s="93"/>
      <c r="K129" s="78">
        <v>14822000</v>
      </c>
      <c r="L129" s="86"/>
      <c r="M129" s="19"/>
      <c r="N129" s="19"/>
      <c r="O129" s="19"/>
      <c r="P129" s="15"/>
      <c r="Q129" s="15"/>
      <c r="R129" s="19"/>
      <c r="S129" s="19"/>
      <c r="T129" s="19"/>
      <c r="U129" s="8">
        <f t="shared" si="41"/>
        <v>0</v>
      </c>
      <c r="V129" s="19"/>
      <c r="W129" s="19"/>
      <c r="X129" s="19"/>
      <c r="Y129" s="8">
        <f t="shared" si="42"/>
        <v>0</v>
      </c>
      <c r="Z129" s="19"/>
      <c r="AA129" s="19"/>
      <c r="AB129" s="19"/>
      <c r="AC129" s="8">
        <f t="shared" si="43"/>
        <v>0</v>
      </c>
      <c r="AD129" s="19"/>
      <c r="AE129" s="19"/>
      <c r="AF129" s="19"/>
      <c r="AG129" s="8">
        <f t="shared" si="44"/>
        <v>0</v>
      </c>
      <c r="AH129" s="8">
        <f t="shared" si="45"/>
        <v>0</v>
      </c>
      <c r="AI129" s="20">
        <f t="shared" si="46"/>
        <v>0</v>
      </c>
      <c r="AJ129" s="20">
        <f t="shared" si="40"/>
        <v>0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 x14ac:dyDescent="0.15">
      <c r="A130" s="14">
        <v>15</v>
      </c>
      <c r="B130" s="14"/>
      <c r="C130" s="30" t="s">
        <v>419</v>
      </c>
      <c r="D130" s="28">
        <v>45917</v>
      </c>
      <c r="E130" s="39" t="s">
        <v>416</v>
      </c>
      <c r="F130" s="35" t="s">
        <v>110</v>
      </c>
      <c r="G130" s="15"/>
      <c r="H130" s="16"/>
      <c r="I130" s="16"/>
      <c r="J130" s="93"/>
      <c r="K130" s="78">
        <v>15028000</v>
      </c>
      <c r="L130" s="86"/>
      <c r="M130" s="19"/>
      <c r="N130" s="19"/>
      <c r="O130" s="19"/>
      <c r="P130" s="15"/>
      <c r="Q130" s="15"/>
      <c r="R130" s="19"/>
      <c r="S130" s="19"/>
      <c r="T130" s="19"/>
      <c r="U130" s="8">
        <f t="shared" si="41"/>
        <v>0</v>
      </c>
      <c r="V130" s="19"/>
      <c r="W130" s="19"/>
      <c r="X130" s="19"/>
      <c r="Y130" s="8">
        <f t="shared" si="42"/>
        <v>0</v>
      </c>
      <c r="Z130" s="19"/>
      <c r="AA130" s="19"/>
      <c r="AB130" s="19"/>
      <c r="AC130" s="8">
        <f t="shared" si="43"/>
        <v>0</v>
      </c>
      <c r="AD130" s="19"/>
      <c r="AE130" s="19"/>
      <c r="AF130" s="19"/>
      <c r="AG130" s="8">
        <f t="shared" si="44"/>
        <v>0</v>
      </c>
      <c r="AH130" s="8">
        <f t="shared" si="45"/>
        <v>0</v>
      </c>
      <c r="AI130" s="20">
        <f t="shared" si="46"/>
        <v>0</v>
      </c>
      <c r="AJ130" s="20">
        <f t="shared" si="40"/>
        <v>0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 x14ac:dyDescent="0.15">
      <c r="A131" s="14">
        <v>16</v>
      </c>
      <c r="B131" s="14"/>
      <c r="C131" s="30" t="s">
        <v>420</v>
      </c>
      <c r="D131" s="28">
        <v>45917</v>
      </c>
      <c r="E131" s="39" t="s">
        <v>421</v>
      </c>
      <c r="F131" s="35" t="s">
        <v>110</v>
      </c>
      <c r="G131" s="15"/>
      <c r="H131" s="16"/>
      <c r="I131" s="16"/>
      <c r="J131" s="93"/>
      <c r="K131" s="78">
        <v>15028000</v>
      </c>
      <c r="L131" s="86"/>
      <c r="M131" s="19"/>
      <c r="N131" s="19"/>
      <c r="O131" s="19"/>
      <c r="P131" s="15"/>
      <c r="Q131" s="15"/>
      <c r="R131" s="19"/>
      <c r="S131" s="19"/>
      <c r="T131" s="19"/>
      <c r="U131" s="8">
        <f t="shared" si="41"/>
        <v>0</v>
      </c>
      <c r="V131" s="19"/>
      <c r="W131" s="19"/>
      <c r="X131" s="19"/>
      <c r="Y131" s="8">
        <f t="shared" si="42"/>
        <v>0</v>
      </c>
      <c r="Z131" s="19"/>
      <c r="AA131" s="19"/>
      <c r="AB131" s="19"/>
      <c r="AC131" s="8">
        <f t="shared" si="43"/>
        <v>0</v>
      </c>
      <c r="AD131" s="19"/>
      <c r="AE131" s="19"/>
      <c r="AF131" s="19"/>
      <c r="AG131" s="8">
        <f t="shared" si="44"/>
        <v>0</v>
      </c>
      <c r="AH131" s="8">
        <f t="shared" si="45"/>
        <v>0</v>
      </c>
      <c r="AI131" s="20">
        <f t="shared" si="46"/>
        <v>0</v>
      </c>
      <c r="AJ131" s="20">
        <f t="shared" si="40"/>
        <v>0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 x14ac:dyDescent="0.15">
      <c r="A132" s="14">
        <v>17</v>
      </c>
      <c r="B132" s="14"/>
      <c r="C132" s="30" t="s">
        <v>422</v>
      </c>
      <c r="D132" s="28">
        <v>45917</v>
      </c>
      <c r="E132" s="39" t="s">
        <v>403</v>
      </c>
      <c r="F132" s="35" t="s">
        <v>110</v>
      </c>
      <c r="G132" s="15"/>
      <c r="H132" s="16"/>
      <c r="I132" s="16"/>
      <c r="J132" s="93"/>
      <c r="K132" s="78">
        <v>15028000</v>
      </c>
      <c r="L132" s="86"/>
      <c r="M132" s="19"/>
      <c r="N132" s="19"/>
      <c r="O132" s="19"/>
      <c r="P132" s="15"/>
      <c r="Q132" s="15"/>
      <c r="R132" s="19"/>
      <c r="S132" s="19"/>
      <c r="T132" s="19"/>
      <c r="U132" s="8">
        <f t="shared" si="41"/>
        <v>0</v>
      </c>
      <c r="V132" s="19"/>
      <c r="W132" s="19"/>
      <c r="X132" s="19"/>
      <c r="Y132" s="8">
        <f t="shared" si="42"/>
        <v>0</v>
      </c>
      <c r="Z132" s="19"/>
      <c r="AA132" s="19"/>
      <c r="AB132" s="19"/>
      <c r="AC132" s="8">
        <f t="shared" si="43"/>
        <v>0</v>
      </c>
      <c r="AD132" s="19"/>
      <c r="AE132" s="19"/>
      <c r="AF132" s="19"/>
      <c r="AG132" s="8">
        <f t="shared" si="44"/>
        <v>0</v>
      </c>
      <c r="AH132" s="8">
        <f t="shared" si="45"/>
        <v>0</v>
      </c>
      <c r="AI132" s="20">
        <f t="shared" si="46"/>
        <v>0</v>
      </c>
      <c r="AJ132" s="20">
        <f t="shared" si="40"/>
        <v>0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outlineLevel="1" thickBot="1" x14ac:dyDescent="0.2">
      <c r="A133" s="14">
        <v>18</v>
      </c>
      <c r="B133" s="14"/>
      <c r="C133" s="30" t="s">
        <v>423</v>
      </c>
      <c r="D133" s="28">
        <v>45917</v>
      </c>
      <c r="E133" s="39" t="s">
        <v>424</v>
      </c>
      <c r="F133" s="35" t="s">
        <v>110</v>
      </c>
      <c r="G133" s="15"/>
      <c r="H133" s="16"/>
      <c r="I133" s="16"/>
      <c r="J133" s="93"/>
      <c r="K133" s="78">
        <v>15028000</v>
      </c>
      <c r="L133" s="81"/>
      <c r="M133" s="82"/>
      <c r="N133" s="83"/>
      <c r="O133" s="83"/>
      <c r="P133" s="84"/>
      <c r="Q133" s="84"/>
      <c r="R133" s="83"/>
      <c r="S133" s="83"/>
      <c r="T133" s="83"/>
      <c r="U133" s="85">
        <f t="shared" si="41"/>
        <v>0</v>
      </c>
      <c r="V133" s="19"/>
      <c r="W133" s="19"/>
      <c r="X133" s="19"/>
      <c r="Y133" s="8">
        <f t="shared" si="42"/>
        <v>0</v>
      </c>
      <c r="Z133" s="19"/>
      <c r="AA133" s="19"/>
      <c r="AB133" s="19"/>
      <c r="AC133" s="8">
        <f t="shared" si="43"/>
        <v>0</v>
      </c>
      <c r="AD133" s="19"/>
      <c r="AE133" s="19"/>
      <c r="AF133" s="19"/>
      <c r="AG133" s="8">
        <f t="shared" si="44"/>
        <v>0</v>
      </c>
      <c r="AH133" s="8">
        <f t="shared" si="45"/>
        <v>0</v>
      </c>
      <c r="AI133" s="20">
        <f t="shared" si="46"/>
        <v>0</v>
      </c>
      <c r="AJ133" s="20">
        <f t="shared" si="40"/>
        <v>0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outlineLevel="1" x14ac:dyDescent="0.15">
      <c r="A134" s="14">
        <v>19</v>
      </c>
      <c r="B134" s="14"/>
      <c r="C134" s="30" t="s">
        <v>431</v>
      </c>
      <c r="D134" s="28">
        <v>45917</v>
      </c>
      <c r="E134" s="39" t="s">
        <v>410</v>
      </c>
      <c r="F134" s="35" t="s">
        <v>110</v>
      </c>
      <c r="G134" s="15"/>
      <c r="H134" s="16"/>
      <c r="I134" s="16"/>
      <c r="J134" s="93"/>
      <c r="K134" s="78">
        <v>15028000</v>
      </c>
      <c r="L134" s="80"/>
      <c r="M134" s="79"/>
      <c r="N134" s="19"/>
      <c r="O134" s="19"/>
      <c r="P134" s="15"/>
      <c r="Q134" s="15"/>
      <c r="R134" s="19"/>
      <c r="S134" s="19"/>
      <c r="T134" s="19"/>
      <c r="U134" s="8">
        <f t="shared" si="41"/>
        <v>0</v>
      </c>
      <c r="V134" s="19"/>
      <c r="W134" s="19"/>
      <c r="X134" s="19"/>
      <c r="Y134" s="8">
        <f t="shared" si="42"/>
        <v>0</v>
      </c>
      <c r="Z134" s="19"/>
      <c r="AA134" s="19"/>
      <c r="AB134" s="19"/>
      <c r="AC134" s="8">
        <f t="shared" si="43"/>
        <v>0</v>
      </c>
      <c r="AD134" s="19"/>
      <c r="AE134" s="19"/>
      <c r="AF134" s="19"/>
      <c r="AG134" s="8">
        <f t="shared" si="44"/>
        <v>0</v>
      </c>
      <c r="AH134" s="8">
        <f t="shared" si="45"/>
        <v>0</v>
      </c>
      <c r="AI134" s="20">
        <f t="shared" si="46"/>
        <v>0</v>
      </c>
      <c r="AJ134" s="20">
        <f t="shared" si="40"/>
        <v>0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s="22" customFormat="1" ht="24.95" customHeight="1" x14ac:dyDescent="0.25">
      <c r="A135" s="91" t="s">
        <v>67</v>
      </c>
      <c r="B135" s="91"/>
      <c r="C135" s="91"/>
      <c r="D135" s="91"/>
      <c r="E135" s="91"/>
      <c r="F135" s="91"/>
      <c r="G135" s="91"/>
      <c r="H135" s="91"/>
      <c r="I135" s="91"/>
      <c r="J135" s="56">
        <f>+J115</f>
        <v>367474000</v>
      </c>
      <c r="K135" s="56">
        <f>SUM(K116:K134)</f>
        <v>301743000</v>
      </c>
      <c r="L135" s="55"/>
      <c r="M135" s="56">
        <f>SUM(M116:M134)</f>
        <v>0</v>
      </c>
      <c r="N135" s="56">
        <f>SUM(N116:N134)</f>
        <v>0</v>
      </c>
      <c r="O135" s="56">
        <f>SUM(O116:O134)</f>
        <v>0</v>
      </c>
      <c r="P135" s="57"/>
      <c r="Q135" s="58"/>
      <c r="R135" s="56">
        <f t="shared" ref="R135:AH135" si="47">SUM(R116:R134)</f>
        <v>0</v>
      </c>
      <c r="S135" s="56">
        <f t="shared" si="47"/>
        <v>0</v>
      </c>
      <c r="T135" s="56">
        <f t="shared" si="47"/>
        <v>0</v>
      </c>
      <c r="U135" s="56">
        <f t="shared" si="47"/>
        <v>0</v>
      </c>
      <c r="V135" s="56">
        <f t="shared" si="47"/>
        <v>0</v>
      </c>
      <c r="W135" s="56">
        <f t="shared" si="47"/>
        <v>0</v>
      </c>
      <c r="X135" s="56">
        <f t="shared" si="47"/>
        <v>0</v>
      </c>
      <c r="Y135" s="56">
        <f t="shared" si="47"/>
        <v>0</v>
      </c>
      <c r="Z135" s="56">
        <f t="shared" si="47"/>
        <v>110559000</v>
      </c>
      <c r="AA135" s="56">
        <f t="shared" si="47"/>
        <v>47141000</v>
      </c>
      <c r="AB135" s="56">
        <f t="shared" si="47"/>
        <v>0</v>
      </c>
      <c r="AC135" s="56">
        <f t="shared" si="47"/>
        <v>157700000</v>
      </c>
      <c r="AD135" s="56">
        <f t="shared" si="47"/>
        <v>0</v>
      </c>
      <c r="AE135" s="56">
        <f t="shared" si="47"/>
        <v>0</v>
      </c>
      <c r="AF135" s="56">
        <f t="shared" si="47"/>
        <v>0</v>
      </c>
      <c r="AG135" s="56">
        <f t="shared" si="47"/>
        <v>0</v>
      </c>
      <c r="AH135" s="56">
        <f t="shared" si="47"/>
        <v>157700000</v>
      </c>
      <c r="AI135" s="59">
        <f>IF(ISERROR(AH135/J135),0,AH135/J135)</f>
        <v>0.42914600760870159</v>
      </c>
      <c r="AJ135" s="59">
        <f>IF(ISERROR(AH135/$AH$203),0,AH135/$AH$203)</f>
        <v>4.9060142072198359E-2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x14ac:dyDescent="0.25">
      <c r="A136" s="89" t="s">
        <v>68</v>
      </c>
      <c r="B136" s="89"/>
      <c r="C136" s="89"/>
      <c r="D136" s="89"/>
      <c r="E136" s="89"/>
      <c r="F136" s="4"/>
      <c r="G136" s="5"/>
      <c r="H136" s="6"/>
      <c r="I136" s="6"/>
      <c r="J136" s="92">
        <v>58306000</v>
      </c>
      <c r="K136" s="8"/>
      <c r="L136" s="9"/>
      <c r="M136" s="10"/>
      <c r="N136" s="10"/>
      <c r="O136" s="10"/>
      <c r="P136" s="5"/>
      <c r="Q136" s="11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12"/>
      <c r="AJ136" s="13"/>
    </row>
    <row r="137" spans="1:106" ht="24.95" customHeight="1" outlineLevel="1" x14ac:dyDescent="0.15">
      <c r="A137" s="14">
        <v>1</v>
      </c>
      <c r="B137" s="14"/>
      <c r="C137" s="15"/>
      <c r="D137" s="16"/>
      <c r="E137" s="15"/>
      <c r="F137" s="15"/>
      <c r="G137" s="15"/>
      <c r="H137" s="16"/>
      <c r="I137" s="16"/>
      <c r="J137" s="93"/>
      <c r="K137" s="18"/>
      <c r="L137" s="15"/>
      <c r="M137" s="19"/>
      <c r="N137" s="19"/>
      <c r="O137" s="19"/>
      <c r="P137" s="15"/>
      <c r="Q137" s="15"/>
      <c r="R137" s="19"/>
      <c r="S137" s="19"/>
      <c r="T137" s="19"/>
      <c r="U137" s="8">
        <f>SUM(R137:T137)</f>
        <v>0</v>
      </c>
      <c r="V137" s="19"/>
      <c r="W137" s="19"/>
      <c r="X137" s="19"/>
      <c r="Y137" s="8">
        <f>SUM(V137:X137)</f>
        <v>0</v>
      </c>
      <c r="Z137" s="19"/>
      <c r="AA137" s="19"/>
      <c r="AB137" s="19"/>
      <c r="AC137" s="8">
        <f>SUM(Z137:AB137)</f>
        <v>0</v>
      </c>
      <c r="AD137" s="19"/>
      <c r="AE137" s="19"/>
      <c r="AF137" s="19"/>
      <c r="AG137" s="8">
        <f>SUM(AD137:AF137)</f>
        <v>0</v>
      </c>
      <c r="AH137" s="8">
        <f>SUM(U137,Y137,AC137,AG137)</f>
        <v>0</v>
      </c>
      <c r="AI137" s="20">
        <f>IF(ISERROR(AH137/J137),0,AH137/J137)</f>
        <v>0</v>
      </c>
      <c r="AJ137" s="20">
        <f>IF(ISERROR(AH137/$AH$203),"-",AH137/$AH$203)</f>
        <v>0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24.95" customHeight="1" outlineLevel="1" x14ac:dyDescent="0.15">
      <c r="A138" s="14">
        <v>2</v>
      </c>
      <c r="B138" s="14"/>
      <c r="C138" s="15"/>
      <c r="D138" s="16"/>
      <c r="E138" s="15"/>
      <c r="F138" s="15"/>
      <c r="G138" s="15"/>
      <c r="H138" s="16"/>
      <c r="I138" s="16"/>
      <c r="J138" s="94"/>
      <c r="K138" s="18"/>
      <c r="L138" s="15"/>
      <c r="M138" s="19"/>
      <c r="N138" s="19"/>
      <c r="O138" s="19"/>
      <c r="P138" s="15"/>
      <c r="Q138" s="15"/>
      <c r="R138" s="19"/>
      <c r="S138" s="19"/>
      <c r="T138" s="19"/>
      <c r="U138" s="8">
        <f>SUM(R138:T138)</f>
        <v>0</v>
      </c>
      <c r="V138" s="19"/>
      <c r="W138" s="19"/>
      <c r="X138" s="19"/>
      <c r="Y138" s="8">
        <f>SUM(V138:X138)</f>
        <v>0</v>
      </c>
      <c r="Z138" s="19"/>
      <c r="AA138" s="19"/>
      <c r="AB138" s="19"/>
      <c r="AC138" s="8">
        <f>SUM(Z138:AB138)</f>
        <v>0</v>
      </c>
      <c r="AD138" s="19"/>
      <c r="AE138" s="19"/>
      <c r="AF138" s="19"/>
      <c r="AG138" s="8">
        <f>SUM(AD138:AF138)</f>
        <v>0</v>
      </c>
      <c r="AH138" s="8">
        <f>SUM(U138,Y138,AC138,AG138)</f>
        <v>0</v>
      </c>
      <c r="AI138" s="20">
        <f>IF(ISERROR(AH138/J138),0,AH138/J138)</f>
        <v>0</v>
      </c>
      <c r="AJ138" s="20">
        <f>IF(ISERROR(AH138/$AH$203),"-",AH138/$AH$203)</f>
        <v>0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s="22" customFormat="1" ht="24.95" customHeight="1" x14ac:dyDescent="0.25">
      <c r="A139" s="91" t="s">
        <v>69</v>
      </c>
      <c r="B139" s="91"/>
      <c r="C139" s="91"/>
      <c r="D139" s="91"/>
      <c r="E139" s="91"/>
      <c r="F139" s="91"/>
      <c r="G139" s="91"/>
      <c r="H139" s="91"/>
      <c r="I139" s="91"/>
      <c r="J139" s="56">
        <f>J136</f>
        <v>58306000</v>
      </c>
      <c r="K139" s="56">
        <f>SUM(K137:K138)</f>
        <v>0</v>
      </c>
      <c r="L139" s="55"/>
      <c r="M139" s="56">
        <f>SUM(M137:M138)</f>
        <v>0</v>
      </c>
      <c r="N139" s="56">
        <f>SUM(N137:N138)</f>
        <v>0</v>
      </c>
      <c r="O139" s="56">
        <f>SUM(O137:O138)</f>
        <v>0</v>
      </c>
      <c r="P139" s="57"/>
      <c r="Q139" s="58"/>
      <c r="R139" s="56">
        <f t="shared" ref="R139:AH139" si="48">SUM(R137:R138)</f>
        <v>0</v>
      </c>
      <c r="S139" s="56">
        <f t="shared" si="48"/>
        <v>0</v>
      </c>
      <c r="T139" s="56">
        <f t="shared" si="48"/>
        <v>0</v>
      </c>
      <c r="U139" s="56">
        <f t="shared" si="48"/>
        <v>0</v>
      </c>
      <c r="V139" s="56">
        <f t="shared" si="48"/>
        <v>0</v>
      </c>
      <c r="W139" s="56">
        <f t="shared" si="48"/>
        <v>0</v>
      </c>
      <c r="X139" s="56">
        <f t="shared" si="48"/>
        <v>0</v>
      </c>
      <c r="Y139" s="56">
        <f t="shared" si="48"/>
        <v>0</v>
      </c>
      <c r="Z139" s="56">
        <f t="shared" si="48"/>
        <v>0</v>
      </c>
      <c r="AA139" s="56">
        <f t="shared" si="48"/>
        <v>0</v>
      </c>
      <c r="AB139" s="56">
        <f t="shared" si="48"/>
        <v>0</v>
      </c>
      <c r="AC139" s="56">
        <f t="shared" si="48"/>
        <v>0</v>
      </c>
      <c r="AD139" s="56">
        <f t="shared" si="48"/>
        <v>0</v>
      </c>
      <c r="AE139" s="56">
        <f t="shared" si="48"/>
        <v>0</v>
      </c>
      <c r="AF139" s="56">
        <f t="shared" si="48"/>
        <v>0</v>
      </c>
      <c r="AG139" s="56">
        <f t="shared" si="48"/>
        <v>0</v>
      </c>
      <c r="AH139" s="56">
        <f t="shared" si="48"/>
        <v>0</v>
      </c>
      <c r="AI139" s="59">
        <f>IF(ISERROR(AH139/J139),0,AH139/J139)</f>
        <v>0</v>
      </c>
      <c r="AJ139" s="59">
        <f>IF(ISERROR(AH139/$AH$203),0,AH139/$AH$203)</f>
        <v>0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x14ac:dyDescent="0.25">
      <c r="A140" s="89" t="s">
        <v>80</v>
      </c>
      <c r="B140" s="89"/>
      <c r="C140" s="89"/>
      <c r="D140" s="89"/>
      <c r="E140" s="89"/>
      <c r="F140" s="4"/>
      <c r="G140" s="5"/>
      <c r="H140" s="6"/>
      <c r="I140" s="6"/>
      <c r="J140" s="92">
        <v>263938000</v>
      </c>
      <c r="K140" s="8"/>
      <c r="L140" s="9"/>
      <c r="M140" s="10"/>
      <c r="N140" s="10"/>
      <c r="O140" s="10"/>
      <c r="P140" s="5"/>
      <c r="Q140" s="1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12"/>
      <c r="AJ140" s="13"/>
    </row>
    <row r="141" spans="1:106" ht="24.95" customHeight="1" outlineLevel="1" x14ac:dyDescent="0.15">
      <c r="A141" s="14">
        <v>1</v>
      </c>
      <c r="B141" s="14"/>
      <c r="C141" s="15"/>
      <c r="D141" s="16"/>
      <c r="E141" s="15"/>
      <c r="F141" s="15"/>
      <c r="G141" s="15"/>
      <c r="H141" s="16"/>
      <c r="I141" s="16"/>
      <c r="J141" s="93"/>
      <c r="K141" s="18"/>
      <c r="L141" s="15"/>
      <c r="M141" s="19"/>
      <c r="N141" s="19"/>
      <c r="O141" s="19"/>
      <c r="P141" s="15"/>
      <c r="Q141" s="15"/>
      <c r="R141" s="19"/>
      <c r="S141" s="19"/>
      <c r="T141" s="19"/>
      <c r="U141" s="8">
        <f>SUM(R141:T141)</f>
        <v>0</v>
      </c>
      <c r="V141" s="19"/>
      <c r="W141" s="19"/>
      <c r="X141" s="19"/>
      <c r="Y141" s="8">
        <f>SUM(V141:X141)</f>
        <v>0</v>
      </c>
      <c r="Z141" s="19"/>
      <c r="AA141" s="19"/>
      <c r="AB141" s="19"/>
      <c r="AC141" s="8">
        <f>SUM(Z141:AB141)</f>
        <v>0</v>
      </c>
      <c r="AD141" s="19"/>
      <c r="AE141" s="19"/>
      <c r="AF141" s="19"/>
      <c r="AG141" s="8">
        <f>SUM(AD141:AF141)</f>
        <v>0</v>
      </c>
      <c r="AH141" s="8">
        <f>SUM(U141,Y141,AC141,AG141)</f>
        <v>0</v>
      </c>
      <c r="AI141" s="20">
        <f>IF(ISERROR(AH141/J141),0,AH141/J141)</f>
        <v>0</v>
      </c>
      <c r="AJ141" s="20">
        <f>IF(ISERROR(AH141/$AH$203),"-",AH141/$AH$203)</f>
        <v>0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outlineLevel="1" x14ac:dyDescent="0.15">
      <c r="A142" s="14">
        <v>2</v>
      </c>
      <c r="B142" s="14"/>
      <c r="C142" s="15"/>
      <c r="D142" s="16"/>
      <c r="E142" s="15"/>
      <c r="F142" s="15"/>
      <c r="G142" s="15"/>
      <c r="H142" s="16"/>
      <c r="I142" s="16"/>
      <c r="J142" s="94"/>
      <c r="K142" s="18"/>
      <c r="L142" s="15"/>
      <c r="M142" s="19"/>
      <c r="N142" s="19"/>
      <c r="O142" s="19"/>
      <c r="P142" s="15"/>
      <c r="Q142" s="15"/>
      <c r="R142" s="19"/>
      <c r="S142" s="19"/>
      <c r="T142" s="19"/>
      <c r="U142" s="8">
        <f>SUM(R142:T142)</f>
        <v>0</v>
      </c>
      <c r="V142" s="19"/>
      <c r="W142" s="19"/>
      <c r="X142" s="19"/>
      <c r="Y142" s="8">
        <f>SUM(V142:X142)</f>
        <v>0</v>
      </c>
      <c r="Z142" s="19"/>
      <c r="AA142" s="19"/>
      <c r="AB142" s="19"/>
      <c r="AC142" s="8">
        <f>SUM(Z142:AB142)</f>
        <v>0</v>
      </c>
      <c r="AD142" s="19"/>
      <c r="AE142" s="19"/>
      <c r="AF142" s="19"/>
      <c r="AG142" s="8">
        <f>SUM(AD142:AF142)</f>
        <v>0</v>
      </c>
      <c r="AH142" s="8">
        <f>SUM(U142,Y142,AC142,AG142)</f>
        <v>0</v>
      </c>
      <c r="AI142" s="20">
        <f>IF(ISERROR(AH142/J142),0,AH142/J142)</f>
        <v>0</v>
      </c>
      <c r="AJ142" s="20">
        <f>IF(ISERROR(AH142/$AH$203),"-",AH142/$AH$203)</f>
        <v>0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s="22" customFormat="1" ht="24.95" customHeight="1" x14ac:dyDescent="0.25">
      <c r="A143" s="91" t="s">
        <v>87</v>
      </c>
      <c r="B143" s="91"/>
      <c r="C143" s="91"/>
      <c r="D143" s="91"/>
      <c r="E143" s="91"/>
      <c r="F143" s="91"/>
      <c r="G143" s="91"/>
      <c r="H143" s="91"/>
      <c r="I143" s="91"/>
      <c r="J143" s="56">
        <f>J140</f>
        <v>263938000</v>
      </c>
      <c r="K143" s="56">
        <f>SUM(K141:K142)</f>
        <v>0</v>
      </c>
      <c r="L143" s="55"/>
      <c r="M143" s="56">
        <f>SUM(M141:M142)</f>
        <v>0</v>
      </c>
      <c r="N143" s="56">
        <f>SUM(N141:N142)</f>
        <v>0</v>
      </c>
      <c r="O143" s="56">
        <f>SUM(O141:O142)</f>
        <v>0</v>
      </c>
      <c r="P143" s="57"/>
      <c r="Q143" s="58"/>
      <c r="R143" s="56">
        <f t="shared" ref="R143:AH143" si="49">SUM(R141:R142)</f>
        <v>0</v>
      </c>
      <c r="S143" s="56">
        <f t="shared" si="49"/>
        <v>0</v>
      </c>
      <c r="T143" s="56">
        <f t="shared" si="49"/>
        <v>0</v>
      </c>
      <c r="U143" s="56">
        <f t="shared" si="49"/>
        <v>0</v>
      </c>
      <c r="V143" s="56">
        <f t="shared" si="49"/>
        <v>0</v>
      </c>
      <c r="W143" s="56">
        <f t="shared" si="49"/>
        <v>0</v>
      </c>
      <c r="X143" s="56">
        <f t="shared" si="49"/>
        <v>0</v>
      </c>
      <c r="Y143" s="56">
        <f t="shared" si="49"/>
        <v>0</v>
      </c>
      <c r="Z143" s="56">
        <f t="shared" si="49"/>
        <v>0</v>
      </c>
      <c r="AA143" s="56">
        <f t="shared" si="49"/>
        <v>0</v>
      </c>
      <c r="AB143" s="56">
        <f t="shared" si="49"/>
        <v>0</v>
      </c>
      <c r="AC143" s="56">
        <f t="shared" si="49"/>
        <v>0</v>
      </c>
      <c r="AD143" s="56">
        <f t="shared" si="49"/>
        <v>0</v>
      </c>
      <c r="AE143" s="56">
        <f t="shared" si="49"/>
        <v>0</v>
      </c>
      <c r="AF143" s="56">
        <f t="shared" si="49"/>
        <v>0</v>
      </c>
      <c r="AG143" s="56">
        <f t="shared" si="49"/>
        <v>0</v>
      </c>
      <c r="AH143" s="56">
        <f t="shared" si="49"/>
        <v>0</v>
      </c>
      <c r="AI143" s="59">
        <f>IF(ISERROR(AH143/J143),0,AH143/J143)</f>
        <v>0</v>
      </c>
      <c r="AJ143" s="59">
        <f>IF(ISERROR(AH143/$AH$203),0,AH143/$AH$203)</f>
        <v>0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x14ac:dyDescent="0.25">
      <c r="A144" s="89" t="s">
        <v>70</v>
      </c>
      <c r="B144" s="89"/>
      <c r="C144" s="89"/>
      <c r="D144" s="89"/>
      <c r="E144" s="89"/>
      <c r="F144" s="4"/>
      <c r="G144" s="5"/>
      <c r="H144" s="6"/>
      <c r="I144" s="6"/>
      <c r="J144" s="92">
        <v>2181240000</v>
      </c>
      <c r="K144" s="8"/>
      <c r="L144" s="9"/>
      <c r="M144" s="10"/>
      <c r="N144" s="10"/>
      <c r="O144" s="10"/>
      <c r="P144" s="5"/>
      <c r="Q144" s="11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12"/>
      <c r="AJ144" s="13"/>
    </row>
    <row r="145" spans="1:36" ht="24.95" customHeight="1" x14ac:dyDescent="0.25">
      <c r="A145" s="14">
        <v>1</v>
      </c>
      <c r="B145" s="14"/>
      <c r="C145" s="35" t="s">
        <v>196</v>
      </c>
      <c r="D145" s="25">
        <v>45811</v>
      </c>
      <c r="E145" s="26" t="s">
        <v>231</v>
      </c>
      <c r="F145" s="35" t="s">
        <v>110</v>
      </c>
      <c r="G145" s="5"/>
      <c r="H145" s="6"/>
      <c r="I145" s="6"/>
      <c r="J145" s="93"/>
      <c r="K145" s="40">
        <v>13321000</v>
      </c>
      <c r="L145" s="9"/>
      <c r="M145" s="10"/>
      <c r="N145" s="10"/>
      <c r="O145" s="10"/>
      <c r="P145" s="5"/>
      <c r="Q145" s="11"/>
      <c r="R145" s="8"/>
      <c r="S145" s="8"/>
      <c r="T145" s="8"/>
      <c r="U145" s="8">
        <f t="shared" ref="U145:U197" si="50">SUM(R145:T145)</f>
        <v>0</v>
      </c>
      <c r="V145" s="8"/>
      <c r="W145" s="8"/>
      <c r="X145" s="40">
        <v>13321000</v>
      </c>
      <c r="Y145" s="8">
        <f t="shared" ref="Y145:Y172" si="51">SUM(V145:X145)</f>
        <v>13321000</v>
      </c>
      <c r="Z145" s="8"/>
      <c r="AA145" s="8"/>
      <c r="AB145" s="8"/>
      <c r="AC145" s="8">
        <f t="shared" ref="AC145:AC172" si="52">SUM(Z145:AB145)</f>
        <v>0</v>
      </c>
      <c r="AD145" s="19"/>
      <c r="AE145" s="19"/>
      <c r="AF145" s="19"/>
      <c r="AG145" s="8">
        <f t="shared" ref="AG145:AG172" si="53">SUM(AD145:AF145)</f>
        <v>0</v>
      </c>
      <c r="AH145" s="8">
        <f t="shared" ref="AH145:AH172" si="54">SUM(U145,Y145,AC145,AG145)</f>
        <v>13321000</v>
      </c>
      <c r="AI145" s="20">
        <f>IF(ISERROR(AH145/$J$144),0,AH145/$J$144)</f>
        <v>6.1070767086611284E-3</v>
      </c>
      <c r="AJ145" s="20">
        <f t="shared" ref="AJ145:AJ173" si="55">IF(ISERROR(AH145/$AH$203),"-",AH145/$AH$203)</f>
        <v>4.1441353997701607E-3</v>
      </c>
    </row>
    <row r="146" spans="1:36" ht="24.95" customHeight="1" x14ac:dyDescent="0.25">
      <c r="A146" s="14">
        <v>2</v>
      </c>
      <c r="B146" s="14"/>
      <c r="C146" s="35" t="s">
        <v>197</v>
      </c>
      <c r="D146" s="25">
        <v>45827</v>
      </c>
      <c r="E146" s="26" t="s">
        <v>234</v>
      </c>
      <c r="F146" s="35" t="s">
        <v>110</v>
      </c>
      <c r="G146" s="5"/>
      <c r="H146" s="6"/>
      <c r="I146" s="6"/>
      <c r="J146" s="93"/>
      <c r="K146" s="40">
        <v>27626000</v>
      </c>
      <c r="L146" s="9"/>
      <c r="M146" s="10"/>
      <c r="N146" s="10"/>
      <c r="O146" s="10"/>
      <c r="P146" s="5"/>
      <c r="Q146" s="11"/>
      <c r="R146" s="8"/>
      <c r="S146" s="8"/>
      <c r="T146" s="8"/>
      <c r="U146" s="8">
        <f t="shared" si="50"/>
        <v>0</v>
      </c>
      <c r="V146" s="8"/>
      <c r="W146" s="8"/>
      <c r="X146" s="40">
        <v>27626000</v>
      </c>
      <c r="Y146" s="8">
        <f t="shared" si="51"/>
        <v>27626000</v>
      </c>
      <c r="Z146" s="8"/>
      <c r="AA146" s="8"/>
      <c r="AB146" s="8"/>
      <c r="AC146" s="8">
        <f t="shared" si="52"/>
        <v>0</v>
      </c>
      <c r="AD146" s="19"/>
      <c r="AE146" s="19"/>
      <c r="AF146" s="19"/>
      <c r="AG146" s="8">
        <f t="shared" si="53"/>
        <v>0</v>
      </c>
      <c r="AH146" s="8">
        <f t="shared" si="54"/>
        <v>27626000</v>
      </c>
      <c r="AI146" s="20">
        <f t="shared" ref="AI146:AI173" si="56">IF(ISERROR(AH146/$J$144),0,AH146/$J$144)</f>
        <v>1.2665272964002126E-2</v>
      </c>
      <c r="AJ146" s="20">
        <f t="shared" si="55"/>
        <v>8.5943911533706528E-3</v>
      </c>
    </row>
    <row r="147" spans="1:36" ht="24.95" customHeight="1" x14ac:dyDescent="0.25">
      <c r="A147" s="14">
        <v>3</v>
      </c>
      <c r="B147" s="14"/>
      <c r="C147" s="35" t="s">
        <v>198</v>
      </c>
      <c r="D147" s="25">
        <v>45806</v>
      </c>
      <c r="E147" s="26" t="s">
        <v>235</v>
      </c>
      <c r="F147" s="35" t="s">
        <v>110</v>
      </c>
      <c r="G147" s="5"/>
      <c r="H147" s="6"/>
      <c r="I147" s="6"/>
      <c r="J147" s="93"/>
      <c r="K147" s="40">
        <v>67069000</v>
      </c>
      <c r="L147" s="9"/>
      <c r="M147" s="10"/>
      <c r="N147" s="10"/>
      <c r="O147" s="10"/>
      <c r="P147" s="5"/>
      <c r="Q147" s="11"/>
      <c r="R147" s="8"/>
      <c r="S147" s="8"/>
      <c r="T147" s="8"/>
      <c r="U147" s="8">
        <f t="shared" si="50"/>
        <v>0</v>
      </c>
      <c r="V147" s="8"/>
      <c r="W147" s="8"/>
      <c r="X147" s="40">
        <v>67069000</v>
      </c>
      <c r="Y147" s="8">
        <f t="shared" si="51"/>
        <v>67069000</v>
      </c>
      <c r="Z147" s="8"/>
      <c r="AA147" s="8"/>
      <c r="AB147" s="8"/>
      <c r="AC147" s="8">
        <f t="shared" si="52"/>
        <v>0</v>
      </c>
      <c r="AD147" s="19"/>
      <c r="AE147" s="19"/>
      <c r="AF147" s="19"/>
      <c r="AG147" s="8">
        <f t="shared" si="53"/>
        <v>0</v>
      </c>
      <c r="AH147" s="8">
        <f t="shared" si="54"/>
        <v>67069000</v>
      </c>
      <c r="AI147" s="20">
        <f t="shared" si="56"/>
        <v>3.074810658157745E-2</v>
      </c>
      <c r="AJ147" s="20">
        <f t="shared" si="55"/>
        <v>2.0865026433990311E-2</v>
      </c>
    </row>
    <row r="148" spans="1:36" ht="24.95" customHeight="1" x14ac:dyDescent="0.25">
      <c r="A148" s="14">
        <v>4</v>
      </c>
      <c r="B148" s="14"/>
      <c r="C148" s="35" t="s">
        <v>199</v>
      </c>
      <c r="D148" s="25">
        <v>45807</v>
      </c>
      <c r="E148" s="26" t="s">
        <v>226</v>
      </c>
      <c r="F148" s="35" t="s">
        <v>110</v>
      </c>
      <c r="G148" s="5"/>
      <c r="H148" s="6"/>
      <c r="I148" s="6"/>
      <c r="J148" s="93"/>
      <c r="K148" s="40">
        <v>26828000</v>
      </c>
      <c r="L148" s="9"/>
      <c r="M148" s="10"/>
      <c r="N148" s="10"/>
      <c r="O148" s="10"/>
      <c r="P148" s="5"/>
      <c r="Q148" s="11"/>
      <c r="R148" s="8"/>
      <c r="S148" s="8"/>
      <c r="T148" s="8"/>
      <c r="U148" s="8">
        <f t="shared" si="50"/>
        <v>0</v>
      </c>
      <c r="V148" s="8"/>
      <c r="W148" s="8"/>
      <c r="X148" s="40">
        <v>26828000</v>
      </c>
      <c r="Y148" s="8">
        <f t="shared" si="51"/>
        <v>26828000</v>
      </c>
      <c r="Z148" s="8"/>
      <c r="AA148" s="8"/>
      <c r="AB148" s="8"/>
      <c r="AC148" s="8">
        <f t="shared" si="52"/>
        <v>0</v>
      </c>
      <c r="AD148" s="19"/>
      <c r="AE148" s="19"/>
      <c r="AF148" s="19"/>
      <c r="AG148" s="8">
        <f t="shared" si="53"/>
        <v>0</v>
      </c>
      <c r="AH148" s="8">
        <f t="shared" si="54"/>
        <v>26828000</v>
      </c>
      <c r="AI148" s="20">
        <f t="shared" si="56"/>
        <v>1.2299426014560525E-2</v>
      </c>
      <c r="AJ148" s="20">
        <f t="shared" si="55"/>
        <v>8.3461350127643479E-3</v>
      </c>
    </row>
    <row r="149" spans="1:36" ht="24.95" customHeight="1" x14ac:dyDescent="0.25">
      <c r="A149" s="14">
        <v>5</v>
      </c>
      <c r="B149" s="14"/>
      <c r="C149" s="35" t="s">
        <v>200</v>
      </c>
      <c r="D149" s="25">
        <v>45807</v>
      </c>
      <c r="E149" s="26" t="s">
        <v>230</v>
      </c>
      <c r="F149" s="35" t="s">
        <v>110</v>
      </c>
      <c r="G149" s="5"/>
      <c r="H149" s="6"/>
      <c r="I149" s="6"/>
      <c r="J149" s="93"/>
      <c r="K149" s="40">
        <v>67069000</v>
      </c>
      <c r="L149" s="9"/>
      <c r="M149" s="10"/>
      <c r="N149" s="10"/>
      <c r="O149" s="10"/>
      <c r="P149" s="5"/>
      <c r="Q149" s="11"/>
      <c r="R149" s="8"/>
      <c r="S149" s="8"/>
      <c r="T149" s="8"/>
      <c r="U149" s="8">
        <f t="shared" si="50"/>
        <v>0</v>
      </c>
      <c r="V149" s="8"/>
      <c r="W149" s="8"/>
      <c r="X149" s="40">
        <v>67069000</v>
      </c>
      <c r="Y149" s="8">
        <f t="shared" si="51"/>
        <v>67069000</v>
      </c>
      <c r="Z149" s="8"/>
      <c r="AA149" s="8"/>
      <c r="AB149" s="8"/>
      <c r="AC149" s="8">
        <f t="shared" si="52"/>
        <v>0</v>
      </c>
      <c r="AD149" s="19"/>
      <c r="AE149" s="19"/>
      <c r="AF149" s="19"/>
      <c r="AG149" s="8">
        <f t="shared" si="53"/>
        <v>0</v>
      </c>
      <c r="AH149" s="8">
        <f t="shared" si="54"/>
        <v>67069000</v>
      </c>
      <c r="AI149" s="20">
        <f t="shared" si="56"/>
        <v>3.074810658157745E-2</v>
      </c>
      <c r="AJ149" s="20">
        <f t="shared" si="55"/>
        <v>2.0865026433990311E-2</v>
      </c>
    </row>
    <row r="150" spans="1:36" ht="24.95" customHeight="1" x14ac:dyDescent="0.25">
      <c r="A150" s="14">
        <v>6</v>
      </c>
      <c r="B150" s="14"/>
      <c r="C150" s="35" t="s">
        <v>201</v>
      </c>
      <c r="D150" s="25">
        <v>45805</v>
      </c>
      <c r="E150" s="26" t="s">
        <v>237</v>
      </c>
      <c r="F150" s="35" t="s">
        <v>110</v>
      </c>
      <c r="G150" s="5"/>
      <c r="H150" s="6"/>
      <c r="I150" s="6"/>
      <c r="J150" s="93"/>
      <c r="K150" s="40">
        <v>41439000</v>
      </c>
      <c r="L150" s="9"/>
      <c r="M150" s="10"/>
      <c r="N150" s="10"/>
      <c r="O150" s="10"/>
      <c r="P150" s="5"/>
      <c r="Q150" s="11"/>
      <c r="R150" s="8"/>
      <c r="S150" s="8"/>
      <c r="T150" s="8"/>
      <c r="U150" s="8">
        <f t="shared" si="50"/>
        <v>0</v>
      </c>
      <c r="V150" s="8"/>
      <c r="W150" s="8"/>
      <c r="X150" s="40">
        <v>41439000</v>
      </c>
      <c r="Y150" s="8">
        <f t="shared" si="51"/>
        <v>41439000</v>
      </c>
      <c r="Z150" s="8"/>
      <c r="AA150" s="8"/>
      <c r="AB150" s="8"/>
      <c r="AC150" s="8">
        <f t="shared" si="52"/>
        <v>0</v>
      </c>
      <c r="AD150" s="19"/>
      <c r="AE150" s="19"/>
      <c r="AF150" s="19"/>
      <c r="AG150" s="8">
        <f t="shared" si="53"/>
        <v>0</v>
      </c>
      <c r="AH150" s="8">
        <f t="shared" si="54"/>
        <v>41439000</v>
      </c>
      <c r="AI150" s="20">
        <f t="shared" si="56"/>
        <v>1.899790944600319E-2</v>
      </c>
      <c r="AJ150" s="20">
        <f t="shared" si="55"/>
        <v>1.2891586730055979E-2</v>
      </c>
    </row>
    <row r="151" spans="1:36" ht="24.95" customHeight="1" x14ac:dyDescent="0.25">
      <c r="A151" s="14">
        <v>7</v>
      </c>
      <c r="B151" s="14"/>
      <c r="C151" s="35" t="s">
        <v>202</v>
      </c>
      <c r="D151" s="25">
        <v>45805</v>
      </c>
      <c r="E151" s="26" t="s">
        <v>238</v>
      </c>
      <c r="F151" s="35" t="s">
        <v>110</v>
      </c>
      <c r="G151" s="5"/>
      <c r="H151" s="6"/>
      <c r="I151" s="6"/>
      <c r="J151" s="93"/>
      <c r="K151" s="40">
        <v>13813000</v>
      </c>
      <c r="L151" s="9"/>
      <c r="M151" s="10"/>
      <c r="N151" s="10"/>
      <c r="O151" s="10"/>
      <c r="P151" s="5"/>
      <c r="Q151" s="11"/>
      <c r="R151" s="8"/>
      <c r="S151" s="8"/>
      <c r="T151" s="8"/>
      <c r="U151" s="8">
        <f t="shared" si="50"/>
        <v>0</v>
      </c>
      <c r="V151" s="8"/>
      <c r="W151" s="8"/>
      <c r="X151" s="40">
        <v>13813000</v>
      </c>
      <c r="Y151" s="8">
        <f t="shared" si="51"/>
        <v>13813000</v>
      </c>
      <c r="Z151" s="8"/>
      <c r="AA151" s="8"/>
      <c r="AB151" s="8"/>
      <c r="AC151" s="8">
        <f t="shared" si="52"/>
        <v>0</v>
      </c>
      <c r="AD151" s="19"/>
      <c r="AE151" s="19"/>
      <c r="AF151" s="19"/>
      <c r="AG151" s="8">
        <f t="shared" si="53"/>
        <v>0</v>
      </c>
      <c r="AH151" s="8">
        <f t="shared" si="54"/>
        <v>13813000</v>
      </c>
      <c r="AI151" s="20">
        <f t="shared" si="56"/>
        <v>6.3326364820010632E-3</v>
      </c>
      <c r="AJ151" s="20">
        <f t="shared" si="55"/>
        <v>4.2971955766853264E-3</v>
      </c>
    </row>
    <row r="152" spans="1:36" ht="24.95" customHeight="1" x14ac:dyDescent="0.25">
      <c r="A152" s="14">
        <v>8</v>
      </c>
      <c r="B152" s="14"/>
      <c r="C152" s="35" t="s">
        <v>204</v>
      </c>
      <c r="D152" s="25">
        <v>45807</v>
      </c>
      <c r="E152" s="26" t="s">
        <v>239</v>
      </c>
      <c r="F152" s="35" t="s">
        <v>110</v>
      </c>
      <c r="G152" s="5"/>
      <c r="H152" s="6"/>
      <c r="I152" s="6"/>
      <c r="J152" s="93"/>
      <c r="K152" s="40">
        <v>27626000</v>
      </c>
      <c r="L152" s="9"/>
      <c r="M152" s="10"/>
      <c r="N152" s="10"/>
      <c r="O152" s="10"/>
      <c r="P152" s="5"/>
      <c r="Q152" s="11"/>
      <c r="R152" s="8"/>
      <c r="S152" s="8"/>
      <c r="T152" s="8"/>
      <c r="U152" s="8">
        <f t="shared" si="50"/>
        <v>0</v>
      </c>
      <c r="V152" s="8"/>
      <c r="W152" s="8"/>
      <c r="X152" s="40">
        <v>27626000</v>
      </c>
      <c r="Y152" s="8">
        <f t="shared" si="51"/>
        <v>27626000</v>
      </c>
      <c r="Z152" s="8"/>
      <c r="AA152" s="8"/>
      <c r="AB152" s="8"/>
      <c r="AC152" s="8">
        <f t="shared" si="52"/>
        <v>0</v>
      </c>
      <c r="AD152" s="19"/>
      <c r="AE152" s="19"/>
      <c r="AF152" s="19"/>
      <c r="AG152" s="8">
        <f t="shared" si="53"/>
        <v>0</v>
      </c>
      <c r="AH152" s="8">
        <f t="shared" si="54"/>
        <v>27626000</v>
      </c>
      <c r="AI152" s="20">
        <f t="shared" si="56"/>
        <v>1.2665272964002126E-2</v>
      </c>
      <c r="AJ152" s="20">
        <f t="shared" si="55"/>
        <v>8.5943911533706528E-3</v>
      </c>
    </row>
    <row r="153" spans="1:36" ht="24.95" customHeight="1" x14ac:dyDescent="0.25">
      <c r="A153" s="14">
        <v>9</v>
      </c>
      <c r="B153" s="14"/>
      <c r="C153" s="35" t="s">
        <v>203</v>
      </c>
      <c r="D153" s="25">
        <v>45769</v>
      </c>
      <c r="E153" s="26" t="s">
        <v>236</v>
      </c>
      <c r="F153" s="35" t="s">
        <v>110</v>
      </c>
      <c r="G153" s="5"/>
      <c r="H153" s="6"/>
      <c r="I153" s="6"/>
      <c r="J153" s="93"/>
      <c r="K153" s="40">
        <v>27626000</v>
      </c>
      <c r="L153" s="9"/>
      <c r="M153" s="10"/>
      <c r="N153" s="10"/>
      <c r="O153" s="10"/>
      <c r="P153" s="5"/>
      <c r="Q153" s="11"/>
      <c r="R153" s="8"/>
      <c r="S153" s="8"/>
      <c r="T153" s="8"/>
      <c r="U153" s="8">
        <f t="shared" si="50"/>
        <v>0</v>
      </c>
      <c r="V153" s="8"/>
      <c r="W153" s="8"/>
      <c r="X153" s="40">
        <v>27626000</v>
      </c>
      <c r="Y153" s="8">
        <f t="shared" si="51"/>
        <v>27626000</v>
      </c>
      <c r="Z153" s="8"/>
      <c r="AA153" s="8"/>
      <c r="AB153" s="8"/>
      <c r="AC153" s="8">
        <f t="shared" si="52"/>
        <v>0</v>
      </c>
      <c r="AD153" s="19"/>
      <c r="AE153" s="19"/>
      <c r="AF153" s="19"/>
      <c r="AG153" s="8">
        <f t="shared" si="53"/>
        <v>0</v>
      </c>
      <c r="AH153" s="8">
        <f t="shared" si="54"/>
        <v>27626000</v>
      </c>
      <c r="AI153" s="20">
        <f t="shared" si="56"/>
        <v>1.2665272964002126E-2</v>
      </c>
      <c r="AJ153" s="20">
        <f t="shared" si="55"/>
        <v>8.5943911533706528E-3</v>
      </c>
    </row>
    <row r="154" spans="1:36" ht="24.95" customHeight="1" x14ac:dyDescent="0.25">
      <c r="A154" s="14">
        <v>10</v>
      </c>
      <c r="B154" s="14"/>
      <c r="C154" s="35" t="s">
        <v>205</v>
      </c>
      <c r="D154" s="25">
        <v>45807</v>
      </c>
      <c r="E154" s="26" t="s">
        <v>246</v>
      </c>
      <c r="F154" s="35" t="s">
        <v>110</v>
      </c>
      <c r="G154" s="5"/>
      <c r="H154" s="6"/>
      <c r="I154" s="6"/>
      <c r="J154" s="93"/>
      <c r="K154" s="40">
        <v>13813000</v>
      </c>
      <c r="L154" s="9"/>
      <c r="M154" s="10"/>
      <c r="N154" s="10"/>
      <c r="O154" s="10"/>
      <c r="P154" s="5"/>
      <c r="Q154" s="11"/>
      <c r="R154" s="8"/>
      <c r="S154" s="8"/>
      <c r="T154" s="8"/>
      <c r="U154" s="8">
        <f t="shared" si="50"/>
        <v>0</v>
      </c>
      <c r="V154" s="8"/>
      <c r="W154" s="8"/>
      <c r="X154" s="40">
        <v>13813000</v>
      </c>
      <c r="Y154" s="8">
        <f t="shared" si="51"/>
        <v>13813000</v>
      </c>
      <c r="Z154" s="8"/>
      <c r="AA154" s="8"/>
      <c r="AB154" s="8"/>
      <c r="AC154" s="8">
        <f t="shared" si="52"/>
        <v>0</v>
      </c>
      <c r="AD154" s="19"/>
      <c r="AE154" s="19"/>
      <c r="AF154" s="19"/>
      <c r="AG154" s="8">
        <f t="shared" si="53"/>
        <v>0</v>
      </c>
      <c r="AH154" s="8">
        <f t="shared" si="54"/>
        <v>13813000</v>
      </c>
      <c r="AI154" s="20">
        <f t="shared" si="56"/>
        <v>6.3326364820010632E-3</v>
      </c>
      <c r="AJ154" s="20">
        <f t="shared" si="55"/>
        <v>4.2971955766853264E-3</v>
      </c>
    </row>
    <row r="155" spans="1:36" ht="24.95" customHeight="1" x14ac:dyDescent="0.25">
      <c r="A155" s="14">
        <v>11</v>
      </c>
      <c r="B155" s="14"/>
      <c r="C155" s="35" t="s">
        <v>206</v>
      </c>
      <c r="D155" s="25">
        <v>45805</v>
      </c>
      <c r="E155" s="26" t="s">
        <v>245</v>
      </c>
      <c r="F155" s="35" t="s">
        <v>110</v>
      </c>
      <c r="G155" s="5"/>
      <c r="H155" s="6"/>
      <c r="I155" s="6"/>
      <c r="J155" s="93"/>
      <c r="K155" s="40">
        <v>41439000</v>
      </c>
      <c r="L155" s="9"/>
      <c r="M155" s="10"/>
      <c r="N155" s="10"/>
      <c r="O155" s="10"/>
      <c r="P155" s="5"/>
      <c r="Q155" s="11"/>
      <c r="R155" s="8"/>
      <c r="S155" s="8"/>
      <c r="T155" s="8"/>
      <c r="U155" s="8">
        <f t="shared" si="50"/>
        <v>0</v>
      </c>
      <c r="V155" s="8"/>
      <c r="W155" s="19"/>
      <c r="X155" s="40">
        <v>41439000</v>
      </c>
      <c r="Y155" s="8">
        <f t="shared" si="51"/>
        <v>41439000</v>
      </c>
      <c r="Z155" s="8"/>
      <c r="AA155" s="8"/>
      <c r="AB155" s="8"/>
      <c r="AC155" s="8">
        <f t="shared" si="52"/>
        <v>0</v>
      </c>
      <c r="AD155" s="19"/>
      <c r="AE155" s="19"/>
      <c r="AF155" s="19"/>
      <c r="AG155" s="8">
        <f t="shared" si="53"/>
        <v>0</v>
      </c>
      <c r="AH155" s="8">
        <f t="shared" si="54"/>
        <v>41439000</v>
      </c>
      <c r="AI155" s="20">
        <f t="shared" si="56"/>
        <v>1.899790944600319E-2</v>
      </c>
      <c r="AJ155" s="20">
        <f t="shared" si="55"/>
        <v>1.2891586730055979E-2</v>
      </c>
    </row>
    <row r="156" spans="1:36" ht="24.95" customHeight="1" x14ac:dyDescent="0.25">
      <c r="A156" s="14">
        <v>12</v>
      </c>
      <c r="B156" s="14"/>
      <c r="C156" s="35" t="s">
        <v>207</v>
      </c>
      <c r="D156" s="25">
        <v>45807</v>
      </c>
      <c r="E156" s="26" t="s">
        <v>247</v>
      </c>
      <c r="F156" s="35" t="s">
        <v>110</v>
      </c>
      <c r="G156" s="5"/>
      <c r="H156" s="6"/>
      <c r="I156" s="6"/>
      <c r="J156" s="93"/>
      <c r="K156" s="40">
        <v>13813000</v>
      </c>
      <c r="L156" s="9"/>
      <c r="M156" s="10"/>
      <c r="N156" s="10"/>
      <c r="O156" s="10"/>
      <c r="P156" s="5"/>
      <c r="Q156" s="11"/>
      <c r="R156" s="8"/>
      <c r="S156" s="8"/>
      <c r="T156" s="8"/>
      <c r="U156" s="8">
        <f t="shared" si="50"/>
        <v>0</v>
      </c>
      <c r="V156" s="8"/>
      <c r="W156" s="19"/>
      <c r="X156" s="40">
        <v>13813000</v>
      </c>
      <c r="Y156" s="8">
        <f t="shared" si="51"/>
        <v>13813000</v>
      </c>
      <c r="Z156" s="8"/>
      <c r="AA156" s="8"/>
      <c r="AB156" s="8"/>
      <c r="AC156" s="8">
        <f t="shared" si="52"/>
        <v>0</v>
      </c>
      <c r="AD156" s="19"/>
      <c r="AE156" s="19"/>
      <c r="AF156" s="19"/>
      <c r="AG156" s="8">
        <f t="shared" si="53"/>
        <v>0</v>
      </c>
      <c r="AH156" s="8">
        <f t="shared" si="54"/>
        <v>13813000</v>
      </c>
      <c r="AI156" s="20">
        <f t="shared" si="56"/>
        <v>6.3326364820010632E-3</v>
      </c>
      <c r="AJ156" s="20">
        <f t="shared" si="55"/>
        <v>4.2971955766853264E-3</v>
      </c>
    </row>
    <row r="157" spans="1:36" ht="24.95" customHeight="1" x14ac:dyDescent="0.25">
      <c r="A157" s="14">
        <v>13</v>
      </c>
      <c r="B157" s="14"/>
      <c r="C157" s="35" t="s">
        <v>208</v>
      </c>
      <c r="D157" s="25">
        <v>45807</v>
      </c>
      <c r="E157" s="26" t="s">
        <v>240</v>
      </c>
      <c r="F157" s="35" t="s">
        <v>110</v>
      </c>
      <c r="G157" s="5"/>
      <c r="H157" s="6"/>
      <c r="I157" s="6"/>
      <c r="J157" s="93"/>
      <c r="K157" s="40">
        <v>27626000</v>
      </c>
      <c r="L157" s="9"/>
      <c r="M157" s="10"/>
      <c r="N157" s="10"/>
      <c r="O157" s="10"/>
      <c r="P157" s="5"/>
      <c r="Q157" s="11"/>
      <c r="R157" s="8"/>
      <c r="S157" s="8"/>
      <c r="T157" s="8"/>
      <c r="U157" s="8">
        <f t="shared" si="50"/>
        <v>0</v>
      </c>
      <c r="V157" s="8"/>
      <c r="W157" s="19"/>
      <c r="X157" s="40">
        <v>27626000</v>
      </c>
      <c r="Y157" s="8">
        <f t="shared" si="51"/>
        <v>27626000</v>
      </c>
      <c r="Z157" s="8"/>
      <c r="AA157" s="8"/>
      <c r="AB157" s="8"/>
      <c r="AC157" s="8">
        <f t="shared" si="52"/>
        <v>0</v>
      </c>
      <c r="AD157" s="19"/>
      <c r="AE157" s="19"/>
      <c r="AF157" s="19"/>
      <c r="AG157" s="8">
        <f t="shared" si="53"/>
        <v>0</v>
      </c>
      <c r="AH157" s="8">
        <f t="shared" si="54"/>
        <v>27626000</v>
      </c>
      <c r="AI157" s="20">
        <f t="shared" si="56"/>
        <v>1.2665272964002126E-2</v>
      </c>
      <c r="AJ157" s="20">
        <f t="shared" si="55"/>
        <v>8.5943911533706528E-3</v>
      </c>
    </row>
    <row r="158" spans="1:36" ht="24.95" customHeight="1" x14ac:dyDescent="0.25">
      <c r="A158" s="14">
        <v>14</v>
      </c>
      <c r="B158" s="14"/>
      <c r="C158" s="35" t="s">
        <v>209</v>
      </c>
      <c r="D158" s="25">
        <v>45805</v>
      </c>
      <c r="E158" s="26" t="s">
        <v>242</v>
      </c>
      <c r="F158" s="35" t="s">
        <v>110</v>
      </c>
      <c r="G158" s="5"/>
      <c r="H158" s="6"/>
      <c r="I158" s="6"/>
      <c r="J158" s="93"/>
      <c r="K158" s="40">
        <v>55252000</v>
      </c>
      <c r="L158" s="9"/>
      <c r="M158" s="10"/>
      <c r="N158" s="10"/>
      <c r="O158" s="10"/>
      <c r="P158" s="5"/>
      <c r="Q158" s="11"/>
      <c r="R158" s="8"/>
      <c r="S158" s="8"/>
      <c r="T158" s="8"/>
      <c r="U158" s="8">
        <f t="shared" si="50"/>
        <v>0</v>
      </c>
      <c r="V158" s="8"/>
      <c r="W158" s="19"/>
      <c r="X158" s="40">
        <v>55252000</v>
      </c>
      <c r="Y158" s="8">
        <f t="shared" si="51"/>
        <v>55252000</v>
      </c>
      <c r="Z158" s="8"/>
      <c r="AA158" s="8"/>
      <c r="AB158" s="8"/>
      <c r="AC158" s="8">
        <f t="shared" si="52"/>
        <v>0</v>
      </c>
      <c r="AD158" s="19"/>
      <c r="AE158" s="19"/>
      <c r="AF158" s="19"/>
      <c r="AG158" s="8">
        <f t="shared" si="53"/>
        <v>0</v>
      </c>
      <c r="AH158" s="8">
        <f t="shared" si="54"/>
        <v>55252000</v>
      </c>
      <c r="AI158" s="20">
        <f t="shared" si="56"/>
        <v>2.5330545928004253E-2</v>
      </c>
      <c r="AJ158" s="20">
        <f t="shared" si="55"/>
        <v>1.7188782306741306E-2</v>
      </c>
    </row>
    <row r="159" spans="1:36" ht="24.95" customHeight="1" x14ac:dyDescent="0.25">
      <c r="A159" s="14">
        <v>15</v>
      </c>
      <c r="B159" s="14"/>
      <c r="C159" s="35" t="s">
        <v>210</v>
      </c>
      <c r="D159" s="25">
        <v>45805</v>
      </c>
      <c r="E159" s="26" t="s">
        <v>235</v>
      </c>
      <c r="F159" s="35" t="s">
        <v>110</v>
      </c>
      <c r="G159" s="5"/>
      <c r="H159" s="6"/>
      <c r="I159" s="6"/>
      <c r="J159" s="93"/>
      <c r="K159" s="40">
        <v>69065000</v>
      </c>
      <c r="L159" s="9"/>
      <c r="M159" s="10"/>
      <c r="N159" s="10"/>
      <c r="O159" s="10"/>
      <c r="P159" s="5"/>
      <c r="Q159" s="11"/>
      <c r="R159" s="8"/>
      <c r="S159" s="8"/>
      <c r="T159" s="8"/>
      <c r="U159" s="8">
        <f t="shared" si="50"/>
        <v>0</v>
      </c>
      <c r="V159" s="8"/>
      <c r="W159" s="19"/>
      <c r="X159" s="40">
        <v>69065000</v>
      </c>
      <c r="Y159" s="8">
        <f t="shared" si="51"/>
        <v>69065000</v>
      </c>
      <c r="Z159" s="8"/>
      <c r="AA159" s="8"/>
      <c r="AB159" s="8"/>
      <c r="AC159" s="8">
        <f t="shared" si="52"/>
        <v>0</v>
      </c>
      <c r="AD159" s="19"/>
      <c r="AE159" s="19"/>
      <c r="AF159" s="19"/>
      <c r="AG159" s="8">
        <f t="shared" si="53"/>
        <v>0</v>
      </c>
      <c r="AH159" s="8">
        <f t="shared" si="54"/>
        <v>69065000</v>
      </c>
      <c r="AI159" s="20">
        <f t="shared" si="56"/>
        <v>3.1663182410005319E-2</v>
      </c>
      <c r="AJ159" s="20">
        <f t="shared" si="55"/>
        <v>2.148597788342663E-2</v>
      </c>
    </row>
    <row r="160" spans="1:36" ht="24.95" customHeight="1" x14ac:dyDescent="0.25">
      <c r="A160" s="14">
        <v>16</v>
      </c>
      <c r="B160" s="14"/>
      <c r="C160" s="35" t="s">
        <v>211</v>
      </c>
      <c r="D160" s="25">
        <v>45805</v>
      </c>
      <c r="E160" s="26" t="s">
        <v>244</v>
      </c>
      <c r="F160" s="35" t="s">
        <v>110</v>
      </c>
      <c r="G160" s="5"/>
      <c r="H160" s="6"/>
      <c r="I160" s="6"/>
      <c r="J160" s="93"/>
      <c r="K160" s="40">
        <v>13515000</v>
      </c>
      <c r="L160" s="9"/>
      <c r="M160" s="10"/>
      <c r="N160" s="10"/>
      <c r="O160" s="10"/>
      <c r="P160" s="5"/>
      <c r="Q160" s="11"/>
      <c r="R160" s="8"/>
      <c r="S160" s="8"/>
      <c r="T160" s="8"/>
      <c r="U160" s="8">
        <f t="shared" si="50"/>
        <v>0</v>
      </c>
      <c r="V160" s="8"/>
      <c r="W160" s="19"/>
      <c r="X160" s="40">
        <v>13515000</v>
      </c>
      <c r="Y160" s="8">
        <f t="shared" si="51"/>
        <v>13515000</v>
      </c>
      <c r="Z160" s="8"/>
      <c r="AA160" s="8"/>
      <c r="AB160" s="8"/>
      <c r="AC160" s="8">
        <f t="shared" si="52"/>
        <v>0</v>
      </c>
      <c r="AD160" s="19"/>
      <c r="AE160" s="19"/>
      <c r="AF160" s="19"/>
      <c r="AG160" s="8">
        <f t="shared" si="53"/>
        <v>0</v>
      </c>
      <c r="AH160" s="8">
        <f t="shared" si="54"/>
        <v>13515000</v>
      </c>
      <c r="AI160" s="20">
        <f t="shared" si="56"/>
        <v>6.1960169444902902E-3</v>
      </c>
      <c r="AJ160" s="20">
        <f t="shared" si="55"/>
        <v>4.2044883963586613E-3</v>
      </c>
    </row>
    <row r="161" spans="1:106" ht="24.95" customHeight="1" x14ac:dyDescent="0.25">
      <c r="A161" s="14">
        <v>17</v>
      </c>
      <c r="B161" s="14"/>
      <c r="C161" s="35" t="s">
        <v>212</v>
      </c>
      <c r="D161" s="25">
        <v>45805</v>
      </c>
      <c r="E161" s="26" t="s">
        <v>249</v>
      </c>
      <c r="F161" s="35" t="s">
        <v>110</v>
      </c>
      <c r="G161" s="5"/>
      <c r="H161" s="6"/>
      <c r="I161" s="6"/>
      <c r="J161" s="93"/>
      <c r="K161" s="40">
        <v>13515000</v>
      </c>
      <c r="L161" s="9"/>
      <c r="M161" s="10"/>
      <c r="N161" s="10"/>
      <c r="O161" s="10"/>
      <c r="P161" s="5"/>
      <c r="Q161" s="11"/>
      <c r="R161" s="8"/>
      <c r="S161" s="8"/>
      <c r="T161" s="8"/>
      <c r="U161" s="8">
        <f t="shared" si="50"/>
        <v>0</v>
      </c>
      <c r="V161" s="8"/>
      <c r="W161" s="19"/>
      <c r="X161" s="40">
        <v>13515000</v>
      </c>
      <c r="Y161" s="8">
        <f t="shared" si="51"/>
        <v>13515000</v>
      </c>
      <c r="Z161" s="8"/>
      <c r="AA161" s="8"/>
      <c r="AB161" s="8"/>
      <c r="AC161" s="8">
        <f t="shared" si="52"/>
        <v>0</v>
      </c>
      <c r="AD161" s="19"/>
      <c r="AE161" s="19"/>
      <c r="AF161" s="19"/>
      <c r="AG161" s="8">
        <f t="shared" si="53"/>
        <v>0</v>
      </c>
      <c r="AH161" s="8">
        <f t="shared" si="54"/>
        <v>13515000</v>
      </c>
      <c r="AI161" s="20">
        <f t="shared" si="56"/>
        <v>6.1960169444902902E-3</v>
      </c>
      <c r="AJ161" s="20">
        <f t="shared" si="55"/>
        <v>4.2044883963586613E-3</v>
      </c>
    </row>
    <row r="162" spans="1:106" ht="24.95" customHeight="1" x14ac:dyDescent="0.25">
      <c r="A162" s="14">
        <v>18</v>
      </c>
      <c r="B162" s="14"/>
      <c r="C162" s="35" t="s">
        <v>213</v>
      </c>
      <c r="D162" s="25">
        <v>45805</v>
      </c>
      <c r="E162" s="26" t="s">
        <v>248</v>
      </c>
      <c r="F162" s="35" t="s">
        <v>110</v>
      </c>
      <c r="G162" s="5"/>
      <c r="H162" s="6"/>
      <c r="I162" s="6"/>
      <c r="J162" s="93"/>
      <c r="K162" s="40">
        <v>13813000</v>
      </c>
      <c r="L162" s="9"/>
      <c r="M162" s="10"/>
      <c r="N162" s="10"/>
      <c r="O162" s="10"/>
      <c r="P162" s="5"/>
      <c r="Q162" s="11"/>
      <c r="R162" s="8"/>
      <c r="S162" s="8"/>
      <c r="T162" s="8"/>
      <c r="U162" s="8">
        <f t="shared" si="50"/>
        <v>0</v>
      </c>
      <c r="V162" s="8"/>
      <c r="W162" s="19"/>
      <c r="X162" s="40">
        <v>13813000</v>
      </c>
      <c r="Y162" s="8">
        <f t="shared" si="51"/>
        <v>13813000</v>
      </c>
      <c r="Z162" s="8"/>
      <c r="AA162" s="8"/>
      <c r="AB162" s="8"/>
      <c r="AC162" s="8">
        <f t="shared" si="52"/>
        <v>0</v>
      </c>
      <c r="AD162" s="19"/>
      <c r="AE162" s="19"/>
      <c r="AF162" s="19"/>
      <c r="AG162" s="8">
        <f t="shared" si="53"/>
        <v>0</v>
      </c>
      <c r="AH162" s="8">
        <f t="shared" si="54"/>
        <v>13813000</v>
      </c>
      <c r="AI162" s="20">
        <f t="shared" si="56"/>
        <v>6.3326364820010632E-3</v>
      </c>
      <c r="AJ162" s="20">
        <f t="shared" si="55"/>
        <v>4.2971955766853264E-3</v>
      </c>
    </row>
    <row r="163" spans="1:106" ht="24.95" customHeight="1" x14ac:dyDescent="0.25">
      <c r="A163" s="14">
        <v>19</v>
      </c>
      <c r="B163" s="14"/>
      <c r="C163" s="35" t="s">
        <v>214</v>
      </c>
      <c r="D163" s="25">
        <v>45805</v>
      </c>
      <c r="E163" s="26" t="s">
        <v>241</v>
      </c>
      <c r="F163" s="35" t="s">
        <v>110</v>
      </c>
      <c r="G163" s="5"/>
      <c r="H163" s="6"/>
      <c r="I163" s="6"/>
      <c r="J163" s="93"/>
      <c r="K163" s="40">
        <v>13515000</v>
      </c>
      <c r="L163" s="9"/>
      <c r="M163" s="10"/>
      <c r="N163" s="10"/>
      <c r="O163" s="10"/>
      <c r="P163" s="5"/>
      <c r="Q163" s="11"/>
      <c r="R163" s="8"/>
      <c r="S163" s="8"/>
      <c r="T163" s="8"/>
      <c r="U163" s="8">
        <f t="shared" si="50"/>
        <v>0</v>
      </c>
      <c r="V163" s="8"/>
      <c r="W163" s="19"/>
      <c r="X163" s="40">
        <v>13515000</v>
      </c>
      <c r="Y163" s="8">
        <f t="shared" si="51"/>
        <v>13515000</v>
      </c>
      <c r="Z163" s="8"/>
      <c r="AA163" s="8"/>
      <c r="AB163" s="8"/>
      <c r="AC163" s="8">
        <f t="shared" si="52"/>
        <v>0</v>
      </c>
      <c r="AD163" s="19"/>
      <c r="AE163" s="19"/>
      <c r="AF163" s="19"/>
      <c r="AG163" s="8">
        <f t="shared" si="53"/>
        <v>0</v>
      </c>
      <c r="AH163" s="8">
        <f t="shared" si="54"/>
        <v>13515000</v>
      </c>
      <c r="AI163" s="20">
        <f t="shared" si="56"/>
        <v>6.1960169444902902E-3</v>
      </c>
      <c r="AJ163" s="20">
        <f t="shared" si="55"/>
        <v>4.2044883963586613E-3</v>
      </c>
    </row>
    <row r="164" spans="1:106" ht="24.95" customHeight="1" x14ac:dyDescent="0.25">
      <c r="A164" s="14">
        <v>20</v>
      </c>
      <c r="B164" s="14"/>
      <c r="C164" s="35" t="s">
        <v>215</v>
      </c>
      <c r="D164" s="25">
        <v>45814</v>
      </c>
      <c r="E164" s="26" t="s">
        <v>243</v>
      </c>
      <c r="F164" s="35" t="s">
        <v>110</v>
      </c>
      <c r="G164" s="5"/>
      <c r="H164" s="6"/>
      <c r="I164" s="6"/>
      <c r="J164" s="93"/>
      <c r="K164" s="40">
        <v>27626000</v>
      </c>
      <c r="L164" s="9"/>
      <c r="M164" s="10"/>
      <c r="N164" s="10"/>
      <c r="O164" s="10"/>
      <c r="P164" s="5"/>
      <c r="Q164" s="11"/>
      <c r="R164" s="8"/>
      <c r="S164" s="8"/>
      <c r="T164" s="8"/>
      <c r="U164" s="8">
        <f t="shared" si="50"/>
        <v>0</v>
      </c>
      <c r="V164" s="8"/>
      <c r="W164" s="19"/>
      <c r="X164" s="40">
        <v>27626000</v>
      </c>
      <c r="Y164" s="8">
        <f t="shared" si="51"/>
        <v>27626000</v>
      </c>
      <c r="Z164" s="8"/>
      <c r="AA164" s="8"/>
      <c r="AB164" s="8"/>
      <c r="AC164" s="8">
        <f t="shared" si="52"/>
        <v>0</v>
      </c>
      <c r="AD164" s="19"/>
      <c r="AE164" s="19"/>
      <c r="AF164" s="19"/>
      <c r="AG164" s="8">
        <f t="shared" si="53"/>
        <v>0</v>
      </c>
      <c r="AH164" s="8">
        <f t="shared" si="54"/>
        <v>27626000</v>
      </c>
      <c r="AI164" s="20">
        <f t="shared" si="56"/>
        <v>1.2665272964002126E-2</v>
      </c>
      <c r="AJ164" s="20">
        <f t="shared" si="55"/>
        <v>8.5943911533706528E-3</v>
      </c>
    </row>
    <row r="165" spans="1:106" ht="24.95" customHeight="1" x14ac:dyDescent="0.25">
      <c r="A165" s="14">
        <v>21</v>
      </c>
      <c r="B165" s="14"/>
      <c r="C165" s="35" t="s">
        <v>216</v>
      </c>
      <c r="D165" s="25">
        <v>45769</v>
      </c>
      <c r="E165" s="26" t="s">
        <v>226</v>
      </c>
      <c r="F165" s="35" t="s">
        <v>110</v>
      </c>
      <c r="G165" s="5"/>
      <c r="H165" s="6"/>
      <c r="I165" s="6"/>
      <c r="J165" s="93"/>
      <c r="K165" s="40">
        <v>27626000</v>
      </c>
      <c r="L165" s="9"/>
      <c r="M165" s="10"/>
      <c r="N165" s="10"/>
      <c r="O165" s="10"/>
      <c r="P165" s="5"/>
      <c r="Q165" s="11"/>
      <c r="R165" s="8"/>
      <c r="S165" s="8"/>
      <c r="T165" s="8"/>
      <c r="U165" s="8">
        <f t="shared" si="50"/>
        <v>0</v>
      </c>
      <c r="V165" s="8"/>
      <c r="W165" s="19">
        <v>27626000</v>
      </c>
      <c r="X165" s="8"/>
      <c r="Y165" s="8">
        <f t="shared" si="51"/>
        <v>27626000</v>
      </c>
      <c r="Z165" s="8"/>
      <c r="AA165" s="8"/>
      <c r="AB165" s="8"/>
      <c r="AC165" s="8">
        <f t="shared" si="52"/>
        <v>0</v>
      </c>
      <c r="AD165" s="19"/>
      <c r="AE165" s="19"/>
      <c r="AF165" s="19"/>
      <c r="AG165" s="8">
        <f t="shared" si="53"/>
        <v>0</v>
      </c>
      <c r="AH165" s="8">
        <f t="shared" si="54"/>
        <v>27626000</v>
      </c>
      <c r="AI165" s="20">
        <f t="shared" si="56"/>
        <v>1.2665272964002126E-2</v>
      </c>
      <c r="AJ165" s="20">
        <f t="shared" si="55"/>
        <v>8.5943911533706528E-3</v>
      </c>
    </row>
    <row r="166" spans="1:106" ht="24.95" customHeight="1" x14ac:dyDescent="0.25">
      <c r="A166" s="14">
        <v>22</v>
      </c>
      <c r="B166" s="14"/>
      <c r="C166" s="35" t="s">
        <v>217</v>
      </c>
      <c r="D166" s="25">
        <v>45769</v>
      </c>
      <c r="E166" s="26" t="s">
        <v>227</v>
      </c>
      <c r="F166" s="35" t="s">
        <v>110</v>
      </c>
      <c r="G166" s="5"/>
      <c r="H166" s="6"/>
      <c r="I166" s="6"/>
      <c r="J166" s="93"/>
      <c r="K166" s="40">
        <v>27626000</v>
      </c>
      <c r="L166" s="9"/>
      <c r="M166" s="10"/>
      <c r="N166" s="10"/>
      <c r="O166" s="10"/>
      <c r="P166" s="5"/>
      <c r="Q166" s="11"/>
      <c r="R166" s="8"/>
      <c r="S166" s="8"/>
      <c r="T166" s="8"/>
      <c r="U166" s="8">
        <f t="shared" si="50"/>
        <v>0</v>
      </c>
      <c r="V166" s="8"/>
      <c r="W166" s="40">
        <v>27626000</v>
      </c>
      <c r="X166" s="8"/>
      <c r="Y166" s="8">
        <f t="shared" si="51"/>
        <v>27626000</v>
      </c>
      <c r="Z166" s="8"/>
      <c r="AA166" s="8"/>
      <c r="AB166" s="8"/>
      <c r="AC166" s="8">
        <f t="shared" si="52"/>
        <v>0</v>
      </c>
      <c r="AD166" s="19"/>
      <c r="AE166" s="19"/>
      <c r="AF166" s="19"/>
      <c r="AG166" s="8">
        <f t="shared" si="53"/>
        <v>0</v>
      </c>
      <c r="AH166" s="8">
        <f t="shared" si="54"/>
        <v>27626000</v>
      </c>
      <c r="AI166" s="20">
        <f t="shared" si="56"/>
        <v>1.2665272964002126E-2</v>
      </c>
      <c r="AJ166" s="20">
        <f t="shared" si="55"/>
        <v>8.5943911533706528E-3</v>
      </c>
    </row>
    <row r="167" spans="1:106" ht="24.95" customHeight="1" x14ac:dyDescent="0.25">
      <c r="A167" s="14">
        <v>23</v>
      </c>
      <c r="B167" s="14"/>
      <c r="C167" s="35" t="s">
        <v>218</v>
      </c>
      <c r="D167" s="25">
        <v>45799</v>
      </c>
      <c r="E167" s="26" t="s">
        <v>228</v>
      </c>
      <c r="F167" s="35" t="s">
        <v>110</v>
      </c>
      <c r="G167" s="5"/>
      <c r="H167" s="6"/>
      <c r="I167" s="6"/>
      <c r="J167" s="93"/>
      <c r="K167" s="40">
        <v>69065000</v>
      </c>
      <c r="L167" s="9"/>
      <c r="M167" s="10"/>
      <c r="N167" s="10"/>
      <c r="O167" s="10"/>
      <c r="P167" s="5"/>
      <c r="Q167" s="11"/>
      <c r="R167" s="8"/>
      <c r="S167" s="8"/>
      <c r="T167" s="8"/>
      <c r="U167" s="8">
        <f t="shared" si="50"/>
        <v>0</v>
      </c>
      <c r="V167" s="8"/>
      <c r="W167" s="40">
        <v>69065000</v>
      </c>
      <c r="X167" s="8"/>
      <c r="Y167" s="8">
        <f t="shared" si="51"/>
        <v>69065000</v>
      </c>
      <c r="Z167" s="8"/>
      <c r="AA167" s="8"/>
      <c r="AB167" s="8"/>
      <c r="AC167" s="8">
        <f t="shared" si="52"/>
        <v>0</v>
      </c>
      <c r="AD167" s="19"/>
      <c r="AE167" s="19"/>
      <c r="AF167" s="19"/>
      <c r="AG167" s="8">
        <f t="shared" si="53"/>
        <v>0</v>
      </c>
      <c r="AH167" s="8">
        <f t="shared" si="54"/>
        <v>69065000</v>
      </c>
      <c r="AI167" s="20">
        <f t="shared" si="56"/>
        <v>3.1663182410005319E-2</v>
      </c>
      <c r="AJ167" s="20">
        <f t="shared" si="55"/>
        <v>2.148597788342663E-2</v>
      </c>
    </row>
    <row r="168" spans="1:106" ht="24.95" customHeight="1" x14ac:dyDescent="0.25">
      <c r="A168" s="14">
        <v>24</v>
      </c>
      <c r="B168" s="14"/>
      <c r="C168" s="35" t="s">
        <v>219</v>
      </c>
      <c r="D168" s="25">
        <v>45777</v>
      </c>
      <c r="E168" s="26" t="s">
        <v>229</v>
      </c>
      <c r="F168" s="35" t="s">
        <v>110</v>
      </c>
      <c r="G168" s="5"/>
      <c r="H168" s="6"/>
      <c r="I168" s="6"/>
      <c r="J168" s="93"/>
      <c r="K168" s="40">
        <v>13515000</v>
      </c>
      <c r="L168" s="9"/>
      <c r="M168" s="10"/>
      <c r="N168" s="10"/>
      <c r="O168" s="10"/>
      <c r="P168" s="5"/>
      <c r="Q168" s="11"/>
      <c r="R168" s="8"/>
      <c r="S168" s="8"/>
      <c r="T168" s="8"/>
      <c r="U168" s="8">
        <f t="shared" si="50"/>
        <v>0</v>
      </c>
      <c r="V168" s="8"/>
      <c r="W168" s="40">
        <v>13515000</v>
      </c>
      <c r="X168" s="8"/>
      <c r="Y168" s="8">
        <f t="shared" si="51"/>
        <v>13515000</v>
      </c>
      <c r="Z168" s="8"/>
      <c r="AA168" s="8"/>
      <c r="AB168" s="8"/>
      <c r="AC168" s="8">
        <f t="shared" si="52"/>
        <v>0</v>
      </c>
      <c r="AD168" s="19"/>
      <c r="AE168" s="19"/>
      <c r="AF168" s="19"/>
      <c r="AG168" s="8">
        <f t="shared" si="53"/>
        <v>0</v>
      </c>
      <c r="AH168" s="8">
        <f t="shared" si="54"/>
        <v>13515000</v>
      </c>
      <c r="AI168" s="20">
        <f t="shared" si="56"/>
        <v>6.1960169444902902E-3</v>
      </c>
      <c r="AJ168" s="20">
        <f t="shared" si="55"/>
        <v>4.2044883963586613E-3</v>
      </c>
    </row>
    <row r="169" spans="1:106" ht="24.95" customHeight="1" x14ac:dyDescent="0.25">
      <c r="A169" s="14">
        <v>25</v>
      </c>
      <c r="B169" s="14"/>
      <c r="C169" s="35" t="s">
        <v>220</v>
      </c>
      <c r="D169" s="25">
        <v>45769</v>
      </c>
      <c r="E169" s="26" t="s">
        <v>230</v>
      </c>
      <c r="F169" s="35" t="s">
        <v>110</v>
      </c>
      <c r="G169" s="5"/>
      <c r="H169" s="6"/>
      <c r="I169" s="6"/>
      <c r="J169" s="93"/>
      <c r="K169" s="40">
        <v>69065000</v>
      </c>
      <c r="L169" s="9"/>
      <c r="M169" s="10"/>
      <c r="N169" s="10"/>
      <c r="O169" s="10"/>
      <c r="P169" s="5"/>
      <c r="Q169" s="11"/>
      <c r="R169" s="8"/>
      <c r="S169" s="8"/>
      <c r="T169" s="8"/>
      <c r="U169" s="8">
        <f t="shared" si="50"/>
        <v>0</v>
      </c>
      <c r="V169" s="8"/>
      <c r="W169" s="40">
        <v>69065000</v>
      </c>
      <c r="X169" s="8"/>
      <c r="Y169" s="8">
        <f t="shared" si="51"/>
        <v>69065000</v>
      </c>
      <c r="Z169" s="8"/>
      <c r="AA169" s="8"/>
      <c r="AB169" s="8"/>
      <c r="AC169" s="8">
        <f t="shared" si="52"/>
        <v>0</v>
      </c>
      <c r="AD169" s="19"/>
      <c r="AE169" s="19"/>
      <c r="AF169" s="19"/>
      <c r="AG169" s="8">
        <f t="shared" si="53"/>
        <v>0</v>
      </c>
      <c r="AH169" s="8">
        <f t="shared" si="54"/>
        <v>69065000</v>
      </c>
      <c r="AI169" s="20">
        <f t="shared" si="56"/>
        <v>3.1663182410005319E-2</v>
      </c>
      <c r="AJ169" s="20">
        <f t="shared" si="55"/>
        <v>2.148597788342663E-2</v>
      </c>
    </row>
    <row r="170" spans="1:106" ht="24.95" customHeight="1" x14ac:dyDescent="0.25">
      <c r="A170" s="14">
        <v>26</v>
      </c>
      <c r="B170" s="14"/>
      <c r="C170" s="35" t="s">
        <v>221</v>
      </c>
      <c r="D170" s="25">
        <v>45769</v>
      </c>
      <c r="E170" s="26" t="s">
        <v>231</v>
      </c>
      <c r="F170" s="35" t="s">
        <v>110</v>
      </c>
      <c r="G170" s="5"/>
      <c r="H170" s="6"/>
      <c r="I170" s="6"/>
      <c r="J170" s="93"/>
      <c r="K170" s="40">
        <v>13681000</v>
      </c>
      <c r="L170" s="9"/>
      <c r="M170" s="10"/>
      <c r="N170" s="10"/>
      <c r="O170" s="10"/>
      <c r="P170" s="5"/>
      <c r="Q170" s="11"/>
      <c r="R170" s="8"/>
      <c r="S170" s="8"/>
      <c r="T170" s="8"/>
      <c r="U170" s="8">
        <f t="shared" si="50"/>
        <v>0</v>
      </c>
      <c r="V170" s="8"/>
      <c r="W170" s="40">
        <v>13681000</v>
      </c>
      <c r="X170" s="8"/>
      <c r="Y170" s="8">
        <f t="shared" si="51"/>
        <v>13681000</v>
      </c>
      <c r="Z170" s="8"/>
      <c r="AA170" s="8"/>
      <c r="AB170" s="8"/>
      <c r="AC170" s="8">
        <f t="shared" si="52"/>
        <v>0</v>
      </c>
      <c r="AD170" s="19"/>
      <c r="AE170" s="19"/>
      <c r="AF170" s="19"/>
      <c r="AG170" s="8">
        <f t="shared" si="53"/>
        <v>0</v>
      </c>
      <c r="AH170" s="8">
        <f t="shared" si="54"/>
        <v>13681000</v>
      </c>
      <c r="AI170" s="20">
        <f t="shared" si="56"/>
        <v>6.2721204452513253E-3</v>
      </c>
      <c r="AJ170" s="20">
        <f t="shared" si="55"/>
        <v>4.2561306511715016E-3</v>
      </c>
    </row>
    <row r="171" spans="1:106" ht="24.95" customHeight="1" x14ac:dyDescent="0.25">
      <c r="A171" s="14">
        <v>27</v>
      </c>
      <c r="B171" s="14"/>
      <c r="C171" s="35" t="s">
        <v>222</v>
      </c>
      <c r="D171" s="25">
        <v>45771</v>
      </c>
      <c r="E171" s="26" t="s">
        <v>232</v>
      </c>
      <c r="F171" s="35" t="s">
        <v>110</v>
      </c>
      <c r="G171" s="5"/>
      <c r="H171" s="6"/>
      <c r="I171" s="6"/>
      <c r="J171" s="93"/>
      <c r="K171" s="40">
        <v>13813000</v>
      </c>
      <c r="L171" s="9"/>
      <c r="M171" s="10"/>
      <c r="N171" s="10"/>
      <c r="O171" s="10"/>
      <c r="P171" s="5"/>
      <c r="Q171" s="11"/>
      <c r="R171" s="8"/>
      <c r="S171" s="8"/>
      <c r="T171" s="8"/>
      <c r="U171" s="8">
        <f t="shared" si="50"/>
        <v>0</v>
      </c>
      <c r="V171" s="8"/>
      <c r="W171" s="40">
        <v>13813000</v>
      </c>
      <c r="X171" s="8"/>
      <c r="Y171" s="8">
        <f t="shared" si="51"/>
        <v>13813000</v>
      </c>
      <c r="Z171" s="8"/>
      <c r="AA171" s="8"/>
      <c r="AB171" s="8"/>
      <c r="AC171" s="8">
        <f t="shared" si="52"/>
        <v>0</v>
      </c>
      <c r="AD171" s="19"/>
      <c r="AE171" s="19"/>
      <c r="AF171" s="19"/>
      <c r="AG171" s="8">
        <f t="shared" si="53"/>
        <v>0</v>
      </c>
      <c r="AH171" s="8">
        <f t="shared" si="54"/>
        <v>13813000</v>
      </c>
      <c r="AI171" s="20">
        <f t="shared" si="56"/>
        <v>6.3326364820010632E-3</v>
      </c>
      <c r="AJ171" s="20">
        <f t="shared" si="55"/>
        <v>4.2971955766853264E-3</v>
      </c>
    </row>
    <row r="172" spans="1:106" ht="24.95" customHeight="1" x14ac:dyDescent="0.25">
      <c r="A172" s="14">
        <v>28</v>
      </c>
      <c r="B172" s="14"/>
      <c r="C172" s="35" t="s">
        <v>223</v>
      </c>
      <c r="D172" s="25">
        <v>45769</v>
      </c>
      <c r="E172" s="26" t="s">
        <v>233</v>
      </c>
      <c r="F172" s="35" t="s">
        <v>110</v>
      </c>
      <c r="G172" s="5"/>
      <c r="H172" s="6"/>
      <c r="I172" s="6"/>
      <c r="J172" s="93"/>
      <c r="K172" s="40">
        <v>27626000</v>
      </c>
      <c r="L172" s="9"/>
      <c r="M172" s="10"/>
      <c r="N172" s="10"/>
      <c r="O172" s="10"/>
      <c r="P172" s="5"/>
      <c r="Q172" s="11"/>
      <c r="R172" s="8"/>
      <c r="S172" s="8"/>
      <c r="T172" s="8"/>
      <c r="U172" s="8">
        <f t="shared" si="50"/>
        <v>0</v>
      </c>
      <c r="V172" s="8"/>
      <c r="W172" s="40">
        <v>27626000</v>
      </c>
      <c r="X172" s="8"/>
      <c r="Y172" s="8">
        <f t="shared" si="51"/>
        <v>27626000</v>
      </c>
      <c r="Z172" s="8"/>
      <c r="AA172" s="8"/>
      <c r="AB172" s="8"/>
      <c r="AC172" s="8">
        <f t="shared" si="52"/>
        <v>0</v>
      </c>
      <c r="AD172" s="19"/>
      <c r="AE172" s="19"/>
      <c r="AF172" s="19"/>
      <c r="AG172" s="8">
        <f t="shared" si="53"/>
        <v>0</v>
      </c>
      <c r="AH172" s="8">
        <f t="shared" si="54"/>
        <v>27626000</v>
      </c>
      <c r="AI172" s="20">
        <f t="shared" si="56"/>
        <v>1.2665272964002126E-2</v>
      </c>
      <c r="AJ172" s="20">
        <f t="shared" si="55"/>
        <v>8.5943911533706528E-3</v>
      </c>
    </row>
    <row r="173" spans="1:106" ht="24.95" customHeight="1" outlineLevel="1" x14ac:dyDescent="0.15">
      <c r="A173" s="14">
        <v>29</v>
      </c>
      <c r="B173" s="14"/>
      <c r="C173" s="35" t="s">
        <v>224</v>
      </c>
      <c r="D173" s="25">
        <v>45756</v>
      </c>
      <c r="E173" s="26" t="s">
        <v>225</v>
      </c>
      <c r="F173" s="35" t="s">
        <v>110</v>
      </c>
      <c r="G173" s="15"/>
      <c r="H173" s="16"/>
      <c r="I173" s="16"/>
      <c r="J173" s="93"/>
      <c r="K173" s="40">
        <v>41439000</v>
      </c>
      <c r="L173" s="15"/>
      <c r="M173" s="19"/>
      <c r="N173" s="19"/>
      <c r="O173" s="19"/>
      <c r="P173" s="15"/>
      <c r="Q173" s="15"/>
      <c r="R173" s="19"/>
      <c r="S173" s="19"/>
      <c r="T173" s="19"/>
      <c r="U173" s="8">
        <f t="shared" si="50"/>
        <v>0</v>
      </c>
      <c r="V173" s="19">
        <v>41439000</v>
      </c>
      <c r="W173" s="19"/>
      <c r="X173" s="19"/>
      <c r="Y173" s="8">
        <f>SUM(V173:X173)</f>
        <v>41439000</v>
      </c>
      <c r="Z173" s="19"/>
      <c r="AA173" s="19"/>
      <c r="AB173" s="19"/>
      <c r="AC173" s="8">
        <f>SUM(Z173:AB173)</f>
        <v>0</v>
      </c>
      <c r="AD173" s="19"/>
      <c r="AE173" s="19"/>
      <c r="AF173" s="19"/>
      <c r="AG173" s="8">
        <f>SUM(AD173:AF173)</f>
        <v>0</v>
      </c>
      <c r="AH173" s="8">
        <f>SUM(U173,Y173,AC173,AG173)</f>
        <v>41439000</v>
      </c>
      <c r="AI173" s="20">
        <f t="shared" si="56"/>
        <v>1.899790944600319E-2</v>
      </c>
      <c r="AJ173" s="20">
        <f t="shared" si="55"/>
        <v>1.2891586730055979E-2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 x14ac:dyDescent="0.15">
      <c r="A174" s="14">
        <v>30</v>
      </c>
      <c r="B174" s="14"/>
      <c r="C174" s="35" t="s">
        <v>434</v>
      </c>
      <c r="D174" s="25">
        <v>45853</v>
      </c>
      <c r="E174" s="26" t="s">
        <v>337</v>
      </c>
      <c r="F174" s="35" t="s">
        <v>110</v>
      </c>
      <c r="G174" s="15"/>
      <c r="H174" s="16"/>
      <c r="I174" s="16"/>
      <c r="J174" s="93"/>
      <c r="K174" s="40">
        <v>40241000</v>
      </c>
      <c r="L174" s="15"/>
      <c r="M174" s="19"/>
      <c r="N174" s="19"/>
      <c r="O174" s="19"/>
      <c r="P174" s="15"/>
      <c r="Q174" s="15"/>
      <c r="R174" s="19"/>
      <c r="S174" s="19"/>
      <c r="T174" s="19"/>
      <c r="U174" s="8">
        <f t="shared" si="50"/>
        <v>0</v>
      </c>
      <c r="V174" s="19"/>
      <c r="W174" s="19"/>
      <c r="X174" s="19"/>
      <c r="Y174" s="8">
        <f t="shared" ref="Y174:Y197" si="57">SUM(V174:X174)</f>
        <v>0</v>
      </c>
      <c r="Z174" s="40">
        <v>40241000</v>
      </c>
      <c r="AA174" s="19"/>
      <c r="AB174" s="19"/>
      <c r="AC174" s="8">
        <f t="shared" ref="AC174:AC190" si="58">SUM(Z174:AB174)</f>
        <v>40241000</v>
      </c>
      <c r="AD174" s="19"/>
      <c r="AE174" s="19"/>
      <c r="AF174" s="19"/>
      <c r="AG174" s="8">
        <f t="shared" ref="AG174:AG190" si="59">SUM(AD174:AF174)</f>
        <v>0</v>
      </c>
      <c r="AH174" s="8">
        <f t="shared" ref="AH174:AH190" si="60">SUM(U174,Y174,AC174,AG174)</f>
        <v>40241000</v>
      </c>
      <c r="AI174" s="20">
        <f t="shared" ref="AI174:AI191" si="61">IF(ISERROR(AH174/$J$144),0,AH174/$J$144)</f>
        <v>1.8448680567016925E-2</v>
      </c>
      <c r="AJ174" s="20">
        <f t="shared" ref="AJ174:AJ190" si="62">IF(ISERROR(AH174/$AH$203),"-",AH174/$AH$203)</f>
        <v>1.2518891421225963E-2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 x14ac:dyDescent="0.15">
      <c r="A175" s="14">
        <v>31</v>
      </c>
      <c r="B175" s="14"/>
      <c r="C175" s="35" t="s">
        <v>435</v>
      </c>
      <c r="D175" s="25">
        <v>45833</v>
      </c>
      <c r="E175" s="26" t="s">
        <v>227</v>
      </c>
      <c r="F175" s="35" t="s">
        <v>110</v>
      </c>
      <c r="G175" s="15"/>
      <c r="H175" s="16"/>
      <c r="I175" s="16"/>
      <c r="J175" s="93"/>
      <c r="K175" s="40">
        <v>26828000</v>
      </c>
      <c r="L175" s="15"/>
      <c r="M175" s="19"/>
      <c r="N175" s="19"/>
      <c r="O175" s="19"/>
      <c r="P175" s="15"/>
      <c r="Q175" s="15"/>
      <c r="R175" s="19"/>
      <c r="S175" s="19"/>
      <c r="T175" s="19"/>
      <c r="U175" s="8">
        <f t="shared" si="50"/>
        <v>0</v>
      </c>
      <c r="V175" s="19"/>
      <c r="W175" s="19"/>
      <c r="X175" s="19"/>
      <c r="Y175" s="8">
        <f t="shared" si="57"/>
        <v>0</v>
      </c>
      <c r="Z175" s="40">
        <v>26828000</v>
      </c>
      <c r="AA175" s="19"/>
      <c r="AB175" s="19"/>
      <c r="AC175" s="8">
        <f t="shared" si="58"/>
        <v>26828000</v>
      </c>
      <c r="AD175" s="19"/>
      <c r="AE175" s="19"/>
      <c r="AF175" s="19"/>
      <c r="AG175" s="8">
        <f t="shared" si="59"/>
        <v>0</v>
      </c>
      <c r="AH175" s="8">
        <f t="shared" si="60"/>
        <v>26828000</v>
      </c>
      <c r="AI175" s="20">
        <f t="shared" si="61"/>
        <v>1.2299426014560525E-2</v>
      </c>
      <c r="AJ175" s="20">
        <f t="shared" si="62"/>
        <v>8.3461350127643479E-3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 x14ac:dyDescent="0.15">
      <c r="A176" s="14">
        <v>32</v>
      </c>
      <c r="B176" s="14"/>
      <c r="C176" s="35" t="s">
        <v>436</v>
      </c>
      <c r="D176" s="25">
        <v>45833</v>
      </c>
      <c r="E176" s="26" t="s">
        <v>324</v>
      </c>
      <c r="F176" s="35" t="s">
        <v>110</v>
      </c>
      <c r="G176" s="15"/>
      <c r="H176" s="16"/>
      <c r="I176" s="16"/>
      <c r="J176" s="93"/>
      <c r="K176" s="40">
        <v>41439000</v>
      </c>
      <c r="L176" s="15"/>
      <c r="M176" s="19"/>
      <c r="N176" s="19"/>
      <c r="O176" s="19"/>
      <c r="P176" s="15"/>
      <c r="Q176" s="15"/>
      <c r="R176" s="19"/>
      <c r="S176" s="19"/>
      <c r="T176" s="19"/>
      <c r="U176" s="8">
        <f t="shared" si="50"/>
        <v>0</v>
      </c>
      <c r="V176" s="19"/>
      <c r="W176" s="19"/>
      <c r="X176" s="19"/>
      <c r="Y176" s="8">
        <f t="shared" si="57"/>
        <v>0</v>
      </c>
      <c r="Z176" s="40">
        <v>41439000</v>
      </c>
      <c r="AA176" s="19"/>
      <c r="AB176" s="19"/>
      <c r="AC176" s="8">
        <f t="shared" si="58"/>
        <v>41439000</v>
      </c>
      <c r="AD176" s="19"/>
      <c r="AE176" s="19"/>
      <c r="AF176" s="19"/>
      <c r="AG176" s="8">
        <f t="shared" si="59"/>
        <v>0</v>
      </c>
      <c r="AH176" s="8">
        <f t="shared" si="60"/>
        <v>41439000</v>
      </c>
      <c r="AI176" s="20">
        <f t="shared" si="61"/>
        <v>1.899790944600319E-2</v>
      </c>
      <c r="AJ176" s="20">
        <f t="shared" si="62"/>
        <v>1.2891586730055979E-2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 x14ac:dyDescent="0.15">
      <c r="A177" s="14">
        <v>33</v>
      </c>
      <c r="B177" s="14"/>
      <c r="C177" s="35" t="s">
        <v>437</v>
      </c>
      <c r="D177" s="25">
        <v>45812</v>
      </c>
      <c r="E177" s="26" t="s">
        <v>242</v>
      </c>
      <c r="F177" s="35" t="s">
        <v>110</v>
      </c>
      <c r="G177" s="15"/>
      <c r="H177" s="16"/>
      <c r="I177" s="16"/>
      <c r="J177" s="93"/>
      <c r="K177" s="40">
        <v>53655000</v>
      </c>
      <c r="L177" s="15"/>
      <c r="M177" s="19"/>
      <c r="N177" s="19"/>
      <c r="O177" s="19"/>
      <c r="P177" s="15"/>
      <c r="Q177" s="15"/>
      <c r="R177" s="19"/>
      <c r="S177" s="19"/>
      <c r="T177" s="19"/>
      <c r="U177" s="8">
        <f t="shared" si="50"/>
        <v>0</v>
      </c>
      <c r="V177" s="19"/>
      <c r="W177" s="19"/>
      <c r="X177" s="19"/>
      <c r="Y177" s="8">
        <f t="shared" si="57"/>
        <v>0</v>
      </c>
      <c r="Z177" s="40">
        <v>53655000</v>
      </c>
      <c r="AA177" s="19"/>
      <c r="AB177" s="19"/>
      <c r="AC177" s="8">
        <f t="shared" si="58"/>
        <v>53655000</v>
      </c>
      <c r="AD177" s="19"/>
      <c r="AE177" s="19"/>
      <c r="AF177" s="19"/>
      <c r="AG177" s="8">
        <f t="shared" si="59"/>
        <v>0</v>
      </c>
      <c r="AH177" s="8">
        <f t="shared" si="60"/>
        <v>53655000</v>
      </c>
      <c r="AI177" s="20">
        <f t="shared" si="61"/>
        <v>2.4598393574297189E-2</v>
      </c>
      <c r="AJ177" s="20">
        <f t="shared" si="62"/>
        <v>1.6691958927608136E-2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 x14ac:dyDescent="0.15">
      <c r="A178" s="14">
        <v>34</v>
      </c>
      <c r="B178" s="14"/>
      <c r="C178" s="35" t="s">
        <v>438</v>
      </c>
      <c r="D178" s="25">
        <v>45817</v>
      </c>
      <c r="E178" s="26" t="s">
        <v>236</v>
      </c>
      <c r="F178" s="35" t="s">
        <v>110</v>
      </c>
      <c r="G178" s="15"/>
      <c r="H178" s="16"/>
      <c r="I178" s="16"/>
      <c r="J178" s="93"/>
      <c r="K178" s="40">
        <v>26828000</v>
      </c>
      <c r="L178" s="15"/>
      <c r="M178" s="19"/>
      <c r="N178" s="19"/>
      <c r="O178" s="19"/>
      <c r="P178" s="15"/>
      <c r="Q178" s="15"/>
      <c r="R178" s="19"/>
      <c r="S178" s="19"/>
      <c r="T178" s="19"/>
      <c r="U178" s="8">
        <f t="shared" si="50"/>
        <v>0</v>
      </c>
      <c r="V178" s="19"/>
      <c r="W178" s="19"/>
      <c r="X178" s="19"/>
      <c r="Y178" s="8">
        <f t="shared" si="57"/>
        <v>0</v>
      </c>
      <c r="Z178" s="40">
        <v>26828000</v>
      </c>
      <c r="AA178" s="19"/>
      <c r="AB178" s="19"/>
      <c r="AC178" s="8">
        <f t="shared" si="58"/>
        <v>26828000</v>
      </c>
      <c r="AD178" s="19"/>
      <c r="AE178" s="19"/>
      <c r="AF178" s="19"/>
      <c r="AG178" s="8">
        <f t="shared" si="59"/>
        <v>0</v>
      </c>
      <c r="AH178" s="8">
        <f t="shared" si="60"/>
        <v>26828000</v>
      </c>
      <c r="AI178" s="20">
        <f t="shared" si="61"/>
        <v>1.2299426014560525E-2</v>
      </c>
      <c r="AJ178" s="20">
        <f t="shared" si="62"/>
        <v>8.3461350127643479E-3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24.95" customHeight="1" outlineLevel="1" x14ac:dyDescent="0.15">
      <c r="A179" s="14">
        <v>35</v>
      </c>
      <c r="B179" s="14"/>
      <c r="C179" s="35" t="s">
        <v>439</v>
      </c>
      <c r="D179" s="25">
        <v>45825</v>
      </c>
      <c r="E179" s="26" t="s">
        <v>345</v>
      </c>
      <c r="F179" s="35" t="s">
        <v>110</v>
      </c>
      <c r="G179" s="15"/>
      <c r="H179" s="16"/>
      <c r="I179" s="16"/>
      <c r="J179" s="93"/>
      <c r="K179" s="40">
        <v>13204000</v>
      </c>
      <c r="L179" s="15"/>
      <c r="M179" s="19"/>
      <c r="N179" s="19"/>
      <c r="O179" s="19"/>
      <c r="P179" s="15"/>
      <c r="Q179" s="15"/>
      <c r="R179" s="19"/>
      <c r="S179" s="19"/>
      <c r="T179" s="19"/>
      <c r="U179" s="8">
        <f t="shared" si="50"/>
        <v>0</v>
      </c>
      <c r="V179" s="19"/>
      <c r="W179" s="19"/>
      <c r="X179" s="19"/>
      <c r="Y179" s="8">
        <f t="shared" si="57"/>
        <v>0</v>
      </c>
      <c r="Z179" s="40">
        <v>13204000</v>
      </c>
      <c r="AA179" s="19"/>
      <c r="AB179" s="19"/>
      <c r="AC179" s="8">
        <f t="shared" si="58"/>
        <v>13204000</v>
      </c>
      <c r="AD179" s="19"/>
      <c r="AE179" s="19"/>
      <c r="AF179" s="19"/>
      <c r="AG179" s="8">
        <f t="shared" si="59"/>
        <v>0</v>
      </c>
      <c r="AH179" s="8">
        <f t="shared" si="60"/>
        <v>13204000</v>
      </c>
      <c r="AI179" s="20">
        <f t="shared" si="61"/>
        <v>6.0534374942693148E-3</v>
      </c>
      <c r="AJ179" s="20">
        <f t="shared" si="62"/>
        <v>4.1077369430647251E-3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 outlineLevel="1" x14ac:dyDescent="0.15">
      <c r="A180" s="14">
        <v>36</v>
      </c>
      <c r="B180" s="14"/>
      <c r="C180" s="35" t="s">
        <v>440</v>
      </c>
      <c r="D180" s="25">
        <v>45833</v>
      </c>
      <c r="E180" s="26" t="s">
        <v>441</v>
      </c>
      <c r="F180" s="35" t="s">
        <v>110</v>
      </c>
      <c r="G180" s="15"/>
      <c r="H180" s="16"/>
      <c r="I180" s="16"/>
      <c r="J180" s="93"/>
      <c r="K180" s="40">
        <v>13041000</v>
      </c>
      <c r="L180" s="15"/>
      <c r="M180" s="19"/>
      <c r="N180" s="19"/>
      <c r="O180" s="19"/>
      <c r="P180" s="15"/>
      <c r="Q180" s="15"/>
      <c r="R180" s="19"/>
      <c r="S180" s="19"/>
      <c r="T180" s="19"/>
      <c r="U180" s="8">
        <f t="shared" si="50"/>
        <v>0</v>
      </c>
      <c r="V180" s="19"/>
      <c r="W180" s="19"/>
      <c r="X180" s="19"/>
      <c r="Y180" s="8">
        <f t="shared" si="57"/>
        <v>0</v>
      </c>
      <c r="Z180" s="40">
        <v>13041000</v>
      </c>
      <c r="AA180" s="19"/>
      <c r="AB180" s="19"/>
      <c r="AC180" s="8">
        <f t="shared" si="58"/>
        <v>13041000</v>
      </c>
      <c r="AD180" s="19"/>
      <c r="AE180" s="19"/>
      <c r="AF180" s="19"/>
      <c r="AG180" s="8">
        <f t="shared" si="59"/>
        <v>0</v>
      </c>
      <c r="AH180" s="8">
        <f t="shared" si="60"/>
        <v>13041000</v>
      </c>
      <c r="AI180" s="20">
        <f t="shared" si="61"/>
        <v>5.978709357979865E-3</v>
      </c>
      <c r="AJ180" s="20">
        <f t="shared" si="62"/>
        <v>4.0570279820135629E-3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24.95" customHeight="1" outlineLevel="1" x14ac:dyDescent="0.15">
      <c r="A181" s="14">
        <v>37</v>
      </c>
      <c r="B181" s="14"/>
      <c r="C181" s="35" t="s">
        <v>442</v>
      </c>
      <c r="D181" s="25">
        <v>45826</v>
      </c>
      <c r="E181" s="26" t="s">
        <v>232</v>
      </c>
      <c r="F181" s="35" t="s">
        <v>110</v>
      </c>
      <c r="G181" s="15"/>
      <c r="H181" s="16"/>
      <c r="I181" s="16"/>
      <c r="J181" s="93"/>
      <c r="K181" s="40">
        <v>26828000</v>
      </c>
      <c r="L181" s="15"/>
      <c r="M181" s="19"/>
      <c r="N181" s="19"/>
      <c r="O181" s="19"/>
      <c r="P181" s="15"/>
      <c r="Q181" s="15"/>
      <c r="R181" s="19"/>
      <c r="S181" s="19"/>
      <c r="T181" s="19"/>
      <c r="U181" s="8">
        <f t="shared" si="50"/>
        <v>0</v>
      </c>
      <c r="V181" s="19"/>
      <c r="W181" s="19"/>
      <c r="X181" s="19"/>
      <c r="Y181" s="8">
        <f t="shared" si="57"/>
        <v>0</v>
      </c>
      <c r="Z181" s="40">
        <v>26828000</v>
      </c>
      <c r="AA181" s="19"/>
      <c r="AB181" s="19"/>
      <c r="AC181" s="8">
        <f t="shared" si="58"/>
        <v>26828000</v>
      </c>
      <c r="AD181" s="19"/>
      <c r="AE181" s="19"/>
      <c r="AF181" s="19"/>
      <c r="AG181" s="8">
        <f t="shared" si="59"/>
        <v>0</v>
      </c>
      <c r="AH181" s="8">
        <f t="shared" si="60"/>
        <v>26828000</v>
      </c>
      <c r="AI181" s="20">
        <f t="shared" si="61"/>
        <v>1.2299426014560525E-2</v>
      </c>
      <c r="AJ181" s="20">
        <f t="shared" si="62"/>
        <v>8.3461350127643479E-3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 x14ac:dyDescent="0.15">
      <c r="A182" s="14">
        <v>38</v>
      </c>
      <c r="B182" s="14"/>
      <c r="C182" s="35" t="s">
        <v>443</v>
      </c>
      <c r="D182" s="25">
        <v>45814</v>
      </c>
      <c r="E182" s="26" t="s">
        <v>244</v>
      </c>
      <c r="F182" s="35" t="s">
        <v>110</v>
      </c>
      <c r="G182" s="15"/>
      <c r="H182" s="16"/>
      <c r="I182" s="16"/>
      <c r="J182" s="93"/>
      <c r="K182" s="40">
        <v>13204000</v>
      </c>
      <c r="L182" s="15"/>
      <c r="M182" s="19"/>
      <c r="N182" s="19"/>
      <c r="O182" s="19"/>
      <c r="P182" s="15"/>
      <c r="Q182" s="15"/>
      <c r="R182" s="19"/>
      <c r="S182" s="19"/>
      <c r="T182" s="19"/>
      <c r="U182" s="8">
        <f t="shared" si="50"/>
        <v>0</v>
      </c>
      <c r="V182" s="19"/>
      <c r="W182" s="19"/>
      <c r="X182" s="19"/>
      <c r="Y182" s="8">
        <f t="shared" si="57"/>
        <v>0</v>
      </c>
      <c r="Z182" s="40">
        <v>13204000</v>
      </c>
      <c r="AA182" s="19"/>
      <c r="AB182" s="19"/>
      <c r="AC182" s="8">
        <f t="shared" si="58"/>
        <v>13204000</v>
      </c>
      <c r="AD182" s="19"/>
      <c r="AE182" s="19"/>
      <c r="AF182" s="19"/>
      <c r="AG182" s="8">
        <f t="shared" si="59"/>
        <v>0</v>
      </c>
      <c r="AH182" s="8">
        <f t="shared" si="60"/>
        <v>13204000</v>
      </c>
      <c r="AI182" s="20">
        <f t="shared" si="61"/>
        <v>6.0534374942693148E-3</v>
      </c>
      <c r="AJ182" s="20">
        <f t="shared" si="62"/>
        <v>4.1077369430647251E-3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24.95" customHeight="1" outlineLevel="1" x14ac:dyDescent="0.15">
      <c r="A183" s="14">
        <v>39</v>
      </c>
      <c r="B183" s="14"/>
      <c r="C183" s="35" t="s">
        <v>444</v>
      </c>
      <c r="D183" s="25">
        <v>45807</v>
      </c>
      <c r="E183" s="26" t="s">
        <v>229</v>
      </c>
      <c r="F183" s="35" t="s">
        <v>110</v>
      </c>
      <c r="G183" s="15"/>
      <c r="H183" s="16"/>
      <c r="I183" s="16"/>
      <c r="J183" s="93"/>
      <c r="K183" s="40">
        <v>13204000</v>
      </c>
      <c r="L183" s="15"/>
      <c r="M183" s="19"/>
      <c r="N183" s="19"/>
      <c r="O183" s="19"/>
      <c r="P183" s="15"/>
      <c r="Q183" s="15"/>
      <c r="R183" s="19"/>
      <c r="S183" s="19"/>
      <c r="T183" s="19"/>
      <c r="U183" s="8">
        <f t="shared" si="50"/>
        <v>0</v>
      </c>
      <c r="V183" s="19"/>
      <c r="W183" s="19"/>
      <c r="X183" s="19"/>
      <c r="Y183" s="8">
        <f t="shared" si="57"/>
        <v>0</v>
      </c>
      <c r="Z183" s="40">
        <v>13204000</v>
      </c>
      <c r="AA183" s="19"/>
      <c r="AB183" s="19"/>
      <c r="AC183" s="8">
        <f t="shared" si="58"/>
        <v>13204000</v>
      </c>
      <c r="AD183" s="19"/>
      <c r="AE183" s="19"/>
      <c r="AF183" s="19"/>
      <c r="AG183" s="8">
        <f t="shared" si="59"/>
        <v>0</v>
      </c>
      <c r="AH183" s="8">
        <f t="shared" si="60"/>
        <v>13204000</v>
      </c>
      <c r="AI183" s="20">
        <f t="shared" si="61"/>
        <v>6.0534374942693148E-3</v>
      </c>
      <c r="AJ183" s="20">
        <f t="shared" si="62"/>
        <v>4.1077369430647251E-3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4.95" customHeight="1" outlineLevel="1" x14ac:dyDescent="0.15">
      <c r="A184" s="14">
        <v>40</v>
      </c>
      <c r="B184" s="14"/>
      <c r="C184" s="35" t="s">
        <v>445</v>
      </c>
      <c r="D184" s="25">
        <v>45824</v>
      </c>
      <c r="E184" s="26" t="s">
        <v>446</v>
      </c>
      <c r="F184" s="35" t="s">
        <v>110</v>
      </c>
      <c r="G184" s="15"/>
      <c r="H184" s="16"/>
      <c r="I184" s="16"/>
      <c r="J184" s="93"/>
      <c r="K184" s="40">
        <v>13204000</v>
      </c>
      <c r="L184" s="15"/>
      <c r="M184" s="19"/>
      <c r="N184" s="19"/>
      <c r="O184" s="19"/>
      <c r="P184" s="15"/>
      <c r="Q184" s="15"/>
      <c r="R184" s="19"/>
      <c r="S184" s="19"/>
      <c r="T184" s="19"/>
      <c r="U184" s="8">
        <f t="shared" si="50"/>
        <v>0</v>
      </c>
      <c r="V184" s="19"/>
      <c r="W184" s="19"/>
      <c r="X184" s="19"/>
      <c r="Y184" s="8">
        <f t="shared" si="57"/>
        <v>0</v>
      </c>
      <c r="Z184" s="40">
        <v>13204000</v>
      </c>
      <c r="AA184" s="19"/>
      <c r="AB184" s="19"/>
      <c r="AC184" s="8">
        <f t="shared" si="58"/>
        <v>13204000</v>
      </c>
      <c r="AD184" s="19"/>
      <c r="AE184" s="19"/>
      <c r="AF184" s="19"/>
      <c r="AG184" s="8">
        <f t="shared" si="59"/>
        <v>0</v>
      </c>
      <c r="AH184" s="8">
        <f t="shared" si="60"/>
        <v>13204000</v>
      </c>
      <c r="AI184" s="20">
        <f t="shared" si="61"/>
        <v>6.0534374942693148E-3</v>
      </c>
      <c r="AJ184" s="20">
        <f t="shared" si="62"/>
        <v>4.1077369430647251E-3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24.95" customHeight="1" outlineLevel="1" x14ac:dyDescent="0.15">
      <c r="A185" s="14">
        <v>41</v>
      </c>
      <c r="B185" s="14"/>
      <c r="C185" s="35" t="s">
        <v>447</v>
      </c>
      <c r="D185" s="25">
        <v>45814</v>
      </c>
      <c r="E185" s="26" t="s">
        <v>240</v>
      </c>
      <c r="F185" s="35" t="s">
        <v>110</v>
      </c>
      <c r="G185" s="15"/>
      <c r="H185" s="16"/>
      <c r="I185" s="16"/>
      <c r="J185" s="93"/>
      <c r="K185" s="40">
        <v>13414000</v>
      </c>
      <c r="L185" s="15"/>
      <c r="M185" s="19"/>
      <c r="N185" s="19"/>
      <c r="O185" s="19"/>
      <c r="P185" s="15"/>
      <c r="Q185" s="15"/>
      <c r="R185" s="19"/>
      <c r="S185" s="19"/>
      <c r="T185" s="19"/>
      <c r="U185" s="8">
        <f t="shared" si="50"/>
        <v>0</v>
      </c>
      <c r="V185" s="19"/>
      <c r="W185" s="19"/>
      <c r="X185" s="19"/>
      <c r="Y185" s="8">
        <f t="shared" si="57"/>
        <v>0</v>
      </c>
      <c r="Z185" s="40">
        <v>13414000</v>
      </c>
      <c r="AA185" s="19"/>
      <c r="AB185" s="19"/>
      <c r="AC185" s="8">
        <f t="shared" si="58"/>
        <v>13414000</v>
      </c>
      <c r="AD185" s="19"/>
      <c r="AE185" s="19"/>
      <c r="AF185" s="19"/>
      <c r="AG185" s="8">
        <f t="shared" si="59"/>
        <v>0</v>
      </c>
      <c r="AH185" s="8">
        <f t="shared" si="60"/>
        <v>13414000</v>
      </c>
      <c r="AI185" s="20">
        <f t="shared" si="61"/>
        <v>6.1497130072802626E-3</v>
      </c>
      <c r="AJ185" s="20">
        <f t="shared" si="62"/>
        <v>4.173067506382174E-3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4.95" customHeight="1" outlineLevel="1" x14ac:dyDescent="0.15">
      <c r="A186" s="14">
        <v>42</v>
      </c>
      <c r="B186" s="14"/>
      <c r="C186" s="35" t="s">
        <v>448</v>
      </c>
      <c r="D186" s="25">
        <v>45824</v>
      </c>
      <c r="E186" s="26" t="s">
        <v>237</v>
      </c>
      <c r="F186" s="35" t="s">
        <v>110</v>
      </c>
      <c r="G186" s="15"/>
      <c r="H186" s="16"/>
      <c r="I186" s="16"/>
      <c r="J186" s="93"/>
      <c r="K186" s="40">
        <v>40241000</v>
      </c>
      <c r="L186" s="15"/>
      <c r="M186" s="19"/>
      <c r="N186" s="19"/>
      <c r="O186" s="19"/>
      <c r="P186" s="15"/>
      <c r="Q186" s="15"/>
      <c r="R186" s="19"/>
      <c r="S186" s="19"/>
      <c r="T186" s="19"/>
      <c r="U186" s="8">
        <f t="shared" si="50"/>
        <v>0</v>
      </c>
      <c r="V186" s="19"/>
      <c r="W186" s="19"/>
      <c r="X186" s="19"/>
      <c r="Y186" s="8">
        <f t="shared" si="57"/>
        <v>0</v>
      </c>
      <c r="Z186" s="40">
        <v>40241000</v>
      </c>
      <c r="AA186" s="19"/>
      <c r="AB186" s="19"/>
      <c r="AC186" s="8">
        <f t="shared" si="58"/>
        <v>40241000</v>
      </c>
      <c r="AD186" s="19"/>
      <c r="AE186" s="19"/>
      <c r="AF186" s="19"/>
      <c r="AG186" s="8">
        <f t="shared" si="59"/>
        <v>0</v>
      </c>
      <c r="AH186" s="8">
        <f t="shared" si="60"/>
        <v>40241000</v>
      </c>
      <c r="AI186" s="20">
        <f t="shared" si="61"/>
        <v>1.8448680567016925E-2</v>
      </c>
      <c r="AJ186" s="20">
        <f t="shared" si="62"/>
        <v>1.2518891421225963E-2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24.95" customHeight="1" outlineLevel="1" x14ac:dyDescent="0.15">
      <c r="A187" s="14">
        <v>43</v>
      </c>
      <c r="B187" s="14"/>
      <c r="C187" s="35" t="s">
        <v>449</v>
      </c>
      <c r="D187" s="25">
        <v>45807</v>
      </c>
      <c r="E187" s="26" t="s">
        <v>335</v>
      </c>
      <c r="F187" s="35" t="s">
        <v>110</v>
      </c>
      <c r="G187" s="15"/>
      <c r="H187" s="16"/>
      <c r="I187" s="16"/>
      <c r="J187" s="93"/>
      <c r="K187" s="40">
        <v>27361000</v>
      </c>
      <c r="L187" s="15"/>
      <c r="M187" s="19"/>
      <c r="N187" s="19"/>
      <c r="O187" s="19"/>
      <c r="P187" s="15"/>
      <c r="Q187" s="15"/>
      <c r="R187" s="19"/>
      <c r="S187" s="19"/>
      <c r="T187" s="19"/>
      <c r="U187" s="8">
        <f t="shared" si="50"/>
        <v>0</v>
      </c>
      <c r="V187" s="19"/>
      <c r="W187" s="19"/>
      <c r="X187" s="19"/>
      <c r="Y187" s="8">
        <f t="shared" si="57"/>
        <v>0</v>
      </c>
      <c r="Z187" s="40">
        <v>27361000</v>
      </c>
      <c r="AA187" s="19"/>
      <c r="AB187" s="19"/>
      <c r="AC187" s="8">
        <f t="shared" si="58"/>
        <v>27361000</v>
      </c>
      <c r="AD187" s="19"/>
      <c r="AE187" s="19"/>
      <c r="AF187" s="19"/>
      <c r="AG187" s="8">
        <f t="shared" si="59"/>
        <v>0</v>
      </c>
      <c r="AH187" s="8">
        <f t="shared" si="60"/>
        <v>27361000</v>
      </c>
      <c r="AI187" s="20">
        <f t="shared" si="61"/>
        <v>1.2543782435678788E-2</v>
      </c>
      <c r="AJ187" s="20">
        <f t="shared" si="62"/>
        <v>8.5119502044224433E-3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24.95" customHeight="1" outlineLevel="1" x14ac:dyDescent="0.15">
      <c r="A188" s="14">
        <v>44</v>
      </c>
      <c r="B188" s="14"/>
      <c r="C188" s="35" t="s">
        <v>450</v>
      </c>
      <c r="D188" s="25">
        <v>45807</v>
      </c>
      <c r="E188" s="26" t="s">
        <v>335</v>
      </c>
      <c r="F188" s="35" t="s">
        <v>110</v>
      </c>
      <c r="G188" s="15"/>
      <c r="H188" s="16"/>
      <c r="I188" s="16"/>
      <c r="J188" s="93"/>
      <c r="K188" s="40">
        <v>26641000</v>
      </c>
      <c r="L188" s="15"/>
      <c r="M188" s="19"/>
      <c r="N188" s="19"/>
      <c r="O188" s="19"/>
      <c r="P188" s="15"/>
      <c r="Q188" s="15"/>
      <c r="R188" s="19"/>
      <c r="S188" s="19"/>
      <c r="T188" s="19"/>
      <c r="U188" s="8">
        <f t="shared" si="50"/>
        <v>0</v>
      </c>
      <c r="V188" s="19"/>
      <c r="W188" s="19"/>
      <c r="X188" s="19"/>
      <c r="Y188" s="8">
        <f t="shared" si="57"/>
        <v>0</v>
      </c>
      <c r="Z188" s="40">
        <v>26641000</v>
      </c>
      <c r="AA188" s="19"/>
      <c r="AB188" s="19"/>
      <c r="AC188" s="8">
        <f t="shared" si="58"/>
        <v>26641000</v>
      </c>
      <c r="AD188" s="19"/>
      <c r="AE188" s="19"/>
      <c r="AF188" s="19"/>
      <c r="AG188" s="8">
        <f t="shared" si="59"/>
        <v>0</v>
      </c>
      <c r="AH188" s="8">
        <f t="shared" si="60"/>
        <v>26641000</v>
      </c>
      <c r="AI188" s="20">
        <f t="shared" si="61"/>
        <v>1.2213694962498396E-2</v>
      </c>
      <c r="AJ188" s="20">
        <f t="shared" si="62"/>
        <v>8.2879597016197633E-3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24.95" customHeight="1" outlineLevel="1" x14ac:dyDescent="0.15">
      <c r="A189" s="14">
        <v>45</v>
      </c>
      <c r="B189" s="14"/>
      <c r="C189" s="35" t="s">
        <v>451</v>
      </c>
      <c r="D189" s="25">
        <v>45841</v>
      </c>
      <c r="E189" s="26" t="s">
        <v>452</v>
      </c>
      <c r="F189" s="35" t="s">
        <v>110</v>
      </c>
      <c r="G189" s="15"/>
      <c r="H189" s="16"/>
      <c r="I189" s="16"/>
      <c r="J189" s="93"/>
      <c r="K189" s="40">
        <v>13813000</v>
      </c>
      <c r="L189" s="15"/>
      <c r="M189" s="19"/>
      <c r="N189" s="19"/>
      <c r="O189" s="19"/>
      <c r="P189" s="15"/>
      <c r="Q189" s="15"/>
      <c r="R189" s="19"/>
      <c r="S189" s="19"/>
      <c r="T189" s="19"/>
      <c r="U189" s="8">
        <f t="shared" si="50"/>
        <v>0</v>
      </c>
      <c r="V189" s="19"/>
      <c r="W189" s="19"/>
      <c r="X189" s="19"/>
      <c r="Y189" s="8">
        <f t="shared" si="57"/>
        <v>0</v>
      </c>
      <c r="Z189" s="40">
        <v>13813000</v>
      </c>
      <c r="AA189" s="19"/>
      <c r="AB189" s="19"/>
      <c r="AC189" s="8">
        <f t="shared" si="58"/>
        <v>13813000</v>
      </c>
      <c r="AD189" s="19"/>
      <c r="AE189" s="19"/>
      <c r="AF189" s="19"/>
      <c r="AG189" s="8">
        <f t="shared" si="59"/>
        <v>0</v>
      </c>
      <c r="AH189" s="8">
        <f t="shared" si="60"/>
        <v>13813000</v>
      </c>
      <c r="AI189" s="20">
        <f t="shared" si="61"/>
        <v>6.3326364820010632E-3</v>
      </c>
      <c r="AJ189" s="20">
        <f t="shared" si="62"/>
        <v>4.2971955766853264E-3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4.95" customHeight="1" outlineLevel="1" x14ac:dyDescent="0.15">
      <c r="A190" s="14">
        <v>46</v>
      </c>
      <c r="B190" s="14"/>
      <c r="C190" s="35" t="s">
        <v>453</v>
      </c>
      <c r="D190" s="25">
        <v>45820</v>
      </c>
      <c r="E190" s="26" t="s">
        <v>446</v>
      </c>
      <c r="F190" s="35" t="s">
        <v>110</v>
      </c>
      <c r="G190" s="15"/>
      <c r="H190" s="16"/>
      <c r="I190" s="16"/>
      <c r="J190" s="93"/>
      <c r="K190" s="40">
        <v>13515000</v>
      </c>
      <c r="L190" s="15"/>
      <c r="M190" s="19"/>
      <c r="N190" s="19"/>
      <c r="O190" s="19"/>
      <c r="P190" s="15"/>
      <c r="Q190" s="15"/>
      <c r="R190" s="19"/>
      <c r="S190" s="19"/>
      <c r="T190" s="19"/>
      <c r="U190" s="8">
        <f t="shared" si="50"/>
        <v>0</v>
      </c>
      <c r="V190" s="19"/>
      <c r="W190" s="19"/>
      <c r="X190" s="19"/>
      <c r="Y190" s="8">
        <f t="shared" si="57"/>
        <v>0</v>
      </c>
      <c r="Z190" s="40">
        <v>13515000</v>
      </c>
      <c r="AA190" s="19"/>
      <c r="AB190" s="19"/>
      <c r="AC190" s="8">
        <f t="shared" si="58"/>
        <v>13515000</v>
      </c>
      <c r="AD190" s="19"/>
      <c r="AE190" s="19"/>
      <c r="AF190" s="19"/>
      <c r="AG190" s="8">
        <f t="shared" si="59"/>
        <v>0</v>
      </c>
      <c r="AH190" s="8">
        <f t="shared" si="60"/>
        <v>13515000</v>
      </c>
      <c r="AI190" s="20">
        <f t="shared" si="61"/>
        <v>6.1960169444902902E-3</v>
      </c>
      <c r="AJ190" s="20">
        <f t="shared" si="62"/>
        <v>4.2044883963586613E-3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4.95" customHeight="1" outlineLevel="1" x14ac:dyDescent="0.15">
      <c r="A191" s="14">
        <v>47</v>
      </c>
      <c r="B191" s="14"/>
      <c r="C191" s="35" t="s">
        <v>454</v>
      </c>
      <c r="D191" s="25">
        <v>45807</v>
      </c>
      <c r="E191" s="26" t="s">
        <v>233</v>
      </c>
      <c r="F191" s="35" t="s">
        <v>110</v>
      </c>
      <c r="G191" s="15"/>
      <c r="H191" s="16"/>
      <c r="I191" s="16"/>
      <c r="J191" s="93"/>
      <c r="K191" s="40">
        <v>26828000</v>
      </c>
      <c r="L191" s="15"/>
      <c r="M191" s="19"/>
      <c r="N191" s="19"/>
      <c r="O191" s="19"/>
      <c r="P191" s="15"/>
      <c r="Q191" s="15"/>
      <c r="R191" s="19"/>
      <c r="S191" s="19"/>
      <c r="T191" s="19"/>
      <c r="U191" s="8">
        <f t="shared" si="50"/>
        <v>0</v>
      </c>
      <c r="V191" s="19"/>
      <c r="W191" s="19"/>
      <c r="X191" s="19"/>
      <c r="Y191" s="8">
        <f t="shared" si="57"/>
        <v>0</v>
      </c>
      <c r="Z191" s="40">
        <v>26828000</v>
      </c>
      <c r="AA191" s="19"/>
      <c r="AB191" s="19"/>
      <c r="AC191" s="8">
        <f>SUM(Z191:AB191)</f>
        <v>26828000</v>
      </c>
      <c r="AD191" s="19"/>
      <c r="AE191" s="19"/>
      <c r="AF191" s="19"/>
      <c r="AG191" s="8">
        <f>SUM(AD191:AF191)</f>
        <v>0</v>
      </c>
      <c r="AH191" s="8">
        <f>SUM(U191,Y191,AC191,AG191)</f>
        <v>26828000</v>
      </c>
      <c r="AI191" s="20">
        <f t="shared" si="61"/>
        <v>1.2299426014560525E-2</v>
      </c>
      <c r="AJ191" s="20">
        <f>IF(ISERROR(AH191/$AH$203),"-",AH191/$AH$203)</f>
        <v>8.3461350127643479E-3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24.95" customHeight="1" outlineLevel="1" x14ac:dyDescent="0.15">
      <c r="A192" s="14">
        <v>48</v>
      </c>
      <c r="B192" s="14"/>
      <c r="C192" s="35" t="s">
        <v>455</v>
      </c>
      <c r="D192" s="25">
        <v>45820</v>
      </c>
      <c r="E192" s="26" t="s">
        <v>228</v>
      </c>
      <c r="F192" s="35" t="s">
        <v>110</v>
      </c>
      <c r="G192" s="15"/>
      <c r="H192" s="16"/>
      <c r="I192" s="16"/>
      <c r="J192" s="93"/>
      <c r="K192" s="40">
        <v>67069000</v>
      </c>
      <c r="L192" s="15"/>
      <c r="M192" s="19"/>
      <c r="N192" s="19"/>
      <c r="O192" s="19"/>
      <c r="P192" s="15"/>
      <c r="Q192" s="15"/>
      <c r="R192" s="19"/>
      <c r="S192" s="19"/>
      <c r="T192" s="19"/>
      <c r="U192" s="8">
        <f t="shared" si="50"/>
        <v>0</v>
      </c>
      <c r="V192" s="19"/>
      <c r="W192" s="19"/>
      <c r="X192" s="19"/>
      <c r="Y192" s="8">
        <f t="shared" si="57"/>
        <v>0</v>
      </c>
      <c r="Z192" s="40">
        <v>67069000</v>
      </c>
      <c r="AA192" s="19"/>
      <c r="AB192" s="19"/>
      <c r="AC192" s="8">
        <f t="shared" ref="AC192:AC197" si="63">SUM(Z192:AB192)</f>
        <v>67069000</v>
      </c>
      <c r="AD192" s="19"/>
      <c r="AE192" s="19"/>
      <c r="AF192" s="19"/>
      <c r="AG192" s="8">
        <f t="shared" ref="AG192:AG197" si="64">SUM(AD192:AF192)</f>
        <v>0</v>
      </c>
      <c r="AH192" s="8">
        <f t="shared" ref="AH192:AH197" si="65">SUM(U192,Y192,AC192,AG192)</f>
        <v>67069000</v>
      </c>
      <c r="AI192" s="20">
        <f t="shared" ref="AI192:AI197" si="66">IF(ISERROR(AH192/$J$144),0,AH192/$J$144)</f>
        <v>3.074810658157745E-2</v>
      </c>
      <c r="AJ192" s="20">
        <f t="shared" ref="AJ192:AJ197" si="67">IF(ISERROR(AH192/$AH$203),"-",AH192/$AH$203)</f>
        <v>2.0865026433990311E-2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24.95" customHeight="1" outlineLevel="1" x14ac:dyDescent="0.15">
      <c r="A193" s="14">
        <v>49</v>
      </c>
      <c r="B193" s="14"/>
      <c r="C193" s="35" t="s">
        <v>456</v>
      </c>
      <c r="D193" s="25">
        <v>45824</v>
      </c>
      <c r="E193" s="26" t="s">
        <v>457</v>
      </c>
      <c r="F193" s="35" t="s">
        <v>110</v>
      </c>
      <c r="G193" s="15"/>
      <c r="H193" s="16"/>
      <c r="I193" s="16"/>
      <c r="J193" s="93"/>
      <c r="K193" s="40">
        <v>26828000</v>
      </c>
      <c r="L193" s="15"/>
      <c r="M193" s="19"/>
      <c r="N193" s="19"/>
      <c r="O193" s="19"/>
      <c r="P193" s="15"/>
      <c r="Q193" s="15"/>
      <c r="R193" s="19"/>
      <c r="S193" s="19"/>
      <c r="T193" s="19"/>
      <c r="U193" s="8">
        <f t="shared" si="50"/>
        <v>0</v>
      </c>
      <c r="V193" s="19"/>
      <c r="W193" s="19"/>
      <c r="X193" s="19"/>
      <c r="Y193" s="8">
        <f t="shared" si="57"/>
        <v>0</v>
      </c>
      <c r="Z193" s="19"/>
      <c r="AA193" s="40">
        <v>26828000</v>
      </c>
      <c r="AB193" s="19"/>
      <c r="AC193" s="8">
        <f t="shared" si="63"/>
        <v>26828000</v>
      </c>
      <c r="AD193" s="19"/>
      <c r="AE193" s="19"/>
      <c r="AF193" s="19"/>
      <c r="AG193" s="8">
        <f t="shared" si="64"/>
        <v>0</v>
      </c>
      <c r="AH193" s="8">
        <f t="shared" si="65"/>
        <v>26828000</v>
      </c>
      <c r="AI193" s="20">
        <f t="shared" si="66"/>
        <v>1.2299426014560525E-2</v>
      </c>
      <c r="AJ193" s="20">
        <f t="shared" si="67"/>
        <v>8.3461350127643479E-3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24.95" customHeight="1" outlineLevel="1" x14ac:dyDescent="0.15">
      <c r="A194" s="14">
        <v>50</v>
      </c>
      <c r="B194" s="14"/>
      <c r="C194" s="35" t="s">
        <v>458</v>
      </c>
      <c r="D194" s="25">
        <v>45833</v>
      </c>
      <c r="E194" s="26" t="s">
        <v>246</v>
      </c>
      <c r="F194" s="35" t="s">
        <v>110</v>
      </c>
      <c r="G194" s="15"/>
      <c r="H194" s="16"/>
      <c r="I194" s="16"/>
      <c r="J194" s="93"/>
      <c r="K194" s="40">
        <v>13414000</v>
      </c>
      <c r="L194" s="15"/>
      <c r="M194" s="19"/>
      <c r="N194" s="19"/>
      <c r="O194" s="19"/>
      <c r="P194" s="15"/>
      <c r="Q194" s="15"/>
      <c r="R194" s="19"/>
      <c r="S194" s="19"/>
      <c r="T194" s="19"/>
      <c r="U194" s="8">
        <f t="shared" si="50"/>
        <v>0</v>
      </c>
      <c r="V194" s="19"/>
      <c r="W194" s="19"/>
      <c r="X194" s="19"/>
      <c r="Y194" s="8">
        <f t="shared" si="57"/>
        <v>0</v>
      </c>
      <c r="Z194" s="19"/>
      <c r="AA194" s="40">
        <v>13414000</v>
      </c>
      <c r="AB194" s="19"/>
      <c r="AC194" s="8">
        <f t="shared" si="63"/>
        <v>13414000</v>
      </c>
      <c r="AD194" s="19"/>
      <c r="AE194" s="19"/>
      <c r="AF194" s="19"/>
      <c r="AG194" s="8">
        <f t="shared" si="64"/>
        <v>0</v>
      </c>
      <c r="AH194" s="8">
        <f t="shared" si="65"/>
        <v>13414000</v>
      </c>
      <c r="AI194" s="20">
        <f t="shared" si="66"/>
        <v>6.1497130072802626E-3</v>
      </c>
      <c r="AJ194" s="20">
        <f t="shared" si="67"/>
        <v>4.173067506382174E-3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24.95" customHeight="1" outlineLevel="1" x14ac:dyDescent="0.15">
      <c r="A195" s="14">
        <v>51</v>
      </c>
      <c r="B195" s="14"/>
      <c r="C195" s="35" t="s">
        <v>459</v>
      </c>
      <c r="D195" s="25">
        <v>45856</v>
      </c>
      <c r="E195" s="26" t="s">
        <v>460</v>
      </c>
      <c r="F195" s="35" t="s">
        <v>110</v>
      </c>
      <c r="G195" s="15"/>
      <c r="H195" s="16"/>
      <c r="I195" s="16"/>
      <c r="J195" s="93"/>
      <c r="K195" s="40">
        <v>13414000</v>
      </c>
      <c r="L195" s="15"/>
      <c r="M195" s="19"/>
      <c r="N195" s="19"/>
      <c r="O195" s="19"/>
      <c r="P195" s="15"/>
      <c r="Q195" s="15"/>
      <c r="R195" s="19"/>
      <c r="S195" s="19"/>
      <c r="T195" s="19"/>
      <c r="U195" s="8">
        <f t="shared" si="50"/>
        <v>0</v>
      </c>
      <c r="V195" s="19"/>
      <c r="W195" s="19"/>
      <c r="X195" s="19"/>
      <c r="Y195" s="8">
        <f t="shared" si="57"/>
        <v>0</v>
      </c>
      <c r="Z195" s="19"/>
      <c r="AA195" s="19"/>
      <c r="AB195" s="40">
        <v>13414000</v>
      </c>
      <c r="AC195" s="8">
        <f t="shared" si="63"/>
        <v>13414000</v>
      </c>
      <c r="AD195" s="19"/>
      <c r="AE195" s="19"/>
      <c r="AF195" s="19"/>
      <c r="AG195" s="8">
        <f t="shared" si="64"/>
        <v>0</v>
      </c>
      <c r="AH195" s="8">
        <f t="shared" si="65"/>
        <v>13414000</v>
      </c>
      <c r="AI195" s="20">
        <f t="shared" si="66"/>
        <v>6.1497130072802626E-3</v>
      </c>
      <c r="AJ195" s="20">
        <f t="shared" si="67"/>
        <v>4.173067506382174E-3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24.95" customHeight="1" outlineLevel="1" x14ac:dyDescent="0.15">
      <c r="A196" s="14">
        <v>52</v>
      </c>
      <c r="B196" s="14"/>
      <c r="C196" s="35" t="s">
        <v>461</v>
      </c>
      <c r="D196" s="25">
        <v>45883</v>
      </c>
      <c r="E196" s="26" t="s">
        <v>337</v>
      </c>
      <c r="F196" s="35" t="s">
        <v>110</v>
      </c>
      <c r="G196" s="15"/>
      <c r="H196" s="16"/>
      <c r="I196" s="16"/>
      <c r="J196" s="93"/>
      <c r="K196" s="40">
        <v>41439000</v>
      </c>
      <c r="L196" s="15"/>
      <c r="M196" s="19"/>
      <c r="N196" s="19"/>
      <c r="O196" s="19"/>
      <c r="P196" s="15"/>
      <c r="Q196" s="15"/>
      <c r="R196" s="19"/>
      <c r="S196" s="19"/>
      <c r="T196" s="19"/>
      <c r="U196" s="8">
        <f t="shared" si="50"/>
        <v>0</v>
      </c>
      <c r="V196" s="19"/>
      <c r="W196" s="19"/>
      <c r="X196" s="19"/>
      <c r="Y196" s="8">
        <f t="shared" si="57"/>
        <v>0</v>
      </c>
      <c r="Z196" s="19"/>
      <c r="AA196" s="19"/>
      <c r="AB196" s="40">
        <v>41439000</v>
      </c>
      <c r="AC196" s="8">
        <f t="shared" si="63"/>
        <v>41439000</v>
      </c>
      <c r="AD196" s="19"/>
      <c r="AE196" s="19"/>
      <c r="AF196" s="19"/>
      <c r="AG196" s="8">
        <f t="shared" si="64"/>
        <v>0</v>
      </c>
      <c r="AH196" s="8">
        <f t="shared" si="65"/>
        <v>41439000</v>
      </c>
      <c r="AI196" s="20">
        <f t="shared" si="66"/>
        <v>1.899790944600319E-2</v>
      </c>
      <c r="AJ196" s="20">
        <f t="shared" si="67"/>
        <v>1.2891586730055979E-2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24.95" customHeight="1" outlineLevel="1" x14ac:dyDescent="0.15">
      <c r="A197" s="14">
        <v>53</v>
      </c>
      <c r="B197" s="14"/>
      <c r="C197" s="35" t="s">
        <v>462</v>
      </c>
      <c r="D197" s="25">
        <v>45869</v>
      </c>
      <c r="E197" s="26" t="s">
        <v>243</v>
      </c>
      <c r="F197" s="35" t="s">
        <v>110</v>
      </c>
      <c r="G197" s="15"/>
      <c r="H197" s="16"/>
      <c r="I197" s="16"/>
      <c r="J197" s="94"/>
      <c r="K197" s="40">
        <v>26828000</v>
      </c>
      <c r="L197" s="15"/>
      <c r="M197" s="19"/>
      <c r="N197" s="19"/>
      <c r="O197" s="19"/>
      <c r="P197" s="15"/>
      <c r="Q197" s="15"/>
      <c r="R197" s="19"/>
      <c r="S197" s="19"/>
      <c r="T197" s="19"/>
      <c r="U197" s="8">
        <f t="shared" si="50"/>
        <v>0</v>
      </c>
      <c r="V197" s="19"/>
      <c r="W197" s="19"/>
      <c r="X197" s="19"/>
      <c r="Y197" s="8">
        <f t="shared" si="57"/>
        <v>0</v>
      </c>
      <c r="Z197" s="19"/>
      <c r="AA197" s="19"/>
      <c r="AB197" s="40">
        <v>26828000</v>
      </c>
      <c r="AC197" s="8">
        <f t="shared" si="63"/>
        <v>26828000</v>
      </c>
      <c r="AD197" s="19"/>
      <c r="AE197" s="19"/>
      <c r="AF197" s="19"/>
      <c r="AG197" s="8">
        <f t="shared" si="64"/>
        <v>0</v>
      </c>
      <c r="AH197" s="8">
        <f t="shared" si="65"/>
        <v>26828000</v>
      </c>
      <c r="AI197" s="20">
        <f t="shared" si="66"/>
        <v>1.2299426014560525E-2</v>
      </c>
      <c r="AJ197" s="20">
        <f t="shared" si="67"/>
        <v>8.3461350127643479E-3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s="22" customFormat="1" ht="24.95" customHeight="1" x14ac:dyDescent="0.25">
      <c r="A198" s="91" t="s">
        <v>71</v>
      </c>
      <c r="B198" s="91"/>
      <c r="C198" s="91"/>
      <c r="D198" s="91"/>
      <c r="E198" s="91"/>
      <c r="F198" s="91"/>
      <c r="G198" s="91"/>
      <c r="H198" s="91"/>
      <c r="I198" s="91"/>
      <c r="J198" s="56">
        <f>J144</f>
        <v>2181240000</v>
      </c>
      <c r="K198" s="56">
        <f>SUM(K145:K197)</f>
        <v>1551346000</v>
      </c>
      <c r="L198" s="55"/>
      <c r="M198" s="56">
        <f>SUM(M173:M173)</f>
        <v>0</v>
      </c>
      <c r="N198" s="56">
        <f>SUM(N173:N173)</f>
        <v>0</v>
      </c>
      <c r="O198" s="56">
        <f>SUM(O173:O173)</f>
        <v>0</v>
      </c>
      <c r="P198" s="57"/>
      <c r="Q198" s="58"/>
      <c r="R198" s="56">
        <f>SUM(R173:R173)</f>
        <v>0</v>
      </c>
      <c r="S198" s="56">
        <f>SUM(S173:S173)</f>
        <v>0</v>
      </c>
      <c r="T198" s="56">
        <f>SUM(T173:T173)</f>
        <v>0</v>
      </c>
      <c r="U198" s="56">
        <f>SUM(U173:U173)</f>
        <v>0</v>
      </c>
      <c r="V198" s="56">
        <f>SUM(V145:V173)</f>
        <v>41439000</v>
      </c>
      <c r="W198" s="56">
        <f>SUM(W145:W173)</f>
        <v>262017000</v>
      </c>
      <c r="X198" s="56">
        <f>SUM(X145:X173)</f>
        <v>615409000</v>
      </c>
      <c r="Y198" s="56">
        <f>SUM(Y145:Y173)</f>
        <v>918865000</v>
      </c>
      <c r="Z198" s="56">
        <f>SUM(Z145:Z197)</f>
        <v>510558000</v>
      </c>
      <c r="AA198" s="56">
        <f t="shared" ref="AA198:AB198" si="68">SUM(AA145:AA197)</f>
        <v>40242000</v>
      </c>
      <c r="AB198" s="56">
        <f t="shared" si="68"/>
        <v>81681000</v>
      </c>
      <c r="AC198" s="56">
        <f>SUM(AC145:AC197)</f>
        <v>632481000</v>
      </c>
      <c r="AD198" s="56">
        <f>SUM(AD173:AD173)</f>
        <v>0</v>
      </c>
      <c r="AE198" s="56">
        <f>SUM(AE173:AE173)</f>
        <v>0</v>
      </c>
      <c r="AF198" s="56">
        <f>SUM(AF173:AF173)</f>
        <v>0</v>
      </c>
      <c r="AG198" s="56">
        <f>SUM(AG145:AG173)</f>
        <v>0</v>
      </c>
      <c r="AH198" s="56">
        <f>SUM(AH145:AH197)</f>
        <v>1551346000</v>
      </c>
      <c r="AI198" s="59">
        <f>IF(ISERROR(AH198/J198),0,AH198/J198)</f>
        <v>0.71122205717848563</v>
      </c>
      <c r="AJ198" s="59">
        <f>IF(ISERROR(AH198/$AH$203),0,AH198/$AH$203)</f>
        <v>0.48262051466795586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24.95" customHeight="1" x14ac:dyDescent="0.25">
      <c r="A199" s="89" t="s">
        <v>72</v>
      </c>
      <c r="B199" s="89"/>
      <c r="C199" s="89"/>
      <c r="D199" s="89"/>
      <c r="E199" s="89"/>
      <c r="F199" s="4"/>
      <c r="G199" s="5"/>
      <c r="H199" s="6"/>
      <c r="I199" s="6"/>
      <c r="J199" s="90">
        <v>3844241000</v>
      </c>
      <c r="K199" s="8"/>
      <c r="L199" s="9"/>
      <c r="M199" s="10"/>
      <c r="N199" s="10"/>
      <c r="O199" s="10"/>
      <c r="P199" s="5"/>
      <c r="Q199" s="11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12"/>
      <c r="AJ199" s="13"/>
    </row>
    <row r="200" spans="1:106" ht="24.95" customHeight="1" outlineLevel="1" x14ac:dyDescent="0.25">
      <c r="A200" s="14">
        <v>1</v>
      </c>
      <c r="B200" s="14"/>
      <c r="C200" s="33" t="s">
        <v>115</v>
      </c>
      <c r="D200" s="34">
        <v>45716</v>
      </c>
      <c r="E200" s="26" t="s">
        <v>116</v>
      </c>
      <c r="F200" s="26" t="s">
        <v>117</v>
      </c>
      <c r="G200" s="26"/>
      <c r="H200" s="36"/>
      <c r="I200" s="38"/>
      <c r="J200" s="90"/>
      <c r="K200" s="41">
        <v>605000000</v>
      </c>
      <c r="L200" s="39"/>
      <c r="M200" s="31"/>
      <c r="N200" s="42"/>
      <c r="O200" s="31"/>
      <c r="P200" s="43"/>
      <c r="Q200" s="43"/>
      <c r="R200" s="19">
        <v>423500000</v>
      </c>
      <c r="S200" s="19"/>
      <c r="T200" s="19"/>
      <c r="U200" s="8">
        <f>SUM(R200:T200)</f>
        <v>423500000</v>
      </c>
      <c r="V200" s="19"/>
      <c r="W200" s="19"/>
      <c r="X200" s="19"/>
      <c r="Y200" s="8">
        <f>SUM(V200:X200)</f>
        <v>0</v>
      </c>
      <c r="Z200" s="19"/>
      <c r="AA200" s="19"/>
      <c r="AB200" s="19"/>
      <c r="AC200" s="8">
        <f>SUM(Z200:AB200)</f>
        <v>0</v>
      </c>
      <c r="AD200" s="19"/>
      <c r="AE200" s="19">
        <v>0</v>
      </c>
      <c r="AF200" s="19">
        <v>0</v>
      </c>
      <c r="AG200" s="8">
        <f>SUM(AD200:AF200)</f>
        <v>0</v>
      </c>
      <c r="AH200" s="8">
        <f>SUM(U200,Y200,AC200,AG200)</f>
        <v>423500000</v>
      </c>
      <c r="AI200" s="20">
        <f>IF(ISERROR(AH200/J199),0,AH200/J199)</f>
        <v>0.11016478935633849</v>
      </c>
      <c r="AJ200" s="20">
        <f>IF(ISERROR(AH200/$AH$203),"-",AH200/$AH$203)</f>
        <v>0.13174996935685482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24.95" customHeight="1" outlineLevel="1" x14ac:dyDescent="0.25">
      <c r="A201" s="14">
        <v>2</v>
      </c>
      <c r="B201" s="14"/>
      <c r="C201" s="33"/>
      <c r="D201" s="34"/>
      <c r="E201" s="26"/>
      <c r="F201" s="26"/>
      <c r="G201" s="44"/>
      <c r="H201" s="36"/>
      <c r="I201" s="38"/>
      <c r="J201" s="90"/>
      <c r="K201" s="41">
        <v>144232000</v>
      </c>
      <c r="L201" s="39" t="s">
        <v>97</v>
      </c>
      <c r="M201" s="31"/>
      <c r="N201" s="42"/>
      <c r="O201" s="31"/>
      <c r="P201" s="43"/>
      <c r="Q201" s="43"/>
      <c r="R201" s="19"/>
      <c r="S201" s="19"/>
      <c r="T201" s="19"/>
      <c r="U201" s="8">
        <f>SUM(R201:T201)</f>
        <v>0</v>
      </c>
      <c r="V201" s="19"/>
      <c r="W201" s="19"/>
      <c r="X201" s="19"/>
      <c r="Y201" s="8">
        <f>SUM(V201:X201)</f>
        <v>0</v>
      </c>
      <c r="Z201" s="19"/>
      <c r="AA201" s="19"/>
      <c r="AB201" s="19"/>
      <c r="AC201" s="8">
        <f>SUM(Z201:AB201)</f>
        <v>0</v>
      </c>
      <c r="AD201" s="19"/>
      <c r="AE201" s="19">
        <v>0</v>
      </c>
      <c r="AF201" s="19">
        <v>0</v>
      </c>
      <c r="AG201" s="8">
        <f>SUM(AD201:AF201)</f>
        <v>0</v>
      </c>
      <c r="AH201" s="8">
        <f>SUM(U201,Y201,AC201,AG201)</f>
        <v>0</v>
      </c>
      <c r="AI201" s="20">
        <f>IF(ISERROR(AH201/J200),0,AH201/J200)</f>
        <v>0</v>
      </c>
      <c r="AJ201" s="20">
        <f>IF(ISERROR(AH201/$AH$203),"-",AH201/$AH$203)</f>
        <v>0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s="22" customFormat="1" ht="24.95" customHeight="1" x14ac:dyDescent="0.25">
      <c r="A202" s="91" t="s">
        <v>73</v>
      </c>
      <c r="B202" s="91"/>
      <c r="C202" s="91"/>
      <c r="D202" s="91"/>
      <c r="E202" s="91"/>
      <c r="F202" s="91"/>
      <c r="G202" s="91"/>
      <c r="H202" s="91"/>
      <c r="I202" s="91"/>
      <c r="J202" s="56">
        <f>J199</f>
        <v>3844241000</v>
      </c>
      <c r="K202" s="56">
        <f>SUM(K200:K201)</f>
        <v>749232000</v>
      </c>
      <c r="L202" s="55"/>
      <c r="M202" s="56">
        <f>SUM(M200:M200)</f>
        <v>0</v>
      </c>
      <c r="N202" s="56">
        <f>SUM(N200:N200)</f>
        <v>0</v>
      </c>
      <c r="O202" s="56">
        <f>SUM(O200:O200)</f>
        <v>0</v>
      </c>
      <c r="P202" s="57"/>
      <c r="Q202" s="58"/>
      <c r="R202" s="56">
        <f t="shared" ref="R202:AH202" si="69">SUM(R200:R200)</f>
        <v>423500000</v>
      </c>
      <c r="S202" s="56">
        <f t="shared" si="69"/>
        <v>0</v>
      </c>
      <c r="T202" s="56">
        <f t="shared" si="69"/>
        <v>0</v>
      </c>
      <c r="U202" s="56">
        <f t="shared" si="69"/>
        <v>423500000</v>
      </c>
      <c r="V202" s="56">
        <f t="shared" si="69"/>
        <v>0</v>
      </c>
      <c r="W202" s="56">
        <f t="shared" si="69"/>
        <v>0</v>
      </c>
      <c r="X202" s="56">
        <f t="shared" si="69"/>
        <v>0</v>
      </c>
      <c r="Y202" s="56">
        <f t="shared" si="69"/>
        <v>0</v>
      </c>
      <c r="Z202" s="56">
        <f t="shared" si="69"/>
        <v>0</v>
      </c>
      <c r="AA202" s="56">
        <f t="shared" si="69"/>
        <v>0</v>
      </c>
      <c r="AB202" s="56">
        <f t="shared" si="69"/>
        <v>0</v>
      </c>
      <c r="AC202" s="56">
        <f t="shared" si="69"/>
        <v>0</v>
      </c>
      <c r="AD202" s="56">
        <f t="shared" si="69"/>
        <v>0</v>
      </c>
      <c r="AE202" s="56">
        <f t="shared" si="69"/>
        <v>0</v>
      </c>
      <c r="AF202" s="56">
        <f t="shared" si="69"/>
        <v>0</v>
      </c>
      <c r="AG202" s="56">
        <f t="shared" si="69"/>
        <v>0</v>
      </c>
      <c r="AH202" s="56">
        <f t="shared" si="69"/>
        <v>423500000</v>
      </c>
      <c r="AI202" s="59">
        <f>IF(ISERROR(AH202/J202),0,AH202/J202)</f>
        <v>0.11016478935633849</v>
      </c>
      <c r="AJ202" s="59">
        <f>IF(ISERROR(AH202/$AH$203),0,AH202/$AH$203)</f>
        <v>0.13174996935685482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s="45" customFormat="1" ht="44.25" customHeight="1" x14ac:dyDescent="0.25">
      <c r="A203" s="88" t="str">
        <f>"TOTAL ASIG."&amp;" "&amp;$A$5</f>
        <v>TOTAL ASIG. 24-03-340 "Programa de Apoyo Integral al Adulto Mayor Chile Solidario"</v>
      </c>
      <c r="B203" s="88"/>
      <c r="C203" s="88"/>
      <c r="D203" s="88"/>
      <c r="E203" s="88"/>
      <c r="F203" s="88"/>
      <c r="G203" s="88"/>
      <c r="H203" s="88"/>
      <c r="I203" s="88"/>
      <c r="J203" s="66">
        <f t="shared" ref="J203:AH203" si="70">SUM(J13,J17,J21,J25,J72,J76,J80,J94,J98,J102,J110,J114,J135,J139,J143,J198,J202)</f>
        <v>10880794000</v>
      </c>
      <c r="K203" s="66">
        <f t="shared" si="70"/>
        <v>3755908000</v>
      </c>
      <c r="L203" s="66">
        <f t="shared" si="70"/>
        <v>0</v>
      </c>
      <c r="M203" s="66">
        <f t="shared" si="70"/>
        <v>0</v>
      </c>
      <c r="N203" s="66">
        <f t="shared" si="70"/>
        <v>0</v>
      </c>
      <c r="O203" s="66">
        <f t="shared" si="70"/>
        <v>0</v>
      </c>
      <c r="P203" s="66">
        <f t="shared" si="70"/>
        <v>0</v>
      </c>
      <c r="Q203" s="66">
        <f t="shared" si="70"/>
        <v>0</v>
      </c>
      <c r="R203" s="66">
        <f t="shared" si="70"/>
        <v>423500000</v>
      </c>
      <c r="S203" s="66">
        <f t="shared" si="70"/>
        <v>0</v>
      </c>
      <c r="T203" s="66">
        <f t="shared" si="70"/>
        <v>0</v>
      </c>
      <c r="U203" s="66">
        <f t="shared" si="70"/>
        <v>423500000</v>
      </c>
      <c r="V203" s="66">
        <f t="shared" si="70"/>
        <v>361446000</v>
      </c>
      <c r="W203" s="66">
        <f t="shared" si="70"/>
        <v>262017000</v>
      </c>
      <c r="X203" s="66">
        <f t="shared" si="70"/>
        <v>720240000</v>
      </c>
      <c r="Y203" s="66">
        <f t="shared" si="70"/>
        <v>1343703000</v>
      </c>
      <c r="Z203" s="66">
        <f t="shared" si="70"/>
        <v>1155507000</v>
      </c>
      <c r="AA203" s="66">
        <f t="shared" si="70"/>
        <v>210031000</v>
      </c>
      <c r="AB203" s="66">
        <f t="shared" si="70"/>
        <v>81681000</v>
      </c>
      <c r="AC203" s="66">
        <f t="shared" si="70"/>
        <v>1424041000</v>
      </c>
      <c r="AD203" s="66">
        <f t="shared" si="70"/>
        <v>0</v>
      </c>
      <c r="AE203" s="66">
        <f t="shared" si="70"/>
        <v>0</v>
      </c>
      <c r="AF203" s="66">
        <f t="shared" si="70"/>
        <v>0</v>
      </c>
      <c r="AG203" s="66">
        <f t="shared" si="70"/>
        <v>0</v>
      </c>
      <c r="AH203" s="66">
        <f t="shared" si="70"/>
        <v>3214422000</v>
      </c>
      <c r="AI203" s="68">
        <f>IF(ISERROR(AH203/J203),0,AH203/J203)</f>
        <v>0.29542163926639914</v>
      </c>
      <c r="AJ203" s="68">
        <f>IF(ISERROR(AH203/$AH$203),0,AH203/$AH$203)</f>
        <v>1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</row>
    <row r="204" spans="1:106" x14ac:dyDescent="0.25">
      <c r="J204" s="47"/>
      <c r="R204" s="47"/>
      <c r="S204" s="47"/>
      <c r="T204" s="47"/>
      <c r="V204" s="47"/>
      <c r="W204" s="47"/>
      <c r="X204" s="47"/>
      <c r="Z204" s="47"/>
      <c r="AA204" s="47"/>
      <c r="AB204" s="47"/>
      <c r="AD204" s="47"/>
      <c r="AE204" s="47"/>
      <c r="AF204" s="47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x14ac:dyDescent="0.25">
      <c r="J205" s="47"/>
      <c r="R205" s="47"/>
      <c r="S205" s="47"/>
      <c r="T205" s="47"/>
      <c r="V205" s="47"/>
      <c r="W205" s="47"/>
      <c r="X205" s="47"/>
      <c r="Z205" s="47"/>
      <c r="AA205" s="47"/>
      <c r="AB205" s="47"/>
      <c r="AD205" s="47"/>
      <c r="AE205" s="47"/>
      <c r="AF205" s="47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x14ac:dyDescent="0.25">
      <c r="J206" s="47"/>
      <c r="R206" s="47"/>
      <c r="S206" s="47"/>
      <c r="T206" s="47"/>
      <c r="V206" s="47"/>
      <c r="W206" s="47"/>
      <c r="X206" s="47"/>
      <c r="Z206" s="47"/>
      <c r="AA206" s="47"/>
      <c r="AB206" s="47"/>
      <c r="AD206" s="47"/>
      <c r="AE206" s="47"/>
      <c r="AF206" s="47"/>
    </row>
    <row r="207" spans="1:106" x14ac:dyDescent="0.25">
      <c r="J207" s="47"/>
      <c r="R207" s="47"/>
      <c r="S207" s="47"/>
      <c r="T207" s="47"/>
      <c r="V207" s="47"/>
      <c r="W207" s="47"/>
      <c r="X207" s="47"/>
      <c r="Z207" s="47"/>
      <c r="AA207" s="47"/>
      <c r="AB207" s="47"/>
      <c r="AD207" s="47"/>
      <c r="AE207" s="47"/>
      <c r="AF207" s="47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x14ac:dyDescent="0.25">
      <c r="J208" s="47"/>
      <c r="R208" s="47"/>
      <c r="S208" s="47"/>
      <c r="T208" s="47"/>
      <c r="V208" s="47"/>
      <c r="W208" s="47"/>
      <c r="X208" s="47"/>
      <c r="Z208" s="47"/>
      <c r="AA208" s="47"/>
      <c r="AB208" s="47"/>
      <c r="AD208" s="47"/>
      <c r="AE208" s="47"/>
      <c r="AF208" s="47"/>
    </row>
    <row r="209" spans="1:106" x14ac:dyDescent="0.25">
      <c r="R209" s="47"/>
      <c r="S209" s="47"/>
      <c r="T209" s="47"/>
      <c r="V209" s="47"/>
      <c r="W209" s="47"/>
      <c r="X209" s="47"/>
      <c r="Z209" s="47"/>
      <c r="AA209" s="47"/>
      <c r="AB209" s="47"/>
      <c r="AD209" s="47"/>
      <c r="AE209" s="47"/>
      <c r="AF209" s="47"/>
    </row>
    <row r="210" spans="1:106" x14ac:dyDescent="0.25">
      <c r="J210" s="47"/>
      <c r="R210" s="47"/>
      <c r="S210" s="47"/>
      <c r="T210" s="47"/>
      <c r="V210" s="47"/>
      <c r="W210" s="47"/>
      <c r="X210" s="47"/>
      <c r="Z210" s="47"/>
      <c r="AA210" s="47"/>
      <c r="AB210" s="47"/>
      <c r="AD210" s="47"/>
      <c r="AE210" s="47"/>
      <c r="AF210" s="47"/>
    </row>
    <row r="211" spans="1:106" x14ac:dyDescent="0.25">
      <c r="J211" s="47"/>
      <c r="R211" s="47"/>
      <c r="S211" s="47"/>
      <c r="T211" s="47"/>
      <c r="V211" s="47"/>
      <c r="W211" s="47"/>
      <c r="X211" s="47"/>
      <c r="Z211" s="47"/>
      <c r="AA211" s="47"/>
      <c r="AB211" s="47"/>
      <c r="AD211" s="47"/>
      <c r="AE211" s="47"/>
      <c r="AF211" s="47"/>
    </row>
    <row r="212" spans="1:106" s="49" customFormat="1" x14ac:dyDescent="0.25">
      <c r="A212" s="2"/>
      <c r="B212" s="46"/>
      <c r="C212" s="46"/>
      <c r="D212" s="46"/>
      <c r="E212" s="2"/>
      <c r="F212" s="2"/>
      <c r="G212" s="46"/>
      <c r="H212" s="46"/>
      <c r="I212" s="46"/>
      <c r="J212" s="47"/>
      <c r="K212" s="47"/>
      <c r="L212" s="2"/>
      <c r="M212" s="46"/>
      <c r="N212" s="46"/>
      <c r="O212" s="46"/>
      <c r="P212" s="46"/>
      <c r="Q212" s="48"/>
      <c r="R212" s="47"/>
      <c r="S212" s="47"/>
      <c r="T212" s="47"/>
      <c r="V212" s="47"/>
      <c r="W212" s="47"/>
      <c r="X212" s="47"/>
      <c r="Z212" s="47"/>
      <c r="AA212" s="47"/>
      <c r="AB212" s="47"/>
      <c r="AD212" s="47"/>
      <c r="AE212" s="47"/>
      <c r="AF212" s="47"/>
      <c r="AI212" s="50"/>
      <c r="AJ212" s="50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</row>
    <row r="213" spans="1:106" s="49" customFormat="1" x14ac:dyDescent="0.25">
      <c r="A213" s="2"/>
      <c r="B213" s="46"/>
      <c r="C213" s="46"/>
      <c r="D213" s="46"/>
      <c r="E213" s="2"/>
      <c r="F213" s="2"/>
      <c r="G213" s="46"/>
      <c r="H213" s="46"/>
      <c r="I213" s="46"/>
      <c r="J213" s="47"/>
      <c r="K213" s="47"/>
      <c r="L213" s="2"/>
      <c r="M213" s="46"/>
      <c r="N213" s="46"/>
      <c r="O213" s="46"/>
      <c r="P213" s="46"/>
      <c r="Q213" s="48"/>
      <c r="R213" s="47"/>
      <c r="S213" s="47"/>
      <c r="T213" s="47"/>
      <c r="V213" s="47"/>
      <c r="W213" s="47"/>
      <c r="X213" s="47"/>
      <c r="Z213" s="47"/>
      <c r="AA213" s="47"/>
      <c r="AB213" s="47"/>
      <c r="AD213" s="47"/>
      <c r="AE213" s="47"/>
      <c r="AF213" s="47"/>
      <c r="AI213" s="50"/>
      <c r="AJ213" s="50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</row>
    <row r="214" spans="1:106" s="49" customFormat="1" x14ac:dyDescent="0.25">
      <c r="A214" s="2"/>
      <c r="B214" s="46"/>
      <c r="C214" s="46"/>
      <c r="D214" s="46"/>
      <c r="E214" s="2"/>
      <c r="F214" s="2"/>
      <c r="G214" s="46"/>
      <c r="H214" s="46"/>
      <c r="I214" s="46"/>
      <c r="J214" s="47"/>
      <c r="K214" s="47"/>
      <c r="L214" s="2"/>
      <c r="M214" s="46"/>
      <c r="N214" s="46"/>
      <c r="O214" s="46"/>
      <c r="P214" s="46"/>
      <c r="Q214" s="48"/>
      <c r="R214" s="47"/>
      <c r="S214" s="47"/>
      <c r="T214" s="47"/>
      <c r="V214" s="47"/>
      <c r="W214" s="47"/>
      <c r="X214" s="47"/>
      <c r="Z214" s="47"/>
      <c r="AA214" s="47"/>
      <c r="AB214" s="47"/>
      <c r="AD214" s="47"/>
      <c r="AE214" s="47"/>
      <c r="AF214" s="47"/>
      <c r="AI214" s="50"/>
      <c r="AJ214" s="50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</row>
    <row r="215" spans="1:106" s="49" customFormat="1" x14ac:dyDescent="0.25">
      <c r="A215" s="2"/>
      <c r="B215" s="46"/>
      <c r="C215" s="46"/>
      <c r="D215" s="46"/>
      <c r="E215" s="2"/>
      <c r="F215" s="2"/>
      <c r="G215" s="46"/>
      <c r="H215" s="46"/>
      <c r="I215" s="46"/>
      <c r="J215" s="47"/>
      <c r="K215" s="47"/>
      <c r="L215" s="2"/>
      <c r="M215" s="46"/>
      <c r="N215" s="46"/>
      <c r="O215" s="46"/>
      <c r="P215" s="46"/>
      <c r="Q215" s="48"/>
      <c r="R215" s="47"/>
      <c r="S215" s="47"/>
      <c r="T215" s="47"/>
      <c r="V215" s="47"/>
      <c r="W215" s="47"/>
      <c r="X215" s="47"/>
      <c r="Z215" s="47"/>
      <c r="AA215" s="47"/>
      <c r="AB215" s="47"/>
      <c r="AD215" s="47"/>
      <c r="AE215" s="47"/>
      <c r="AF215" s="47"/>
      <c r="AI215" s="50"/>
      <c r="AJ215" s="50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</row>
    <row r="216" spans="1:106" s="49" customFormat="1" x14ac:dyDescent="0.25">
      <c r="A216" s="2"/>
      <c r="B216" s="46"/>
      <c r="C216" s="46"/>
      <c r="D216" s="46"/>
      <c r="E216" s="2"/>
      <c r="F216" s="2"/>
      <c r="G216" s="46"/>
      <c r="H216" s="46"/>
      <c r="I216" s="46"/>
      <c r="J216" s="47"/>
      <c r="K216" s="47"/>
      <c r="L216" s="2"/>
      <c r="M216" s="46"/>
      <c r="N216" s="46"/>
      <c r="O216" s="46"/>
      <c r="P216" s="46"/>
      <c r="Q216" s="48"/>
      <c r="R216" s="47"/>
      <c r="S216" s="47"/>
      <c r="T216" s="47"/>
      <c r="V216" s="47"/>
      <c r="W216" s="47"/>
      <c r="X216" s="47"/>
      <c r="Z216" s="47"/>
      <c r="AA216" s="47"/>
      <c r="AB216" s="47"/>
      <c r="AD216" s="47"/>
      <c r="AE216" s="47"/>
      <c r="AF216" s="47"/>
      <c r="AI216" s="50"/>
      <c r="AJ216" s="50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</row>
    <row r="217" spans="1:106" s="49" customFormat="1" x14ac:dyDescent="0.25">
      <c r="A217" s="2"/>
      <c r="B217" s="46"/>
      <c r="C217" s="46"/>
      <c r="D217" s="46"/>
      <c r="E217" s="2"/>
      <c r="F217" s="2"/>
      <c r="G217" s="46"/>
      <c r="H217" s="46"/>
      <c r="I217" s="46"/>
      <c r="J217" s="47"/>
      <c r="K217" s="47"/>
      <c r="L217" s="2"/>
      <c r="M217" s="46"/>
      <c r="N217" s="46"/>
      <c r="O217" s="46"/>
      <c r="P217" s="46"/>
      <c r="Q217" s="48"/>
      <c r="R217" s="47"/>
      <c r="S217" s="47"/>
      <c r="T217" s="47"/>
      <c r="V217" s="47"/>
      <c r="W217" s="47"/>
      <c r="X217" s="47"/>
      <c r="Z217" s="47"/>
      <c r="AA217" s="47"/>
      <c r="AB217" s="47"/>
      <c r="AD217" s="47"/>
      <c r="AE217" s="47"/>
      <c r="AF217" s="47"/>
      <c r="AI217" s="50"/>
      <c r="AJ217" s="50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</row>
    <row r="218" spans="1:106" s="49" customFormat="1" x14ac:dyDescent="0.25">
      <c r="A218" s="2"/>
      <c r="B218" s="46"/>
      <c r="C218" s="46"/>
      <c r="D218" s="46"/>
      <c r="E218" s="2"/>
      <c r="F218" s="2"/>
      <c r="G218" s="46"/>
      <c r="H218" s="46"/>
      <c r="I218" s="46"/>
      <c r="J218" s="47"/>
      <c r="K218" s="47"/>
      <c r="L218" s="2"/>
      <c r="M218" s="46"/>
      <c r="N218" s="46"/>
      <c r="O218" s="46"/>
      <c r="P218" s="46"/>
      <c r="Q218" s="48"/>
      <c r="R218" s="47"/>
      <c r="S218" s="47"/>
      <c r="T218" s="47"/>
      <c r="V218" s="47"/>
      <c r="W218" s="47"/>
      <c r="X218" s="47"/>
      <c r="Z218" s="47"/>
      <c r="AA218" s="47"/>
      <c r="AB218" s="47"/>
      <c r="AD218" s="47"/>
      <c r="AE218" s="47"/>
      <c r="AF218" s="47"/>
      <c r="AI218" s="50"/>
      <c r="AJ218" s="50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</row>
    <row r="219" spans="1:106" s="49" customFormat="1" x14ac:dyDescent="0.25">
      <c r="A219" s="2"/>
      <c r="B219" s="46"/>
      <c r="C219" s="46"/>
      <c r="D219" s="46"/>
      <c r="E219" s="2"/>
      <c r="F219" s="2"/>
      <c r="G219" s="46"/>
      <c r="H219" s="46"/>
      <c r="I219" s="46"/>
      <c r="J219" s="47"/>
      <c r="K219" s="47"/>
      <c r="L219" s="2"/>
      <c r="M219" s="46"/>
      <c r="N219" s="46"/>
      <c r="O219" s="46"/>
      <c r="P219" s="46"/>
      <c r="Q219" s="48"/>
      <c r="R219" s="47"/>
      <c r="S219" s="47"/>
      <c r="T219" s="47"/>
      <c r="V219" s="47"/>
      <c r="W219" s="47"/>
      <c r="X219" s="47"/>
      <c r="Z219" s="47"/>
      <c r="AA219" s="47"/>
      <c r="AB219" s="47"/>
      <c r="AD219" s="47"/>
      <c r="AE219" s="47"/>
      <c r="AF219" s="47"/>
      <c r="AI219" s="50"/>
      <c r="AJ219" s="50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</row>
    <row r="220" spans="1:106" s="49" customFormat="1" x14ac:dyDescent="0.25">
      <c r="A220" s="2"/>
      <c r="B220" s="46"/>
      <c r="C220" s="46"/>
      <c r="D220" s="46"/>
      <c r="E220" s="2"/>
      <c r="F220" s="2"/>
      <c r="G220" s="46"/>
      <c r="H220" s="46"/>
      <c r="I220" s="46"/>
      <c r="J220" s="47"/>
      <c r="K220" s="47"/>
      <c r="L220" s="2"/>
      <c r="M220" s="46"/>
      <c r="N220" s="46"/>
      <c r="O220" s="46"/>
      <c r="P220" s="46"/>
      <c r="Q220" s="48"/>
      <c r="R220" s="47"/>
      <c r="S220" s="47"/>
      <c r="T220" s="47"/>
      <c r="V220" s="47"/>
      <c r="W220" s="47"/>
      <c r="X220" s="47"/>
      <c r="Z220" s="47"/>
      <c r="AA220" s="47"/>
      <c r="AB220" s="47"/>
      <c r="AD220" s="47"/>
      <c r="AE220" s="47"/>
      <c r="AF220" s="47"/>
      <c r="AI220" s="50"/>
      <c r="AJ220" s="50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</row>
    <row r="222" spans="1:106" s="49" customFormat="1" x14ac:dyDescent="0.25">
      <c r="A222" s="46"/>
      <c r="B222" s="46"/>
      <c r="C222" s="46"/>
      <c r="D222" s="46"/>
      <c r="E222" s="51"/>
      <c r="F222" s="2"/>
      <c r="G222" s="46"/>
      <c r="H222" s="46"/>
      <c r="I222" s="46"/>
      <c r="K222" s="47"/>
      <c r="L222" s="2"/>
      <c r="M222" s="46"/>
      <c r="N222" s="46"/>
      <c r="O222" s="46"/>
      <c r="P222" s="46"/>
      <c r="Q222" s="48"/>
      <c r="AI222" s="50"/>
      <c r="AJ222" s="50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</sheetData>
  <mergeCells count="80">
    <mergeCell ref="A139:I139"/>
    <mergeCell ref="A103:E103"/>
    <mergeCell ref="A110:I110"/>
    <mergeCell ref="A111:E111"/>
    <mergeCell ref="J26:J71"/>
    <mergeCell ref="J81:J93"/>
    <mergeCell ref="J103:J109"/>
    <mergeCell ref="J111:J113"/>
    <mergeCell ref="J115:J134"/>
    <mergeCell ref="J136:J138"/>
    <mergeCell ref="A114:I114"/>
    <mergeCell ref="A115:E115"/>
    <mergeCell ref="A135:I135"/>
    <mergeCell ref="A136:E136"/>
    <mergeCell ref="J77:J79"/>
    <mergeCell ref="J199:J201"/>
    <mergeCell ref="J140:J142"/>
    <mergeCell ref="J144:J197"/>
    <mergeCell ref="A203:I203"/>
    <mergeCell ref="A140:E140"/>
    <mergeCell ref="A143:I143"/>
    <mergeCell ref="A144:E144"/>
    <mergeCell ref="A198:I198"/>
    <mergeCell ref="A199:E199"/>
    <mergeCell ref="A202:I202"/>
    <mergeCell ref="J99:J101"/>
    <mergeCell ref="J95:J97"/>
    <mergeCell ref="A76:I76"/>
    <mergeCell ref="A18:E18"/>
    <mergeCell ref="A21:I21"/>
    <mergeCell ref="A22:E22"/>
    <mergeCell ref="A102:I102"/>
    <mergeCell ref="A77:E77"/>
    <mergeCell ref="A80:I80"/>
    <mergeCell ref="A81:E81"/>
    <mergeCell ref="A94:I94"/>
    <mergeCell ref="A95:E95"/>
    <mergeCell ref="A98:I98"/>
    <mergeCell ref="A99:E99"/>
    <mergeCell ref="K6:K7"/>
    <mergeCell ref="A25:I25"/>
    <mergeCell ref="A26:E26"/>
    <mergeCell ref="A72:I72"/>
    <mergeCell ref="A73:E73"/>
    <mergeCell ref="J73:J75"/>
    <mergeCell ref="J18:J20"/>
    <mergeCell ref="J22:J24"/>
    <mergeCell ref="J8:J12"/>
    <mergeCell ref="J14:J16"/>
    <mergeCell ref="G6:G7"/>
    <mergeCell ref="H6:I6"/>
    <mergeCell ref="J6:J7"/>
    <mergeCell ref="A8:E8"/>
    <mergeCell ref="A13:I13"/>
    <mergeCell ref="A14:E14"/>
    <mergeCell ref="A17:I17"/>
    <mergeCell ref="A6:A7"/>
    <mergeCell ref="B6:B7"/>
    <mergeCell ref="D6:D7"/>
    <mergeCell ref="E6:E7"/>
    <mergeCell ref="F6:F7"/>
    <mergeCell ref="L6:L7"/>
    <mergeCell ref="AH6:AH7"/>
    <mergeCell ref="AI6:AJ6"/>
    <mergeCell ref="P6:P7"/>
    <mergeCell ref="Q6:Q7"/>
    <mergeCell ref="R6:T6"/>
    <mergeCell ref="U6:U7"/>
    <mergeCell ref="V6:X6"/>
    <mergeCell ref="Y6:Y7"/>
    <mergeCell ref="AC6:AC7"/>
    <mergeCell ref="AD6:AF6"/>
    <mergeCell ref="AG6:AG7"/>
    <mergeCell ref="Z6:AB6"/>
    <mergeCell ref="M6:O6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173:N197 M137:N138 R137:T138 AD137:AF138 Z137:AB138 V137:X138 M112:N113 R112:T113 AD112:AF113 Z112:AB113 V112:X113 M100 R100:T101 AA96:AB97 AD100:AF101 V100:X101 M101:N101 M91:N93 R91:T93 M74:N75 R74:T75 AD74:AF75 Z74:AB75 V74:X75 R23:T24 AD23:AF24 Z23:AB24 V23:X24 M23:N24 R15:T16 Z15:AB16 AD15:AF16 V15:X16 M15:N16 Z193:Z197 AD9:AF12 R9:T12 V9:X12 M9:N12 M19:N20 V19:X20 Z19:AB20 AD19:AF20 R19:T20 V141:X142 V78:X79 Z78:AB79 AD78:AF79 R78:T79 M78:N79 M97:N97 AD96:AF97 V96:X97 AA83:AA91 R96:T97 M96 V104:X109 Z104:AB109 AD104:AF109 R104:T109 M104:N109 V116:X134 AA100:AB101 AA124:AA126 R116:T134 M116:N134 V173:X197 AD116:AF134 R173:T197 M200:M201 V200:X201 Z200:AB201 R200:T201 AD200:AF201 M141:N142 R141:T142 AD141:AF142 Z141:AB142 V91:W93 AD82:AF93 Z43 Z9:Z12 AB9:AB12 R43:T71 M43:M71 W43:X71 Z55 AA43:AB71 AD27:AF71 Z50 Z83:Z86 Z90:Z93 AB82:AB93 Z120:Z121 Z123 Z127:Z134 AB116:AB134 AA128:AA134 AA116:AA120 AA122 AB173:AB194 AA195:AA197 AA173:AA192 Z173 AD145:AF197" xr:uid="{6370CC08-194B-4B3A-B153-3811E4113D6D}">
      <formula1>-100000000</formula1>
      <formula2>10000000000</formula2>
    </dataValidation>
    <dataValidation type="textLength" operator="lessThanOrEqual" allowBlank="1" showInputMessage="1" showErrorMessage="1" sqref="X91:X93 K137:K138 K112:K113 Z96:Z97 K91:K93 K74:K75 K23:K24 K15:K16 K9:K12 K19:K20 K78:K79 K96:K97 K104:K109 Z100:Z101 K200:K201 K141:K142 AA9:AA12 V43:V71 K43:K71 Z44:Z49 Z51:Z54 Z56:Z71 AA92:AA93 K100:K101 K117:K119 K121:K122 K124:K127 Z124:Z126 Z122 Z117:Z119 AA127 AA121" xr:uid="{35E97A30-477C-4FEC-A5DB-4DEDDCA69C6F}">
      <formula1>255</formula1>
    </dataValidation>
    <dataValidation type="textLength" operator="lessThanOrEqual" allowBlank="1" showInputMessage="1" showErrorMessage="1" errorTitle="MÁXIMO DE CARACTERES SOBREPASADO" error="Sólo 255 caracteres por celdas" sqref="P173:Q197 P137:Q138 L137:L138 E137:G138 C137:C138 P112:Q113 L112:L113 E112:G113 C112:C113 L101 E100:G101 E96:G97 N100 P100:Q101 P91:Q93 L91:L93 C82:C93 P43:Q71 P74:Q75 L74:L75 E74:G75 C74:C75 P23:Q24 L23:L24 E23:G24 C23:C24 P15:Q16 L15:L16 E15:G16 C15:C16 E9:G12 L9:L12 P9:Q12 C19:C20 F22 L19:L20 P19:Q20 C78:C79 E78:G79 L78:L79 P78:Q79 F82:F93 L97 N96 P96:Q97 N43:N71 L104:L109 Q104:Q109 E116:G134 P116:Q134 L173:L197 N200:N201 E200:G201 P200:Q201 P141:Q142 L141:L142 E141:G142 C141:C142 E19:G20 C9:C12 G91:G93 G173:G197 C104:C109 F27:F71 C27:C71 G43:G71 E104:G109 L116:L122 L124:L128 C116:C134 F145:F197 C145:C197" xr:uid="{87AEC7F8-F1E1-440C-80F2-62ECB7975949}">
      <formula1>255</formula1>
    </dataValidation>
    <dataValidation allowBlank="1" showInputMessage="1" showErrorMessage="1" errorTitle="Sólo números" error="Sólo ingresar números sin letras_x000a_" sqref="O136:O138 O111:O113 O99:O101 O81:O93 O73:O75 O22:O24 O14:O16 O8:O12 O18:O20 O77:O79 O95:O97 O103:O109 P104:P109 O115:O134 O199:O201 O140:O142 O144:O197 O26:O71" xr:uid="{A6CB5C76-54B0-4E31-8ACE-84D1CED05CE5}"/>
    <dataValidation type="date" errorStyle="information" operator="greaterThan" allowBlank="1" showInputMessage="1" showErrorMessage="1" errorTitle="SÓLO FECHAS" error="Las fechas corresponden al presupuesto 2014" sqref="H173:I197 H137:I138 H112:I113 H101:I101 H91:I93 H74:I75 H23:I24 H15:I16 H12:I12 H19:I20 H78:I79 H97:I97 H104:I109 H116:I134 H141:I142" xr:uid="{4119248F-8631-45B2-B00E-DFCB5CD0A2CA}">
      <formula1>42005</formula1>
    </dataValidation>
    <dataValidation type="date" operator="greaterThan" allowBlank="1" showInputMessage="1" showErrorMessage="1" errorTitle="Error en Ingresos de Fechas" error="La fecha debe corresponder al Año 2014." sqref="D104:D109 D137:D138 D112:D113 D78:D79 D141:D142 D74:D75 D23:D24 D15:D16 D9:D12 D19:D20 D116:D134" xr:uid="{64EF42A0-8288-4F71-B515-EDCF18535D6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1" xr:uid="{E1CF3D1C-7F4F-48EC-8215-E6484A5BD86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1" xr:uid="{B41326E6-6D96-4AAF-AFB0-4DA454827CF3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ignoredErrors>
    <ignoredError sqref="V72 Y72 AC94" formula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25236-70D1-40E9-93D2-4386D013941F}">
  <sheetPr codeName="Hoja18">
    <tabColor rgb="FF33CCFF"/>
    <pageSetUpPr fitToPage="1"/>
  </sheetPr>
  <dimension ref="A1:Y42"/>
  <sheetViews>
    <sheetView topLeftCell="A9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89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+'24-03-340 Ind. Adulto Mayor'!J13</f>
        <v>72642000</v>
      </c>
      <c r="C8" s="40">
        <f>+'24-03-340 Ind. Adulto Mayor'!K13</f>
        <v>72642000</v>
      </c>
      <c r="D8" s="40">
        <f>+'24-03-340 Ind. Adulto Mayor'!M13</f>
        <v>0</v>
      </c>
      <c r="E8" s="40">
        <f>+'24-03-340 Ind. Adulto Mayor'!N13</f>
        <v>0</v>
      </c>
      <c r="F8" s="40">
        <f>+'24-03-340 Ind. Adulto Mayor'!O13</f>
        <v>0</v>
      </c>
      <c r="G8" s="40">
        <f>+'24-03-340 Ind. Adulto Mayor'!R13</f>
        <v>0</v>
      </c>
      <c r="H8" s="40">
        <f>+'24-03-340 Ind. Adulto Mayor'!S13</f>
        <v>0</v>
      </c>
      <c r="I8" s="40">
        <f>+'24-03-340 Ind. Adulto Mayor'!T13</f>
        <v>0</v>
      </c>
      <c r="J8" s="40">
        <f>+'24-03-340 Ind. Adulto Mayor'!U13</f>
        <v>0</v>
      </c>
      <c r="K8" s="40">
        <f>+'24-03-340 Ind. Adulto Mayor'!V13</f>
        <v>0</v>
      </c>
      <c r="L8" s="40">
        <f>+'24-03-340 Ind. Adulto Mayor'!W13</f>
        <v>0</v>
      </c>
      <c r="M8" s="40">
        <f>+'24-03-340 Ind. Adulto Mayor'!X13</f>
        <v>0</v>
      </c>
      <c r="N8" s="40">
        <f>+'24-03-340 Ind. Adulto Mayor'!Y13</f>
        <v>0</v>
      </c>
      <c r="O8" s="40">
        <f>+'24-03-340 Ind. Adulto Mayor'!Z13</f>
        <v>0</v>
      </c>
      <c r="P8" s="40">
        <f>+'24-03-340 Ind. Adulto Mayor'!AA13</f>
        <v>72642000</v>
      </c>
      <c r="Q8" s="40">
        <f>+'24-03-340 Ind. Adulto Mayor'!AB13</f>
        <v>0</v>
      </c>
      <c r="R8" s="40">
        <f>+'24-03-340 Ind. Adulto Mayor'!AC13</f>
        <v>72642000</v>
      </c>
      <c r="S8" s="40">
        <f>+'24-03-340 Ind. Adulto Mayor'!AD13</f>
        <v>0</v>
      </c>
      <c r="T8" s="40">
        <f>+'24-03-340 Ind. Adulto Mayor'!AE13</f>
        <v>0</v>
      </c>
      <c r="U8" s="40">
        <f>+'24-03-340 Ind. Adulto Mayor'!AF13</f>
        <v>0</v>
      </c>
      <c r="V8" s="40">
        <f>+'24-03-340 Ind. Adulto Mayor'!AG13</f>
        <v>0</v>
      </c>
      <c r="W8" s="40">
        <f>+'24-03-340 Ind. Adulto Mayor'!AH13</f>
        <v>72642000</v>
      </c>
      <c r="X8" s="61">
        <f>+'24-03-340 Ind. Adulto Mayor'!AI13</f>
        <v>1</v>
      </c>
      <c r="Y8" s="61">
        <f>+'24-03-340 Ind. Adulto Mayor'!AJ13</f>
        <v>2.2598775145267175E-2</v>
      </c>
    </row>
    <row r="9" spans="1:25" ht="24.75" customHeight="1" x14ac:dyDescent="0.25">
      <c r="A9" s="60" t="s">
        <v>44</v>
      </c>
      <c r="B9" s="40">
        <f>+'24-03-340 Ind. Adulto Mayor'!J17</f>
        <v>82555000</v>
      </c>
      <c r="C9" s="40">
        <f>+'24-03-340 Ind. Adulto Mayor'!K17</f>
        <v>0</v>
      </c>
      <c r="D9" s="40">
        <f>+'24-03-340 Ind. Adulto Mayor'!M17</f>
        <v>0</v>
      </c>
      <c r="E9" s="40">
        <f>+'24-03-340 Ind. Adulto Mayor'!N17</f>
        <v>0</v>
      </c>
      <c r="F9" s="40">
        <f>+'24-03-340 Ind. Adulto Mayor'!O17</f>
        <v>0</v>
      </c>
      <c r="G9" s="40">
        <f>+'24-03-340 Ind. Adulto Mayor'!R17</f>
        <v>0</v>
      </c>
      <c r="H9" s="40">
        <f>+'24-03-340 Ind. Adulto Mayor'!S17</f>
        <v>0</v>
      </c>
      <c r="I9" s="40">
        <f>+'24-03-340 Ind. Adulto Mayor'!T17</f>
        <v>0</v>
      </c>
      <c r="J9" s="40">
        <f>+'24-03-340 Ind. Adulto Mayor'!U17</f>
        <v>0</v>
      </c>
      <c r="K9" s="40">
        <f>+'24-03-340 Ind. Adulto Mayor'!V17</f>
        <v>0</v>
      </c>
      <c r="L9" s="40">
        <f>+'24-03-340 Ind. Adulto Mayor'!W17</f>
        <v>0</v>
      </c>
      <c r="M9" s="40">
        <f>+'24-03-340 Ind. Adulto Mayor'!X17</f>
        <v>0</v>
      </c>
      <c r="N9" s="40">
        <f>+'24-03-340 Ind. Adulto Mayor'!Y17</f>
        <v>0</v>
      </c>
      <c r="O9" s="40">
        <f>+'24-03-340 Ind. Adulto Mayor'!Z17</f>
        <v>0</v>
      </c>
      <c r="P9" s="40">
        <f>+'24-03-340 Ind. Adulto Mayor'!AA17</f>
        <v>0</v>
      </c>
      <c r="Q9" s="40">
        <f>+'24-03-340 Ind. Adulto Mayor'!AB17</f>
        <v>0</v>
      </c>
      <c r="R9" s="40">
        <f>+'24-03-340 Ind. Adulto Mayor'!AC17</f>
        <v>0</v>
      </c>
      <c r="S9" s="40">
        <f>+'24-03-340 Ind. Adulto Mayor'!AD17</f>
        <v>0</v>
      </c>
      <c r="T9" s="40">
        <f>+'24-03-340 Ind. Adulto Mayor'!AE17</f>
        <v>0</v>
      </c>
      <c r="U9" s="40">
        <f>+'24-03-340 Ind. Adulto Mayor'!AF17</f>
        <v>0</v>
      </c>
      <c r="V9" s="40">
        <f>+'24-03-340 Ind. Adulto Mayor'!AG17</f>
        <v>0</v>
      </c>
      <c r="W9" s="40">
        <f>+'24-03-340 Ind. Adulto Mayor'!AH17</f>
        <v>0</v>
      </c>
      <c r="X9" s="61">
        <f>+'24-03-340 Ind. Adulto Mayor'!AI17</f>
        <v>0</v>
      </c>
      <c r="Y9" s="61">
        <f>+'24-03-340 Ind. Adulto Mayor'!AJ17</f>
        <v>0</v>
      </c>
    </row>
    <row r="10" spans="1:25" ht="24.75" customHeight="1" x14ac:dyDescent="0.25">
      <c r="A10" s="60" t="s">
        <v>46</v>
      </c>
      <c r="B10" s="40">
        <f>+'24-03-340 Ind. Adulto Mayor'!J21</f>
        <v>120407000</v>
      </c>
      <c r="C10" s="40">
        <f>+'24-03-340 Ind. Adulto Mayor'!K21</f>
        <v>34374000</v>
      </c>
      <c r="D10" s="40">
        <f>+'24-03-340 Ind. Adulto Mayor'!M21</f>
        <v>0</v>
      </c>
      <c r="E10" s="40">
        <f>+'24-03-340 Ind. Adulto Mayor'!N21</f>
        <v>0</v>
      </c>
      <c r="F10" s="40">
        <f>+'24-03-340 Ind. Adulto Mayor'!O21</f>
        <v>0</v>
      </c>
      <c r="G10" s="40">
        <f>+'24-03-340 Ind. Adulto Mayor'!R21</f>
        <v>0</v>
      </c>
      <c r="H10" s="40">
        <f>+'24-03-340 Ind. Adulto Mayor'!S21</f>
        <v>0</v>
      </c>
      <c r="I10" s="40">
        <f>+'24-03-340 Ind. Adulto Mayor'!T21</f>
        <v>0</v>
      </c>
      <c r="J10" s="40">
        <f>+'24-03-340 Ind. Adulto Mayor'!U21</f>
        <v>0</v>
      </c>
      <c r="K10" s="40">
        <f>+'24-03-340 Ind. Adulto Mayor'!V21</f>
        <v>0</v>
      </c>
      <c r="L10" s="40">
        <f>+'24-03-340 Ind. Adulto Mayor'!W21</f>
        <v>0</v>
      </c>
      <c r="M10" s="40">
        <f>+'24-03-340 Ind. Adulto Mayor'!X21</f>
        <v>34374000</v>
      </c>
      <c r="N10" s="40">
        <f>+'24-03-340 Ind. Adulto Mayor'!Y21</f>
        <v>34374000</v>
      </c>
      <c r="O10" s="40">
        <f>+'24-03-340 Ind. Adulto Mayor'!Z21</f>
        <v>0</v>
      </c>
      <c r="P10" s="40">
        <f>+'24-03-340 Ind. Adulto Mayor'!AA21</f>
        <v>0</v>
      </c>
      <c r="Q10" s="40">
        <f>+'24-03-340 Ind. Adulto Mayor'!AB21</f>
        <v>0</v>
      </c>
      <c r="R10" s="40">
        <f>+'24-03-340 Ind. Adulto Mayor'!AC21</f>
        <v>0</v>
      </c>
      <c r="S10" s="40">
        <f>+'24-03-340 Ind. Adulto Mayor'!AD21</f>
        <v>0</v>
      </c>
      <c r="T10" s="40">
        <f>+'24-03-340 Ind. Adulto Mayor'!AE21</f>
        <v>0</v>
      </c>
      <c r="U10" s="40">
        <f>+'24-03-340 Ind. Adulto Mayor'!AF21</f>
        <v>0</v>
      </c>
      <c r="V10" s="40">
        <f>+'24-03-340 Ind. Adulto Mayor'!AG21</f>
        <v>0</v>
      </c>
      <c r="W10" s="40">
        <f>+'24-03-340 Ind. Adulto Mayor'!AH21</f>
        <v>34374000</v>
      </c>
      <c r="X10" s="61">
        <f>+'24-03-340 Ind. Adulto Mayor'!AI21</f>
        <v>0.28548174109478686</v>
      </c>
      <c r="Y10" s="61">
        <f>+'24-03-340 Ind. Adulto Mayor'!AJ21</f>
        <v>1.0693679921304671E-2</v>
      </c>
    </row>
    <row r="11" spans="1:25" ht="24.75" customHeight="1" x14ac:dyDescent="0.25">
      <c r="A11" s="60" t="s">
        <v>48</v>
      </c>
      <c r="B11" s="40">
        <f>+'24-03-340 Ind. Adulto Mayor'!J25</f>
        <v>240654000</v>
      </c>
      <c r="C11" s="40">
        <f>+'24-03-340 Ind. Adulto Mayor'!K25</f>
        <v>13041000</v>
      </c>
      <c r="D11" s="40">
        <f>+'24-03-340 Ind. Adulto Mayor'!M25</f>
        <v>0</v>
      </c>
      <c r="E11" s="40">
        <f>+'24-03-340 Ind. Adulto Mayor'!N25</f>
        <v>0</v>
      </c>
      <c r="F11" s="40">
        <f>+'24-03-340 Ind. Adulto Mayor'!O25</f>
        <v>0</v>
      </c>
      <c r="G11" s="40">
        <f>+'24-03-340 Ind. Adulto Mayor'!R25</f>
        <v>0</v>
      </c>
      <c r="H11" s="40">
        <f>+'24-03-340 Ind. Adulto Mayor'!S25</f>
        <v>0</v>
      </c>
      <c r="I11" s="40">
        <f>+'24-03-340 Ind. Adulto Mayor'!T25</f>
        <v>0</v>
      </c>
      <c r="J11" s="40">
        <f>+'24-03-340 Ind. Adulto Mayor'!U25</f>
        <v>0</v>
      </c>
      <c r="K11" s="40">
        <f>+'24-03-340 Ind. Adulto Mayor'!V25</f>
        <v>13041000</v>
      </c>
      <c r="L11" s="40">
        <f>+'24-03-340 Ind. Adulto Mayor'!W25</f>
        <v>0</v>
      </c>
      <c r="M11" s="40">
        <f>+'24-03-340 Ind. Adulto Mayor'!X25</f>
        <v>0</v>
      </c>
      <c r="N11" s="40">
        <f>+'24-03-340 Ind. Adulto Mayor'!Y25</f>
        <v>13041000</v>
      </c>
      <c r="O11" s="40">
        <f>+'24-03-340 Ind. Adulto Mayor'!Z25</f>
        <v>0</v>
      </c>
      <c r="P11" s="40">
        <f>+'24-03-340 Ind. Adulto Mayor'!AA25</f>
        <v>0</v>
      </c>
      <c r="Q11" s="40">
        <f>+'24-03-340 Ind. Adulto Mayor'!AB25</f>
        <v>0</v>
      </c>
      <c r="R11" s="40">
        <f>+'24-03-340 Ind. Adulto Mayor'!AC25</f>
        <v>0</v>
      </c>
      <c r="S11" s="40">
        <f>+'24-03-340 Ind. Adulto Mayor'!AD25</f>
        <v>0</v>
      </c>
      <c r="T11" s="40">
        <f>+'24-03-340 Ind. Adulto Mayor'!AE25</f>
        <v>0</v>
      </c>
      <c r="U11" s="40">
        <f>+'24-03-340 Ind. Adulto Mayor'!AF25</f>
        <v>0</v>
      </c>
      <c r="V11" s="40">
        <f>+'24-03-340 Ind. Adulto Mayor'!AG25</f>
        <v>0</v>
      </c>
      <c r="W11" s="40">
        <f>+'24-03-340 Ind. Adulto Mayor'!AH25</f>
        <v>13041000</v>
      </c>
      <c r="X11" s="61">
        <f>+'24-03-340 Ind. Adulto Mayor'!AI25</f>
        <v>5.4189832705876489E-2</v>
      </c>
      <c r="Y11" s="61">
        <f>+'24-03-340 Ind. Adulto Mayor'!AJ25</f>
        <v>4.0570279820135629E-3</v>
      </c>
    </row>
    <row r="12" spans="1:25" ht="24.75" customHeight="1" x14ac:dyDescent="0.25">
      <c r="A12" s="60" t="s">
        <v>50</v>
      </c>
      <c r="B12" s="40">
        <f>+'24-03-340 Ind. Adulto Mayor'!J72</f>
        <v>782670000</v>
      </c>
      <c r="C12" s="40">
        <f>+'24-03-340 Ind. Adulto Mayor'!K72</f>
        <v>782670000</v>
      </c>
      <c r="D12" s="40">
        <f>+'24-03-340 Ind. Adulto Mayor'!M72</f>
        <v>0</v>
      </c>
      <c r="E12" s="40">
        <f>+'24-03-340 Ind. Adulto Mayor'!N72</f>
        <v>0</v>
      </c>
      <c r="F12" s="40">
        <f>+'24-03-340 Ind. Adulto Mayor'!O72</f>
        <v>0</v>
      </c>
      <c r="G12" s="40">
        <f>+'24-03-340 Ind. Adulto Mayor'!R72</f>
        <v>0</v>
      </c>
      <c r="H12" s="40">
        <f>+'24-03-340 Ind. Adulto Mayor'!S72</f>
        <v>0</v>
      </c>
      <c r="I12" s="40">
        <f>+'24-03-340 Ind. Adulto Mayor'!T72</f>
        <v>0</v>
      </c>
      <c r="J12" s="40">
        <f>+'24-03-340 Ind. Adulto Mayor'!U72</f>
        <v>0</v>
      </c>
      <c r="K12" s="40">
        <f>+'24-03-340 Ind. Adulto Mayor'!V72</f>
        <v>306966000</v>
      </c>
      <c r="L12" s="40">
        <f>+'24-03-340 Ind. Adulto Mayor'!W72</f>
        <v>0</v>
      </c>
      <c r="M12" s="40">
        <f>+'24-03-340 Ind. Adulto Mayor'!X72</f>
        <v>0</v>
      </c>
      <c r="N12" s="40">
        <f>+'24-03-340 Ind. Adulto Mayor'!Y72</f>
        <v>306966000</v>
      </c>
      <c r="O12" s="40">
        <f>+'24-03-340 Ind. Adulto Mayor'!Z72</f>
        <v>475704000</v>
      </c>
      <c r="P12" s="40">
        <f>+'24-03-340 Ind. Adulto Mayor'!AA72</f>
        <v>0</v>
      </c>
      <c r="Q12" s="40">
        <f>+'24-03-340 Ind. Adulto Mayor'!AB72</f>
        <v>0</v>
      </c>
      <c r="R12" s="40">
        <f>+'24-03-340 Ind. Adulto Mayor'!AC72</f>
        <v>475704000</v>
      </c>
      <c r="S12" s="40">
        <f>+'24-03-340 Ind. Adulto Mayor'!AD72</f>
        <v>0</v>
      </c>
      <c r="T12" s="40">
        <f>+'24-03-340 Ind. Adulto Mayor'!AE72</f>
        <v>0</v>
      </c>
      <c r="U12" s="40">
        <f>+'24-03-340 Ind. Adulto Mayor'!AF72</f>
        <v>0</v>
      </c>
      <c r="V12" s="40">
        <f>+'24-03-340 Ind. Adulto Mayor'!AG72</f>
        <v>0</v>
      </c>
      <c r="W12" s="40">
        <f>+'24-03-340 Ind. Adulto Mayor'!AH72</f>
        <v>782670000</v>
      </c>
      <c r="X12" s="61">
        <f>+'24-03-340 Ind. Adulto Mayor'!AI72</f>
        <v>1</v>
      </c>
      <c r="Y12" s="61">
        <f>+'24-03-340 Ind. Adulto Mayor'!AJ72</f>
        <v>0.24348700948413121</v>
      </c>
    </row>
    <row r="13" spans="1:25" ht="24.75" customHeight="1" x14ac:dyDescent="0.25">
      <c r="A13" s="60" t="s">
        <v>52</v>
      </c>
      <c r="B13" s="40">
        <f>+'24-03-340 Ind. Adulto Mayor'!J76</f>
        <v>591317000</v>
      </c>
      <c r="C13" s="40">
        <f>+'24-03-340 Ind. Adulto Mayor'!K76</f>
        <v>0</v>
      </c>
      <c r="D13" s="40">
        <f>+'24-03-340 Ind. Adulto Mayor'!M76</f>
        <v>0</v>
      </c>
      <c r="E13" s="40">
        <f>+'24-03-340 Ind. Adulto Mayor'!N76</f>
        <v>0</v>
      </c>
      <c r="F13" s="40">
        <f>+'24-03-340 Ind. Adulto Mayor'!O76</f>
        <v>0</v>
      </c>
      <c r="G13" s="40">
        <f>+'24-03-340 Ind. Adulto Mayor'!R76</f>
        <v>0</v>
      </c>
      <c r="H13" s="40">
        <f>+'24-03-340 Ind. Adulto Mayor'!S76</f>
        <v>0</v>
      </c>
      <c r="I13" s="40">
        <f>+'24-03-340 Ind. Adulto Mayor'!T76</f>
        <v>0</v>
      </c>
      <c r="J13" s="40">
        <f>+'24-03-340 Ind. Adulto Mayor'!U76</f>
        <v>0</v>
      </c>
      <c r="K13" s="40">
        <f>+'24-03-340 Ind. Adulto Mayor'!V76</f>
        <v>0</v>
      </c>
      <c r="L13" s="40">
        <f>+'24-03-340 Ind. Adulto Mayor'!W76</f>
        <v>0</v>
      </c>
      <c r="M13" s="40">
        <f>+'24-03-340 Ind. Adulto Mayor'!X76</f>
        <v>0</v>
      </c>
      <c r="N13" s="40">
        <f>+'24-03-340 Ind. Adulto Mayor'!Y76</f>
        <v>0</v>
      </c>
      <c r="O13" s="40">
        <f>+'24-03-340 Ind. Adulto Mayor'!Z76</f>
        <v>0</v>
      </c>
      <c r="P13" s="40">
        <f>+'24-03-340 Ind. Adulto Mayor'!AA76</f>
        <v>0</v>
      </c>
      <c r="Q13" s="40">
        <f>+'24-03-340 Ind. Adulto Mayor'!AB76</f>
        <v>0</v>
      </c>
      <c r="R13" s="40">
        <f>+'24-03-340 Ind. Adulto Mayor'!AC76</f>
        <v>0</v>
      </c>
      <c r="S13" s="40">
        <f>+'24-03-340 Ind. Adulto Mayor'!AD76</f>
        <v>0</v>
      </c>
      <c r="T13" s="40">
        <f>+'24-03-340 Ind. Adulto Mayor'!AE76</f>
        <v>0</v>
      </c>
      <c r="U13" s="40">
        <f>+'24-03-340 Ind. Adulto Mayor'!AF76</f>
        <v>0</v>
      </c>
      <c r="V13" s="40">
        <f>+'24-03-340 Ind. Adulto Mayor'!AG76</f>
        <v>0</v>
      </c>
      <c r="W13" s="40">
        <f>+'24-03-340 Ind. Adulto Mayor'!AH76</f>
        <v>0</v>
      </c>
      <c r="X13" s="61">
        <f>+'24-03-340 Ind. Adulto Mayor'!AI76</f>
        <v>0</v>
      </c>
      <c r="Y13" s="61">
        <f>+'24-03-340 Ind. Adulto Mayor'!AJ76</f>
        <v>0</v>
      </c>
    </row>
    <row r="14" spans="1:25" ht="24.75" customHeight="1" x14ac:dyDescent="0.25">
      <c r="A14" s="60" t="s">
        <v>54</v>
      </c>
      <c r="B14" s="40">
        <f>+'24-03-340 Ind. Adulto Mayor'!J80</f>
        <v>437845000</v>
      </c>
      <c r="C14" s="40">
        <f>+'24-03-340 Ind. Adulto Mayor'!K80</f>
        <v>0</v>
      </c>
      <c r="D14" s="40">
        <f>+'24-03-340 Ind. Adulto Mayor'!M80</f>
        <v>0</v>
      </c>
      <c r="E14" s="40">
        <f>+'24-03-340 Ind. Adulto Mayor'!N80</f>
        <v>0</v>
      </c>
      <c r="F14" s="40">
        <f>+'24-03-340 Ind. Adulto Mayor'!O80</f>
        <v>0</v>
      </c>
      <c r="G14" s="40">
        <f>+'24-03-340 Ind. Adulto Mayor'!R80</f>
        <v>0</v>
      </c>
      <c r="H14" s="40">
        <f>+'24-03-340 Ind. Adulto Mayor'!S80</f>
        <v>0</v>
      </c>
      <c r="I14" s="40">
        <f>+'24-03-340 Ind. Adulto Mayor'!T80</f>
        <v>0</v>
      </c>
      <c r="J14" s="40">
        <f>+'24-03-340 Ind. Adulto Mayor'!U80</f>
        <v>0</v>
      </c>
      <c r="K14" s="40">
        <f>+'24-03-340 Ind. Adulto Mayor'!V80</f>
        <v>0</v>
      </c>
      <c r="L14" s="40">
        <f>+'24-03-340 Ind. Adulto Mayor'!W80</f>
        <v>0</v>
      </c>
      <c r="M14" s="40">
        <f>+'24-03-340 Ind. Adulto Mayor'!X80</f>
        <v>0</v>
      </c>
      <c r="N14" s="40">
        <f>+'24-03-340 Ind. Adulto Mayor'!Y80</f>
        <v>0</v>
      </c>
      <c r="O14" s="40">
        <f>+'24-03-340 Ind. Adulto Mayor'!Z80</f>
        <v>0</v>
      </c>
      <c r="P14" s="40">
        <f>+'24-03-340 Ind. Adulto Mayor'!AA80</f>
        <v>0</v>
      </c>
      <c r="Q14" s="40">
        <f>+'24-03-340 Ind. Adulto Mayor'!AB80</f>
        <v>0</v>
      </c>
      <c r="R14" s="40">
        <f>+'24-03-340 Ind. Adulto Mayor'!AC80</f>
        <v>0</v>
      </c>
      <c r="S14" s="40">
        <f>+'24-03-340 Ind. Adulto Mayor'!AD80</f>
        <v>0</v>
      </c>
      <c r="T14" s="40">
        <f>+'24-03-340 Ind. Adulto Mayor'!AE80</f>
        <v>0</v>
      </c>
      <c r="U14" s="40">
        <f>+'24-03-340 Ind. Adulto Mayor'!AF80</f>
        <v>0</v>
      </c>
      <c r="V14" s="40">
        <f>+'24-03-340 Ind. Adulto Mayor'!AG80</f>
        <v>0</v>
      </c>
      <c r="W14" s="40">
        <f>+'24-03-340 Ind. Adulto Mayor'!AH80</f>
        <v>0</v>
      </c>
      <c r="X14" s="61">
        <f>+'24-03-340 Ind. Adulto Mayor'!AI80</f>
        <v>0</v>
      </c>
      <c r="Y14" s="61">
        <f>+'24-03-340 Ind. Adulto Mayor'!AJ80</f>
        <v>0</v>
      </c>
    </row>
    <row r="15" spans="1:25" ht="24.75" customHeight="1" x14ac:dyDescent="0.25">
      <c r="A15" s="60" t="s">
        <v>56</v>
      </c>
      <c r="B15" s="40">
        <f>+'24-03-340 Ind. Adulto Mayor'!J94</f>
        <v>508693000</v>
      </c>
      <c r="C15" s="40">
        <f>+'24-03-340 Ind. Adulto Mayor'!K94</f>
        <v>154627000</v>
      </c>
      <c r="D15" s="40">
        <f>+'24-03-340 Ind. Adulto Mayor'!M94</f>
        <v>0</v>
      </c>
      <c r="E15" s="40">
        <f>+'24-03-340 Ind. Adulto Mayor'!N94</f>
        <v>0</v>
      </c>
      <c r="F15" s="40">
        <f>+'24-03-340 Ind. Adulto Mayor'!O94</f>
        <v>0</v>
      </c>
      <c r="G15" s="40">
        <f>+'24-03-340 Ind. Adulto Mayor'!R94</f>
        <v>0</v>
      </c>
      <c r="H15" s="40">
        <f>+'24-03-340 Ind. Adulto Mayor'!S94</f>
        <v>0</v>
      </c>
      <c r="I15" s="40">
        <f>+'24-03-340 Ind. Adulto Mayor'!T94</f>
        <v>0</v>
      </c>
      <c r="J15" s="40">
        <f>+'24-03-340 Ind. Adulto Mayor'!U94</f>
        <v>0</v>
      </c>
      <c r="K15" s="40">
        <f>+'24-03-340 Ind. Adulto Mayor'!V94</f>
        <v>0</v>
      </c>
      <c r="L15" s="40">
        <f>+'24-03-340 Ind. Adulto Mayor'!W94</f>
        <v>0</v>
      </c>
      <c r="M15" s="40">
        <f>+'24-03-340 Ind. Adulto Mayor'!X94</f>
        <v>70457000</v>
      </c>
      <c r="N15" s="40">
        <f>+'24-03-340 Ind. Adulto Mayor'!Y94</f>
        <v>70457000</v>
      </c>
      <c r="O15" s="40">
        <f>+'24-03-340 Ind. Adulto Mayor'!Z94</f>
        <v>34164000</v>
      </c>
      <c r="P15" s="40">
        <f>+'24-03-340 Ind. Adulto Mayor'!AA94</f>
        <v>50006000</v>
      </c>
      <c r="Q15" s="40">
        <f>+'24-03-340 Ind. Adulto Mayor'!AB94</f>
        <v>0</v>
      </c>
      <c r="R15" s="40">
        <f>+'24-03-340 Ind. Adulto Mayor'!AC94</f>
        <v>60992000</v>
      </c>
      <c r="S15" s="40">
        <f>+'24-03-340 Ind. Adulto Mayor'!AD94</f>
        <v>0</v>
      </c>
      <c r="T15" s="40">
        <f>+'24-03-340 Ind. Adulto Mayor'!AE94</f>
        <v>0</v>
      </c>
      <c r="U15" s="40">
        <f>+'24-03-340 Ind. Adulto Mayor'!AF94</f>
        <v>0</v>
      </c>
      <c r="V15" s="40">
        <f>+'24-03-340 Ind. Adulto Mayor'!AG94</f>
        <v>0</v>
      </c>
      <c r="W15" s="40">
        <f>+'24-03-340 Ind. Adulto Mayor'!AH94</f>
        <v>154627000</v>
      </c>
      <c r="X15" s="61">
        <f>+'24-03-340 Ind. Adulto Mayor'!AI94</f>
        <v>0.30396919163424696</v>
      </c>
      <c r="Y15" s="61">
        <f>+'24-03-340 Ind. Adulto Mayor'!AJ94</f>
        <v>4.8104138162319697E-2</v>
      </c>
    </row>
    <row r="16" spans="1:25" ht="24.75" customHeight="1" x14ac:dyDescent="0.25">
      <c r="A16" s="60" t="s">
        <v>58</v>
      </c>
      <c r="B16" s="40">
        <f>+'24-03-340 Ind. Adulto Mayor'!J98</f>
        <v>848036000</v>
      </c>
      <c r="C16" s="40">
        <f>+'24-03-340 Ind. Adulto Mayor'!K98</f>
        <v>0</v>
      </c>
      <c r="D16" s="40">
        <f>+'24-03-340 Ind. Adulto Mayor'!M98</f>
        <v>0</v>
      </c>
      <c r="E16" s="40">
        <f>+'24-03-340 Ind. Adulto Mayor'!N98</f>
        <v>0</v>
      </c>
      <c r="F16" s="40">
        <f>+'24-03-340 Ind. Adulto Mayor'!O98</f>
        <v>0</v>
      </c>
      <c r="G16" s="40">
        <f>+'24-03-340 Ind. Adulto Mayor'!R98</f>
        <v>0</v>
      </c>
      <c r="H16" s="40">
        <f>+'24-03-340 Ind. Adulto Mayor'!S98</f>
        <v>0</v>
      </c>
      <c r="I16" s="40">
        <f>+'24-03-340 Ind. Adulto Mayor'!T98</f>
        <v>0</v>
      </c>
      <c r="J16" s="40">
        <f>+'24-03-340 Ind. Adulto Mayor'!U98</f>
        <v>0</v>
      </c>
      <c r="K16" s="40">
        <f>+'24-03-340 Ind. Adulto Mayor'!V98</f>
        <v>0</v>
      </c>
      <c r="L16" s="40">
        <f>+'24-03-340 Ind. Adulto Mayor'!W98</f>
        <v>0</v>
      </c>
      <c r="M16" s="40">
        <f>+'24-03-340 Ind. Adulto Mayor'!X98</f>
        <v>0</v>
      </c>
      <c r="N16" s="40">
        <f>+'24-03-340 Ind. Adulto Mayor'!Y98</f>
        <v>0</v>
      </c>
      <c r="O16" s="40">
        <f>+'24-03-340 Ind. Adulto Mayor'!Z98</f>
        <v>0</v>
      </c>
      <c r="P16" s="40">
        <f>+'24-03-340 Ind. Adulto Mayor'!AA98</f>
        <v>0</v>
      </c>
      <c r="Q16" s="40">
        <f>+'24-03-340 Ind. Adulto Mayor'!AB98</f>
        <v>0</v>
      </c>
      <c r="R16" s="40">
        <f>+'24-03-340 Ind. Adulto Mayor'!AC98</f>
        <v>0</v>
      </c>
      <c r="S16" s="40">
        <f>+'24-03-340 Ind. Adulto Mayor'!AD98</f>
        <v>0</v>
      </c>
      <c r="T16" s="40">
        <f>+'24-03-340 Ind. Adulto Mayor'!AE98</f>
        <v>0</v>
      </c>
      <c r="U16" s="40">
        <f>+'24-03-340 Ind. Adulto Mayor'!AF98</f>
        <v>0</v>
      </c>
      <c r="V16" s="40">
        <f>+'24-03-340 Ind. Adulto Mayor'!AG98</f>
        <v>0</v>
      </c>
      <c r="W16" s="40">
        <f>+'24-03-340 Ind. Adulto Mayor'!AH98</f>
        <v>0</v>
      </c>
      <c r="X16" s="61">
        <f>+'24-03-340 Ind. Adulto Mayor'!AI98</f>
        <v>0</v>
      </c>
      <c r="Y16" s="61">
        <f>+'24-03-340 Ind. Adulto Mayor'!AJ98</f>
        <v>0</v>
      </c>
    </row>
    <row r="17" spans="1:25" ht="24.75" customHeight="1" x14ac:dyDescent="0.25">
      <c r="A17" s="60" t="s">
        <v>60</v>
      </c>
      <c r="B17" s="40">
        <f>+'24-03-340 Ind. Adulto Mayor'!J102</f>
        <v>363559000</v>
      </c>
      <c r="C17" s="40">
        <f>+'24-03-340 Ind. Adulto Mayor'!K102</f>
        <v>24522000</v>
      </c>
      <c r="D17" s="40">
        <f>+'24-03-340 Ind. Adulto Mayor'!M102</f>
        <v>0</v>
      </c>
      <c r="E17" s="40">
        <f>+'24-03-340 Ind. Adulto Mayor'!N102</f>
        <v>0</v>
      </c>
      <c r="F17" s="40">
        <f>+'24-03-340 Ind. Adulto Mayor'!O102</f>
        <v>0</v>
      </c>
      <c r="G17" s="40">
        <f>+'24-03-340 Ind. Adulto Mayor'!R102</f>
        <v>0</v>
      </c>
      <c r="H17" s="40">
        <f>+'24-03-340 Ind. Adulto Mayor'!S102</f>
        <v>0</v>
      </c>
      <c r="I17" s="40">
        <f>+'24-03-340 Ind. Adulto Mayor'!T102</f>
        <v>0</v>
      </c>
      <c r="J17" s="40">
        <f>+'24-03-340 Ind. Adulto Mayor'!U102</f>
        <v>0</v>
      </c>
      <c r="K17" s="40">
        <f>+'24-03-340 Ind. Adulto Mayor'!V102</f>
        <v>0</v>
      </c>
      <c r="L17" s="40">
        <f>+'24-03-340 Ind. Adulto Mayor'!W102</f>
        <v>0</v>
      </c>
      <c r="M17" s="40">
        <f>+'24-03-340 Ind. Adulto Mayor'!X102</f>
        <v>0</v>
      </c>
      <c r="N17" s="40">
        <f>+'24-03-340 Ind. Adulto Mayor'!Y102</f>
        <v>0</v>
      </c>
      <c r="O17" s="40">
        <f>+'24-03-340 Ind. Adulto Mayor'!Z102</f>
        <v>24522000</v>
      </c>
      <c r="P17" s="40">
        <f>+'24-03-340 Ind. Adulto Mayor'!AA102</f>
        <v>0</v>
      </c>
      <c r="Q17" s="40">
        <f>+'24-03-340 Ind. Adulto Mayor'!AB102</f>
        <v>0</v>
      </c>
      <c r="R17" s="40">
        <f>+'24-03-340 Ind. Adulto Mayor'!AC102</f>
        <v>24522000</v>
      </c>
      <c r="S17" s="40">
        <f>+'24-03-340 Ind. Adulto Mayor'!AD102</f>
        <v>0</v>
      </c>
      <c r="T17" s="40">
        <f>+'24-03-340 Ind. Adulto Mayor'!AE102</f>
        <v>0</v>
      </c>
      <c r="U17" s="40">
        <f>+'24-03-340 Ind. Adulto Mayor'!AF102</f>
        <v>0</v>
      </c>
      <c r="V17" s="40">
        <f>+'24-03-340 Ind. Adulto Mayor'!AG102</f>
        <v>0</v>
      </c>
      <c r="W17" s="40">
        <f>+'24-03-340 Ind. Adulto Mayor'!AH102</f>
        <v>24522000</v>
      </c>
      <c r="X17" s="61">
        <f>+'24-03-340 Ind. Adulto Mayor'!AI102</f>
        <v>6.7449849955578053E-2</v>
      </c>
      <c r="Y17" s="61">
        <f>+'24-03-340 Ind. Adulto Mayor'!AJ99</f>
        <v>0</v>
      </c>
    </row>
    <row r="18" spans="1:25" ht="24.75" customHeight="1" x14ac:dyDescent="0.25">
      <c r="A18" s="60" t="s">
        <v>62</v>
      </c>
      <c r="B18" s="40">
        <f>+'24-03-340 Ind. Adulto Mayor'!J110</f>
        <v>71711000</v>
      </c>
      <c r="C18" s="40">
        <f>+'24-03-340 Ind. Adulto Mayor'!K110</f>
        <v>71711000</v>
      </c>
      <c r="D18" s="40">
        <f>+'24-03-340 Ind. Adulto Mayor'!M110</f>
        <v>0</v>
      </c>
      <c r="E18" s="40">
        <f>+'24-03-340 Ind. Adulto Mayor'!N110</f>
        <v>0</v>
      </c>
      <c r="F18" s="40">
        <f>+'24-03-340 Ind. Adulto Mayor'!O110</f>
        <v>0</v>
      </c>
      <c r="G18" s="40">
        <f>+'24-03-340 Ind. Adulto Mayor'!R110</f>
        <v>0</v>
      </c>
      <c r="H18" s="40">
        <f>+'24-03-340 Ind. Adulto Mayor'!S110</f>
        <v>0</v>
      </c>
      <c r="I18" s="40">
        <f>+'24-03-340 Ind. Adulto Mayor'!T110</f>
        <v>0</v>
      </c>
      <c r="J18" s="40">
        <f>+'24-03-340 Ind. Adulto Mayor'!U110</f>
        <v>0</v>
      </c>
      <c r="K18" s="40">
        <f>+'24-03-340 Ind. Adulto Mayor'!V110</f>
        <v>0</v>
      </c>
      <c r="L18" s="40">
        <f>+'24-03-340 Ind. Adulto Mayor'!W110</f>
        <v>0</v>
      </c>
      <c r="M18" s="40">
        <f>+'24-03-340 Ind. Adulto Mayor'!X110</f>
        <v>0</v>
      </c>
      <c r="N18" s="40">
        <f>+'24-03-340 Ind. Adulto Mayor'!Y110</f>
        <v>0</v>
      </c>
      <c r="O18" s="40">
        <f>+'24-03-340 Ind. Adulto Mayor'!Z110</f>
        <v>0</v>
      </c>
      <c r="P18" s="40">
        <f>+'24-03-340 Ind. Adulto Mayor'!AA110</f>
        <v>0</v>
      </c>
      <c r="Q18" s="40">
        <f>+'24-03-340 Ind. Adulto Mayor'!AB110</f>
        <v>0</v>
      </c>
      <c r="R18" s="40">
        <f>+'24-03-340 Ind. Adulto Mayor'!AC110</f>
        <v>0</v>
      </c>
      <c r="S18" s="40">
        <f>+'24-03-340 Ind. Adulto Mayor'!AD110</f>
        <v>0</v>
      </c>
      <c r="T18" s="40">
        <f>+'24-03-340 Ind. Adulto Mayor'!AE110</f>
        <v>0</v>
      </c>
      <c r="U18" s="40">
        <f>+'24-03-340 Ind. Adulto Mayor'!AF110</f>
        <v>0</v>
      </c>
      <c r="V18" s="40">
        <f>+'24-03-340 Ind. Adulto Mayor'!AG110</f>
        <v>0</v>
      </c>
      <c r="W18" s="40">
        <f>+'24-03-340 Ind. Adulto Mayor'!AH110</f>
        <v>0</v>
      </c>
      <c r="X18" s="61">
        <f>+'24-03-340 Ind. Adulto Mayor'!AI110</f>
        <v>0</v>
      </c>
      <c r="Y18" s="61">
        <f>+'24-03-340 Ind. Adulto Mayor'!AJ110</f>
        <v>0</v>
      </c>
    </row>
    <row r="19" spans="1:25" ht="24.75" customHeight="1" x14ac:dyDescent="0.25">
      <c r="A19" s="60" t="s">
        <v>64</v>
      </c>
      <c r="B19" s="40">
        <f>+'24-03-340 Ind. Adulto Mayor'!J114</f>
        <v>45506000</v>
      </c>
      <c r="C19" s="40">
        <f>+'24-03-340 Ind. Adulto Mayor'!K114</f>
        <v>0</v>
      </c>
      <c r="D19" s="40">
        <f>+'24-03-340 Ind. Adulto Mayor'!M114</f>
        <v>0</v>
      </c>
      <c r="E19" s="40">
        <f>+'24-03-340 Ind. Adulto Mayor'!N114</f>
        <v>0</v>
      </c>
      <c r="F19" s="40">
        <f>+'24-03-340 Ind. Adulto Mayor'!O114</f>
        <v>0</v>
      </c>
      <c r="G19" s="40">
        <f>+'24-03-340 Ind. Adulto Mayor'!R114</f>
        <v>0</v>
      </c>
      <c r="H19" s="40">
        <f>+'24-03-340 Ind. Adulto Mayor'!S114</f>
        <v>0</v>
      </c>
      <c r="I19" s="40">
        <f>+'24-03-340 Ind. Adulto Mayor'!T114</f>
        <v>0</v>
      </c>
      <c r="J19" s="40">
        <f>+'24-03-340 Ind. Adulto Mayor'!U114</f>
        <v>0</v>
      </c>
      <c r="K19" s="40">
        <f>+'24-03-340 Ind. Adulto Mayor'!V114</f>
        <v>0</v>
      </c>
      <c r="L19" s="40">
        <f>+'24-03-340 Ind. Adulto Mayor'!W114</f>
        <v>0</v>
      </c>
      <c r="M19" s="40">
        <f>+'24-03-340 Ind. Adulto Mayor'!X114</f>
        <v>0</v>
      </c>
      <c r="N19" s="40">
        <f>+'24-03-340 Ind. Adulto Mayor'!Y114</f>
        <v>0</v>
      </c>
      <c r="O19" s="40">
        <f>+'24-03-340 Ind. Adulto Mayor'!Z114</f>
        <v>0</v>
      </c>
      <c r="P19" s="40">
        <f>+'24-03-340 Ind. Adulto Mayor'!AA114</f>
        <v>0</v>
      </c>
      <c r="Q19" s="40">
        <f>+'24-03-340 Ind. Adulto Mayor'!AB114</f>
        <v>0</v>
      </c>
      <c r="R19" s="40">
        <f>+'24-03-340 Ind. Adulto Mayor'!AC114</f>
        <v>0</v>
      </c>
      <c r="S19" s="40">
        <f>+'24-03-340 Ind. Adulto Mayor'!AD114</f>
        <v>0</v>
      </c>
      <c r="T19" s="40">
        <f>+'24-03-340 Ind. Adulto Mayor'!AE114</f>
        <v>0</v>
      </c>
      <c r="U19" s="40">
        <f>+'24-03-340 Ind. Adulto Mayor'!AF114</f>
        <v>0</v>
      </c>
      <c r="V19" s="40">
        <f>+'24-03-340 Ind. Adulto Mayor'!AG114</f>
        <v>0</v>
      </c>
      <c r="W19" s="40">
        <f>+'24-03-340 Ind. Adulto Mayor'!AH114</f>
        <v>0</v>
      </c>
      <c r="X19" s="61">
        <f>+'24-03-340 Ind. Adulto Mayor'!AI114</f>
        <v>0</v>
      </c>
      <c r="Y19" s="61">
        <f>+'24-03-340 Ind. Adulto Mayor'!AJ114</f>
        <v>0</v>
      </c>
    </row>
    <row r="20" spans="1:25" ht="24.75" customHeight="1" x14ac:dyDescent="0.25">
      <c r="A20" s="62" t="s">
        <v>66</v>
      </c>
      <c r="B20" s="40">
        <f>+'24-03-340 Ind. Adulto Mayor'!J135</f>
        <v>367474000</v>
      </c>
      <c r="C20" s="40">
        <f>+'24-03-340 Ind. Adulto Mayor'!K135</f>
        <v>301743000</v>
      </c>
      <c r="D20" s="40">
        <f>+'24-03-340 Ind. Adulto Mayor'!M135</f>
        <v>0</v>
      </c>
      <c r="E20" s="40">
        <f>+'24-03-340 Ind. Adulto Mayor'!N135</f>
        <v>0</v>
      </c>
      <c r="F20" s="40">
        <f>+'24-03-340 Ind. Adulto Mayor'!O135</f>
        <v>0</v>
      </c>
      <c r="G20" s="40">
        <f>+'24-03-340 Ind. Adulto Mayor'!R135</f>
        <v>0</v>
      </c>
      <c r="H20" s="40">
        <f>+'24-03-340 Ind. Adulto Mayor'!S135</f>
        <v>0</v>
      </c>
      <c r="I20" s="40">
        <f>+'24-03-340 Ind. Adulto Mayor'!T135</f>
        <v>0</v>
      </c>
      <c r="J20" s="40">
        <f>+'24-03-340 Ind. Adulto Mayor'!U135</f>
        <v>0</v>
      </c>
      <c r="K20" s="40">
        <f>+'24-03-340 Ind. Adulto Mayor'!V135</f>
        <v>0</v>
      </c>
      <c r="L20" s="40">
        <f>+'24-03-340 Ind. Adulto Mayor'!W135</f>
        <v>0</v>
      </c>
      <c r="M20" s="40">
        <f>+'24-03-340 Ind. Adulto Mayor'!X135</f>
        <v>0</v>
      </c>
      <c r="N20" s="40">
        <f>+'24-03-340 Ind. Adulto Mayor'!Y135</f>
        <v>0</v>
      </c>
      <c r="O20" s="40">
        <f>+'24-03-340 Ind. Adulto Mayor'!Z135</f>
        <v>110559000</v>
      </c>
      <c r="P20" s="40">
        <f>+'24-03-340 Ind. Adulto Mayor'!AA135</f>
        <v>47141000</v>
      </c>
      <c r="Q20" s="40">
        <f>+'24-03-340 Ind. Adulto Mayor'!AB135</f>
        <v>0</v>
      </c>
      <c r="R20" s="40">
        <f>+'24-03-340 Ind. Adulto Mayor'!AC135</f>
        <v>157700000</v>
      </c>
      <c r="S20" s="40">
        <f>+'24-03-340 Ind. Adulto Mayor'!AD135</f>
        <v>0</v>
      </c>
      <c r="T20" s="40">
        <f>+'24-03-340 Ind. Adulto Mayor'!AE135</f>
        <v>0</v>
      </c>
      <c r="U20" s="40">
        <f>+'24-03-340 Ind. Adulto Mayor'!AF135</f>
        <v>0</v>
      </c>
      <c r="V20" s="40">
        <f>+'24-03-340 Ind. Adulto Mayor'!AG135</f>
        <v>0</v>
      </c>
      <c r="W20" s="40">
        <f>+'24-03-340 Ind. Adulto Mayor'!AH135</f>
        <v>157700000</v>
      </c>
      <c r="X20" s="61">
        <f>+'24-03-340 Ind. Adulto Mayor'!AI135</f>
        <v>0.42914600760870159</v>
      </c>
      <c r="Y20" s="61">
        <f>+'24-03-340 Ind. Adulto Mayor'!AJ135</f>
        <v>4.9060142072198359E-2</v>
      </c>
    </row>
    <row r="21" spans="1:25" ht="24.75" customHeight="1" x14ac:dyDescent="0.25">
      <c r="A21" s="62" t="s">
        <v>68</v>
      </c>
      <c r="B21" s="40">
        <f>+'24-03-340 Ind. Adulto Mayor'!J139</f>
        <v>58306000</v>
      </c>
      <c r="C21" s="40">
        <f>+'24-03-340 Ind. Adulto Mayor'!K139</f>
        <v>0</v>
      </c>
      <c r="D21" s="40">
        <f>+'24-03-340 Ind. Adulto Mayor'!M139</f>
        <v>0</v>
      </c>
      <c r="E21" s="40">
        <f>+'24-03-340 Ind. Adulto Mayor'!N139</f>
        <v>0</v>
      </c>
      <c r="F21" s="40">
        <f>+'24-03-340 Ind. Adulto Mayor'!O139</f>
        <v>0</v>
      </c>
      <c r="G21" s="40">
        <f>+'24-03-340 Ind. Adulto Mayor'!R139</f>
        <v>0</v>
      </c>
      <c r="H21" s="40">
        <f>+'24-03-340 Ind. Adulto Mayor'!S139</f>
        <v>0</v>
      </c>
      <c r="I21" s="40">
        <f>+'24-03-340 Ind. Adulto Mayor'!T139</f>
        <v>0</v>
      </c>
      <c r="J21" s="40">
        <f>+'24-03-340 Ind. Adulto Mayor'!U139</f>
        <v>0</v>
      </c>
      <c r="K21" s="40">
        <f>+'24-03-340 Ind. Adulto Mayor'!V139</f>
        <v>0</v>
      </c>
      <c r="L21" s="40">
        <f>+'24-03-340 Ind. Adulto Mayor'!W139</f>
        <v>0</v>
      </c>
      <c r="M21" s="40">
        <f>+'24-03-340 Ind. Adulto Mayor'!X139</f>
        <v>0</v>
      </c>
      <c r="N21" s="40">
        <f>+'24-03-340 Ind. Adulto Mayor'!Y139</f>
        <v>0</v>
      </c>
      <c r="O21" s="40">
        <f>+'24-03-340 Ind. Adulto Mayor'!Z139</f>
        <v>0</v>
      </c>
      <c r="P21" s="40">
        <f>+'24-03-340 Ind. Adulto Mayor'!AA139</f>
        <v>0</v>
      </c>
      <c r="Q21" s="40">
        <f>+'24-03-340 Ind. Adulto Mayor'!AB139</f>
        <v>0</v>
      </c>
      <c r="R21" s="40">
        <f>+'24-03-340 Ind. Adulto Mayor'!AC139</f>
        <v>0</v>
      </c>
      <c r="S21" s="40">
        <f>+'24-03-340 Ind. Adulto Mayor'!AD139</f>
        <v>0</v>
      </c>
      <c r="T21" s="40">
        <f>+'24-03-340 Ind. Adulto Mayor'!AE139</f>
        <v>0</v>
      </c>
      <c r="U21" s="40">
        <f>+'24-03-340 Ind. Adulto Mayor'!AF139</f>
        <v>0</v>
      </c>
      <c r="V21" s="40">
        <f>+'24-03-340 Ind. Adulto Mayor'!AG139</f>
        <v>0</v>
      </c>
      <c r="W21" s="40">
        <f>+'24-03-340 Ind. Adulto Mayor'!AH139</f>
        <v>0</v>
      </c>
      <c r="X21" s="61">
        <f>+'24-03-340 Ind. Adulto Mayor'!AI139</f>
        <v>0</v>
      </c>
      <c r="Y21" s="61">
        <f>+'24-03-340 Ind. Adulto Mayor'!AJ139</f>
        <v>0</v>
      </c>
    </row>
    <row r="22" spans="1:25" ht="24.75" customHeight="1" x14ac:dyDescent="0.25">
      <c r="A22" s="62" t="s">
        <v>80</v>
      </c>
      <c r="B22" s="40">
        <f>+'24-03-340 Ind. Adulto Mayor'!J143</f>
        <v>263938000</v>
      </c>
      <c r="C22" s="40">
        <f>+'24-03-340 Ind. Adulto Mayor'!K143</f>
        <v>0</v>
      </c>
      <c r="D22" s="40">
        <f>+'24-03-340 Ind. Adulto Mayor'!M140</f>
        <v>0</v>
      </c>
      <c r="E22" s="40">
        <f>+'24-03-340 Ind. Adulto Mayor'!N140</f>
        <v>0</v>
      </c>
      <c r="F22" s="40">
        <f>+'24-03-340 Ind. Adulto Mayor'!O140</f>
        <v>0</v>
      </c>
      <c r="G22" s="40">
        <f>+'24-03-340 Ind. Adulto Mayor'!R140</f>
        <v>0</v>
      </c>
      <c r="H22" s="40">
        <f>+'24-03-340 Ind. Adulto Mayor'!S140</f>
        <v>0</v>
      </c>
      <c r="I22" s="40">
        <f>+'24-03-340 Ind. Adulto Mayor'!T140</f>
        <v>0</v>
      </c>
      <c r="J22" s="40">
        <f>+'24-03-340 Ind. Adulto Mayor'!U143</f>
        <v>0</v>
      </c>
      <c r="K22" s="40">
        <f>+'24-03-340 Ind. Adulto Mayor'!V140</f>
        <v>0</v>
      </c>
      <c r="L22" s="40">
        <f>+'24-03-340 Ind. Adulto Mayor'!W140</f>
        <v>0</v>
      </c>
      <c r="M22" s="40">
        <f>+'24-03-340 Ind. Adulto Mayor'!X140</f>
        <v>0</v>
      </c>
      <c r="N22" s="40">
        <f>+'24-03-340 Ind. Adulto Mayor'!Y143</f>
        <v>0</v>
      </c>
      <c r="O22" s="40">
        <f>+'24-03-340 Ind. Adulto Mayor'!Z140</f>
        <v>0</v>
      </c>
      <c r="P22" s="40">
        <f>+'24-03-340 Ind. Adulto Mayor'!AA140</f>
        <v>0</v>
      </c>
      <c r="Q22" s="40">
        <f>+'24-03-340 Ind. Adulto Mayor'!AB140</f>
        <v>0</v>
      </c>
      <c r="R22" s="40">
        <f>+'24-03-340 Ind. Adulto Mayor'!AC143</f>
        <v>0</v>
      </c>
      <c r="S22" s="40">
        <f>+'24-03-340 Ind. Adulto Mayor'!AD140</f>
        <v>0</v>
      </c>
      <c r="T22" s="40">
        <f>+'24-03-340 Ind. Adulto Mayor'!AE140</f>
        <v>0</v>
      </c>
      <c r="U22" s="40">
        <f>+'24-03-340 Ind. Adulto Mayor'!AF140</f>
        <v>0</v>
      </c>
      <c r="V22" s="40">
        <f>+'24-03-340 Ind. Adulto Mayor'!AG143</f>
        <v>0</v>
      </c>
      <c r="W22" s="40">
        <f>+'24-03-340 Ind. Adulto Mayor'!AH143</f>
        <v>0</v>
      </c>
      <c r="X22" s="61">
        <f>+'24-03-340 Ind. Adulto Mayor'!AI143</f>
        <v>0</v>
      </c>
      <c r="Y22" s="61">
        <f>+'24-03-340 Ind. Adulto Mayor'!AJ143</f>
        <v>0</v>
      </c>
    </row>
    <row r="23" spans="1:25" ht="24.75" customHeight="1" x14ac:dyDescent="0.25">
      <c r="A23" s="62" t="s">
        <v>70</v>
      </c>
      <c r="B23" s="40">
        <f>+'24-03-340 Ind. Adulto Mayor'!J198</f>
        <v>2181240000</v>
      </c>
      <c r="C23" s="40">
        <f>+'24-03-340 Ind. Adulto Mayor'!K198</f>
        <v>1551346000</v>
      </c>
      <c r="D23" s="40">
        <f>+'24-03-340 Ind. Adulto Mayor'!M198</f>
        <v>0</v>
      </c>
      <c r="E23" s="40">
        <f>+'24-03-340 Ind. Adulto Mayor'!N198</f>
        <v>0</v>
      </c>
      <c r="F23" s="40">
        <f>+'24-03-340 Ind. Adulto Mayor'!O198</f>
        <v>0</v>
      </c>
      <c r="G23" s="40">
        <f>+'24-03-340 Ind. Adulto Mayor'!R198</f>
        <v>0</v>
      </c>
      <c r="H23" s="40">
        <f>+'24-03-340 Ind. Adulto Mayor'!S198</f>
        <v>0</v>
      </c>
      <c r="I23" s="40">
        <f>+'24-03-340 Ind. Adulto Mayor'!T198</f>
        <v>0</v>
      </c>
      <c r="J23" s="40">
        <f>+'24-03-340 Ind. Adulto Mayor'!U198</f>
        <v>0</v>
      </c>
      <c r="K23" s="40">
        <f>+'24-03-340 Ind. Adulto Mayor'!V198</f>
        <v>41439000</v>
      </c>
      <c r="L23" s="40">
        <f>+'24-03-340 Ind. Adulto Mayor'!W198</f>
        <v>262017000</v>
      </c>
      <c r="M23" s="40">
        <f>+'24-03-340 Ind. Adulto Mayor'!X198</f>
        <v>615409000</v>
      </c>
      <c r="N23" s="40">
        <f>+'24-03-340 Ind. Adulto Mayor'!Y198</f>
        <v>918865000</v>
      </c>
      <c r="O23" s="40">
        <f>+'24-03-340 Ind. Adulto Mayor'!Z198</f>
        <v>510558000</v>
      </c>
      <c r="P23" s="40">
        <f>+'24-03-340 Ind. Adulto Mayor'!AA198</f>
        <v>40242000</v>
      </c>
      <c r="Q23" s="40">
        <f>+'24-03-340 Ind. Adulto Mayor'!AB198</f>
        <v>81681000</v>
      </c>
      <c r="R23" s="40">
        <f>+'24-03-340 Ind. Adulto Mayor'!AC198</f>
        <v>632481000</v>
      </c>
      <c r="S23" s="40">
        <f>+'24-03-340 Ind. Adulto Mayor'!AD198</f>
        <v>0</v>
      </c>
      <c r="T23" s="40">
        <f>+'24-03-340 Ind. Adulto Mayor'!AE198</f>
        <v>0</v>
      </c>
      <c r="U23" s="40">
        <f>+'24-03-340 Ind. Adulto Mayor'!AF198</f>
        <v>0</v>
      </c>
      <c r="V23" s="40">
        <f>+'24-03-340 Ind. Adulto Mayor'!AG198</f>
        <v>0</v>
      </c>
      <c r="W23" s="40">
        <f>+'24-03-340 Ind. Adulto Mayor'!AH198</f>
        <v>1551346000</v>
      </c>
      <c r="X23" s="61">
        <f>+'24-03-340 Ind. Adulto Mayor'!AI198</f>
        <v>0.71122205717848563</v>
      </c>
      <c r="Y23" s="61">
        <f>+'24-03-340 Ind. Adulto Mayor'!AJ198</f>
        <v>0.48262051466795586</v>
      </c>
    </row>
    <row r="24" spans="1:25" ht="24.75" customHeight="1" x14ac:dyDescent="0.25">
      <c r="A24" s="63" t="s">
        <v>72</v>
      </c>
      <c r="B24" s="40">
        <f>+'24-03-340 Ind. Adulto Mayor'!J202</f>
        <v>3844241000</v>
      </c>
      <c r="C24" s="40">
        <f>+'24-03-340 Ind. Adulto Mayor'!K202</f>
        <v>749232000</v>
      </c>
      <c r="D24" s="40">
        <f>+'24-03-340 Ind. Adulto Mayor'!M202</f>
        <v>0</v>
      </c>
      <c r="E24" s="40">
        <f>+'24-03-340 Ind. Adulto Mayor'!N202</f>
        <v>0</v>
      </c>
      <c r="F24" s="40">
        <f>+'24-03-340 Ind. Adulto Mayor'!O202</f>
        <v>0</v>
      </c>
      <c r="G24" s="40">
        <f>+'24-03-340 Ind. Adulto Mayor'!R202</f>
        <v>423500000</v>
      </c>
      <c r="H24" s="40">
        <f>+'24-03-340 Ind. Adulto Mayor'!S202</f>
        <v>0</v>
      </c>
      <c r="I24" s="40">
        <f>+'24-03-340 Ind. Adulto Mayor'!T202</f>
        <v>0</v>
      </c>
      <c r="J24" s="40">
        <f>+'24-03-340 Ind. Adulto Mayor'!U202</f>
        <v>423500000</v>
      </c>
      <c r="K24" s="40">
        <f>+'24-03-340 Ind. Adulto Mayor'!V202</f>
        <v>0</v>
      </c>
      <c r="L24" s="40">
        <f>+'24-03-340 Ind. Adulto Mayor'!W202</f>
        <v>0</v>
      </c>
      <c r="M24" s="40">
        <f>+'24-03-340 Ind. Adulto Mayor'!X202</f>
        <v>0</v>
      </c>
      <c r="N24" s="40">
        <f>+'24-03-340 Ind. Adulto Mayor'!Y202</f>
        <v>0</v>
      </c>
      <c r="O24" s="40">
        <f>+'24-03-340 Ind. Adulto Mayor'!Z202</f>
        <v>0</v>
      </c>
      <c r="P24" s="40">
        <f>+'24-03-340 Ind. Adulto Mayor'!AA202</f>
        <v>0</v>
      </c>
      <c r="Q24" s="40">
        <f>+'24-03-340 Ind. Adulto Mayor'!AB202</f>
        <v>0</v>
      </c>
      <c r="R24" s="40">
        <f>+'24-03-340 Ind. Adulto Mayor'!AC202</f>
        <v>0</v>
      </c>
      <c r="S24" s="40">
        <f>+'24-03-340 Ind. Adulto Mayor'!AD202</f>
        <v>0</v>
      </c>
      <c r="T24" s="40">
        <f>+'24-03-340 Ind. Adulto Mayor'!AE202</f>
        <v>0</v>
      </c>
      <c r="U24" s="40">
        <f>+'24-03-340 Ind. Adulto Mayor'!AF202</f>
        <v>0</v>
      </c>
      <c r="V24" s="40">
        <f>+'24-03-340 Ind. Adulto Mayor'!AG202</f>
        <v>0</v>
      </c>
      <c r="W24" s="40">
        <f>+'24-03-340 Ind. Adulto Mayor'!AH202</f>
        <v>423500000</v>
      </c>
      <c r="X24" s="61">
        <f>+'24-03-340 Ind. Adulto Mayor'!AI202</f>
        <v>0.11016478935633849</v>
      </c>
      <c r="Y24" s="61">
        <f>+'24-03-340 Ind. Adulto Mayor'!AJ202</f>
        <v>0.13174996935685482</v>
      </c>
    </row>
    <row r="25" spans="1:25" ht="34.5" customHeight="1" x14ac:dyDescent="0.25">
      <c r="A25" s="65" t="str">
        <f>"TOTAL ASIG."&amp;" "&amp;$A$5</f>
        <v>TOTAL ASIG. 24-03-340 "Programa de Apoyo Integral al Adulto Mayor Chile Solidario"</v>
      </c>
      <c r="B25" s="66">
        <f>SUM(B8:B24)</f>
        <v>10880794000</v>
      </c>
      <c r="C25" s="66">
        <f t="shared" ref="C25:V25" si="0">SUM(C8:C24)</f>
        <v>3755908000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423500000</v>
      </c>
      <c r="H25" s="66">
        <f t="shared" si="0"/>
        <v>0</v>
      </c>
      <c r="I25" s="66">
        <f t="shared" si="0"/>
        <v>0</v>
      </c>
      <c r="J25" s="66">
        <f t="shared" si="0"/>
        <v>423500000</v>
      </c>
      <c r="K25" s="66">
        <f t="shared" si="0"/>
        <v>361446000</v>
      </c>
      <c r="L25" s="66">
        <f t="shared" si="0"/>
        <v>262017000</v>
      </c>
      <c r="M25" s="66">
        <f t="shared" si="0"/>
        <v>720240000</v>
      </c>
      <c r="N25" s="66">
        <f t="shared" si="0"/>
        <v>1343703000</v>
      </c>
      <c r="O25" s="66">
        <f t="shared" si="0"/>
        <v>1155507000</v>
      </c>
      <c r="P25" s="66">
        <f t="shared" si="0"/>
        <v>210031000</v>
      </c>
      <c r="Q25" s="66">
        <f t="shared" si="0"/>
        <v>81681000</v>
      </c>
      <c r="R25" s="66">
        <f t="shared" si="0"/>
        <v>1424041000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3214422000</v>
      </c>
      <c r="X25" s="67">
        <f>+'24-03-340 Ind. Adulto Mayor'!AI203</f>
        <v>0.29542163926639914</v>
      </c>
      <c r="Y25" s="67">
        <f>'24-03-340 Ind. Adulto Mayor'!AJ203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22146-66F6-4897-B8E8-B7054BDF7346}">
  <sheetPr codeName="Hoja19">
    <tabColor rgb="FF007DB5"/>
    <pageSetUpPr fitToPage="1"/>
  </sheetPr>
  <dimension ref="A1:DB97"/>
  <sheetViews>
    <sheetView topLeftCell="C64" zoomScaleNormal="100" workbookViewId="0">
      <selection activeCell="AF8" sqref="AF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1" t="s">
        <v>90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92">
        <v>800000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29">
        <v>792968</v>
      </c>
      <c r="L9" s="39" t="s">
        <v>97</v>
      </c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29">
        <v>792968</v>
      </c>
      <c r="AA9" s="19"/>
      <c r="AB9" s="19"/>
      <c r="AC9" s="8">
        <f>SUM(Z9:AB9)</f>
        <v>792968</v>
      </c>
      <c r="AD9" s="19"/>
      <c r="AE9" s="19"/>
      <c r="AF9" s="19"/>
      <c r="AG9" s="8">
        <f>SUM(AD9:AF9)</f>
        <v>0</v>
      </c>
      <c r="AH9" s="8">
        <f>SUM(U9,Y9,AC9,AG9)</f>
        <v>792968</v>
      </c>
      <c r="AI9" s="20">
        <f>IF(ISERROR(AH9/J8),0,AH9/J8)</f>
        <v>0.99121000000000004</v>
      </c>
      <c r="AJ9" s="21">
        <f>IF(ISERROR(AH9/$AH$78),"-",AH9/$AH$78)</f>
        <v>3.7317387840641323E-3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IF(ISERROR(AH10/$AH$78),"-",AH10/$AH$78)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J8</f>
        <v>800000</v>
      </c>
      <c r="K11" s="56">
        <f>SUM(K9:K10)</f>
        <v>792968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792968</v>
      </c>
      <c r="AA11" s="56">
        <f t="shared" si="0"/>
        <v>0</v>
      </c>
      <c r="AB11" s="56">
        <f t="shared" si="0"/>
        <v>0</v>
      </c>
      <c r="AC11" s="56">
        <f t="shared" si="0"/>
        <v>792968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792968</v>
      </c>
      <c r="AI11" s="59">
        <f>IF(ISERROR(AH11/J11),0,AH11/J11)</f>
        <v>0.99121000000000004</v>
      </c>
      <c r="AJ11" s="59">
        <f>IF(ISERROR(AH11/$AH$78),0,AH11/$AH$78)</f>
        <v>3.7317387840641323E-3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122">
        <v>152008912</v>
      </c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123"/>
      <c r="K13" s="29">
        <v>102768</v>
      </c>
      <c r="L13" s="39" t="s">
        <v>96</v>
      </c>
      <c r="M13" s="19"/>
      <c r="N13" s="19"/>
      <c r="O13" s="19"/>
      <c r="P13" s="15"/>
      <c r="Q13" s="15"/>
      <c r="R13" s="19"/>
      <c r="S13" s="19">
        <v>25651</v>
      </c>
      <c r="T13" s="19"/>
      <c r="U13" s="8">
        <f>SUM(R13:T13)</f>
        <v>25651</v>
      </c>
      <c r="V13" s="19">
        <v>25651</v>
      </c>
      <c r="W13" s="19">
        <v>25651</v>
      </c>
      <c r="X13" s="19">
        <v>25651</v>
      </c>
      <c r="Y13" s="8">
        <f>SUM(V13:X13)</f>
        <v>76953</v>
      </c>
      <c r="Z13" s="19"/>
      <c r="AA13" s="19">
        <v>164</v>
      </c>
      <c r="AB13" s="19"/>
      <c r="AC13" s="8">
        <f>SUM(Z13:AB13)</f>
        <v>164</v>
      </c>
      <c r="AD13" s="19"/>
      <c r="AE13" s="19"/>
      <c r="AF13" s="19"/>
      <c r="AG13" s="8">
        <f>SUM(AD13:AF13)</f>
        <v>0</v>
      </c>
      <c r="AH13" s="8">
        <f>SUM(U13,Y13,AC13,AG13)</f>
        <v>102768</v>
      </c>
      <c r="AI13" s="20">
        <f>IF(ISERROR(AH13/$J$12),0,AH13/$J$12)</f>
        <v>6.7606562436286631E-4</v>
      </c>
      <c r="AJ13" s="20">
        <f>IF(ISERROR(AH13/$AH$78),"-",AH13/$AH$78)</f>
        <v>4.836302743120816E-4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/>
      <c r="B14" s="14"/>
      <c r="C14" s="15"/>
      <c r="D14" s="16"/>
      <c r="E14" s="15"/>
      <c r="F14" s="15"/>
      <c r="G14" s="15"/>
      <c r="H14" s="16"/>
      <c r="I14" s="16"/>
      <c r="J14" s="123"/>
      <c r="K14" s="29">
        <v>764932</v>
      </c>
      <c r="L14" s="39" t="s">
        <v>97</v>
      </c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>
        <v>764932</v>
      </c>
      <c r="AB14" s="19"/>
      <c r="AC14" s="8">
        <f t="shared" ref="AC14:AC15" si="1">SUM(Z14:AB14)</f>
        <v>764932</v>
      </c>
      <c r="AD14" s="19"/>
      <c r="AE14" s="19"/>
      <c r="AF14" s="19"/>
      <c r="AG14" s="8">
        <f t="shared" ref="AG14:AG15" si="2">SUM(AD14:AF14)</f>
        <v>0</v>
      </c>
      <c r="AH14" s="8">
        <f t="shared" ref="AH14:AH15" si="3">SUM(U14,Y14,AC14,AG14)</f>
        <v>764932</v>
      </c>
      <c r="AI14" s="20">
        <f t="shared" ref="AI14:AI15" si="4">IF(ISERROR(AH14/$J$12),0,AH14/$J$12)</f>
        <v>5.032152325384712E-3</v>
      </c>
      <c r="AJ14" s="20">
        <f t="shared" ref="AJ14:AJ15" si="5">IF(ISERROR(AH14/$AH$78),"-",AH14/$AH$78)</f>
        <v>3.5998002587389966E-3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24.95" customHeight="1" outlineLevel="1" x14ac:dyDescent="0.15">
      <c r="A15" s="14">
        <v>2</v>
      </c>
      <c r="B15" s="14"/>
      <c r="C15" s="15"/>
      <c r="D15" s="16"/>
      <c r="E15" s="15"/>
      <c r="F15" s="15"/>
      <c r="G15" s="15"/>
      <c r="H15" s="16"/>
      <c r="I15" s="16"/>
      <c r="J15" s="124"/>
      <c r="K15" s="29">
        <v>151098912</v>
      </c>
      <c r="L15" s="39" t="s">
        <v>98</v>
      </c>
      <c r="M15" s="19"/>
      <c r="N15" s="19"/>
      <c r="O15" s="19"/>
      <c r="P15" s="15"/>
      <c r="Q15" s="15"/>
      <c r="R15" s="19"/>
      <c r="S15" s="19"/>
      <c r="T15" s="19"/>
      <c r="U15" s="8">
        <f>SUM(R15:T15)</f>
        <v>0</v>
      </c>
      <c r="V15" s="19"/>
      <c r="W15" s="19"/>
      <c r="X15" s="19"/>
      <c r="Y15" s="8">
        <f>SUM(V15:X15)</f>
        <v>0</v>
      </c>
      <c r="Z15" s="19"/>
      <c r="AA15" s="19"/>
      <c r="AB15" s="19"/>
      <c r="AC15" s="8">
        <f t="shared" si="1"/>
        <v>0</v>
      </c>
      <c r="AD15" s="19"/>
      <c r="AE15" s="19"/>
      <c r="AF15" s="19"/>
      <c r="AG15" s="8">
        <f t="shared" si="2"/>
        <v>0</v>
      </c>
      <c r="AH15" s="8">
        <f t="shared" si="3"/>
        <v>0</v>
      </c>
      <c r="AI15" s="20">
        <f t="shared" si="4"/>
        <v>0</v>
      </c>
      <c r="AJ15" s="20">
        <f t="shared" si="5"/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s="22" customFormat="1" ht="24.95" customHeight="1" x14ac:dyDescent="0.25">
      <c r="A16" s="91" t="s">
        <v>45</v>
      </c>
      <c r="B16" s="91"/>
      <c r="C16" s="91"/>
      <c r="D16" s="91"/>
      <c r="E16" s="91"/>
      <c r="F16" s="91"/>
      <c r="G16" s="91"/>
      <c r="H16" s="91"/>
      <c r="I16" s="91"/>
      <c r="J16" s="56">
        <f>+J12</f>
        <v>152008912</v>
      </c>
      <c r="K16" s="56">
        <f>SUM(K13:K15)</f>
        <v>151966612</v>
      </c>
      <c r="L16" s="55"/>
      <c r="M16" s="56">
        <f>SUM(M13:M15)</f>
        <v>0</v>
      </c>
      <c r="N16" s="56">
        <f>SUM(N13:N15)</f>
        <v>0</v>
      </c>
      <c r="O16" s="56">
        <f>SUM(O13:O15)</f>
        <v>0</v>
      </c>
      <c r="P16" s="57"/>
      <c r="Q16" s="58"/>
      <c r="R16" s="56">
        <f t="shared" ref="R16:AG16" si="6">SUM(R13:R15)</f>
        <v>0</v>
      </c>
      <c r="S16" s="56">
        <f t="shared" si="6"/>
        <v>25651</v>
      </c>
      <c r="T16" s="56">
        <f t="shared" si="6"/>
        <v>0</v>
      </c>
      <c r="U16" s="56">
        <f t="shared" si="6"/>
        <v>25651</v>
      </c>
      <c r="V16" s="56">
        <f t="shared" si="6"/>
        <v>25651</v>
      </c>
      <c r="W16" s="56">
        <f t="shared" si="6"/>
        <v>25651</v>
      </c>
      <c r="X16" s="56">
        <f t="shared" si="6"/>
        <v>25651</v>
      </c>
      <c r="Y16" s="56">
        <f t="shared" si="6"/>
        <v>76953</v>
      </c>
      <c r="Z16" s="56">
        <f t="shared" si="6"/>
        <v>0</v>
      </c>
      <c r="AA16" s="56">
        <f t="shared" si="6"/>
        <v>765096</v>
      </c>
      <c r="AB16" s="56">
        <f t="shared" si="6"/>
        <v>0</v>
      </c>
      <c r="AC16" s="56">
        <f>SUM(AC13:AC15)</f>
        <v>765096</v>
      </c>
      <c r="AD16" s="56">
        <f t="shared" si="6"/>
        <v>0</v>
      </c>
      <c r="AE16" s="56">
        <f t="shared" si="6"/>
        <v>0</v>
      </c>
      <c r="AF16" s="56">
        <f t="shared" si="6"/>
        <v>0</v>
      </c>
      <c r="AG16" s="56">
        <f t="shared" si="6"/>
        <v>0</v>
      </c>
      <c r="AH16" s="56">
        <f>SUM(AH13:AH15)</f>
        <v>867700</v>
      </c>
      <c r="AI16" s="59">
        <f>IF(ISERROR(AH16/J16),0,AH16/J16)</f>
        <v>5.7082179497475781E-3</v>
      </c>
      <c r="AJ16" s="59">
        <f>IF(ISERROR(AH16/$AH$78),0,AH16/$AH$78)</f>
        <v>4.083430533051078E-3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24.95" customHeight="1" x14ac:dyDescent="0.25">
      <c r="A17" s="89" t="s">
        <v>46</v>
      </c>
      <c r="B17" s="89"/>
      <c r="C17" s="89"/>
      <c r="D17" s="89"/>
      <c r="E17" s="89"/>
      <c r="F17" s="4"/>
      <c r="G17" s="5"/>
      <c r="H17" s="6"/>
      <c r="I17" s="6"/>
      <c r="J17" s="92">
        <v>185999492</v>
      </c>
      <c r="K17" s="8"/>
      <c r="L17" s="9"/>
      <c r="M17" s="10"/>
      <c r="N17" s="10"/>
      <c r="O17" s="10"/>
      <c r="P17" s="5"/>
      <c r="Q17" s="11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12"/>
      <c r="AJ17" s="13"/>
    </row>
    <row r="18" spans="1:106" ht="24.95" customHeight="1" x14ac:dyDescent="0.25">
      <c r="A18" s="14"/>
      <c r="B18" s="14"/>
      <c r="C18" s="35"/>
      <c r="D18" s="69"/>
      <c r="E18" s="15"/>
      <c r="F18" s="15"/>
      <c r="G18" s="15"/>
      <c r="H18" s="6"/>
      <c r="I18" s="6"/>
      <c r="J18" s="93"/>
      <c r="K18" s="29">
        <v>729944</v>
      </c>
      <c r="L18" s="39" t="s">
        <v>97</v>
      </c>
      <c r="M18" s="10"/>
      <c r="N18" s="10"/>
      <c r="O18" s="10"/>
      <c r="P18" s="5"/>
      <c r="Q18" s="11"/>
      <c r="R18" s="8"/>
      <c r="S18" s="8"/>
      <c r="T18" s="8"/>
      <c r="U18" s="8">
        <f>SUM(R18:T18)</f>
        <v>0</v>
      </c>
      <c r="V18" s="8"/>
      <c r="W18" s="8"/>
      <c r="X18" s="8"/>
      <c r="Y18" s="8">
        <f>SUM(V18:X18)</f>
        <v>0</v>
      </c>
      <c r="Z18" s="8"/>
      <c r="AA18" s="8"/>
      <c r="AB18" s="29">
        <v>729944</v>
      </c>
      <c r="AC18" s="8">
        <f>SUM(Z18:AB18)</f>
        <v>729944</v>
      </c>
      <c r="AD18" s="8"/>
      <c r="AE18" s="8"/>
      <c r="AF18" s="8"/>
      <c r="AG18" s="8">
        <f>SUM(AD18:AF18)</f>
        <v>0</v>
      </c>
      <c r="AH18" s="8">
        <f>SUM(U18,Y18,AC18,AG18)</f>
        <v>729944</v>
      </c>
      <c r="AI18" s="20">
        <f>IF(ISERROR(AH17/J18),0,AH18/J17)</f>
        <v>0</v>
      </c>
      <c r="AJ18" s="20">
        <f>IF(ISERROR(AH18/$AH$78),"-",AH18/$AH$78)</f>
        <v>3.4351453463379467E-3</v>
      </c>
    </row>
    <row r="19" spans="1:106" ht="24.95" customHeight="1" outlineLevel="1" x14ac:dyDescent="0.15">
      <c r="A19" s="14">
        <v>1</v>
      </c>
      <c r="B19" s="14"/>
      <c r="C19" s="35" t="s">
        <v>251</v>
      </c>
      <c r="D19" s="69">
        <v>45832</v>
      </c>
      <c r="E19" s="15" t="s">
        <v>252</v>
      </c>
      <c r="F19" s="15" t="s">
        <v>253</v>
      </c>
      <c r="G19" s="15"/>
      <c r="H19" s="16"/>
      <c r="I19" s="16"/>
      <c r="J19" s="93"/>
      <c r="K19" s="29">
        <v>38036250</v>
      </c>
      <c r="L19" s="15"/>
      <c r="M19" s="19"/>
      <c r="N19" s="19"/>
      <c r="O19" s="19"/>
      <c r="P19" s="15"/>
      <c r="Q19" s="15"/>
      <c r="R19" s="19"/>
      <c r="S19" s="19"/>
      <c r="T19" s="19"/>
      <c r="U19" s="8">
        <f>SUM(R19:T19)</f>
        <v>0</v>
      </c>
      <c r="V19" s="19"/>
      <c r="W19" s="19"/>
      <c r="X19" s="19"/>
      <c r="Y19" s="8">
        <f>SUM(V19:X19)</f>
        <v>0</v>
      </c>
      <c r="Z19" s="29">
        <v>38036250</v>
      </c>
      <c r="AA19" s="19"/>
      <c r="AB19" s="19"/>
      <c r="AC19" s="8">
        <f>SUM(Z19:AB19)</f>
        <v>38036250</v>
      </c>
      <c r="AD19" s="19"/>
      <c r="AE19" s="19"/>
      <c r="AF19" s="19"/>
      <c r="AG19" s="8">
        <f>SUM(AD19:AF19)</f>
        <v>0</v>
      </c>
      <c r="AH19" s="8">
        <f>SUM(U19,Y19,AC19,AG19)</f>
        <v>38036250</v>
      </c>
      <c r="AI19" s="20">
        <f>IF(ISERROR(AH19/J17),0,AH19/J17)</f>
        <v>0.20449652625932979</v>
      </c>
      <c r="AJ19" s="20">
        <f>IF(ISERROR(AH19/$AH$78),"-",AH19/$AH$78)</f>
        <v>0.17900009751384588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outlineLevel="1" x14ac:dyDescent="0.15">
      <c r="A20" s="14"/>
      <c r="B20" s="14"/>
      <c r="C20" s="35"/>
      <c r="D20" s="69"/>
      <c r="E20" s="15"/>
      <c r="F20" s="15"/>
      <c r="G20" s="15"/>
      <c r="H20" s="16"/>
      <c r="I20" s="16"/>
      <c r="J20" s="94"/>
      <c r="K20" s="29">
        <v>147163242</v>
      </c>
      <c r="L20" s="39" t="s">
        <v>98</v>
      </c>
      <c r="M20" s="19"/>
      <c r="N20" s="19"/>
      <c r="O20" s="19"/>
      <c r="P20" s="15"/>
      <c r="Q20" s="15"/>
      <c r="R20" s="19"/>
      <c r="S20" s="19"/>
      <c r="T20" s="19"/>
      <c r="U20" s="8">
        <f>SUM(R20:T20)</f>
        <v>0</v>
      </c>
      <c r="V20" s="19"/>
      <c r="W20" s="19"/>
      <c r="X20" s="19"/>
      <c r="Y20" s="8">
        <f>SUM(V20:X20)</f>
        <v>0</v>
      </c>
      <c r="Z20" s="19"/>
      <c r="AA20" s="19"/>
      <c r="AB20" s="19"/>
      <c r="AC20" s="8">
        <f>SUM(Z20:AB20)</f>
        <v>0</v>
      </c>
      <c r="AD20" s="19"/>
      <c r="AE20" s="19"/>
      <c r="AF20" s="19"/>
      <c r="AG20" s="8">
        <f>SUM(AD20:AF20)</f>
        <v>0</v>
      </c>
      <c r="AH20" s="8">
        <f>SUM(U20,Y20,AC20,AG20)</f>
        <v>0</v>
      </c>
      <c r="AI20" s="20">
        <f>IF(ISERROR(AH20/J17),0,AH20/J17)</f>
        <v>0</v>
      </c>
      <c r="AJ20" s="20">
        <f>IF(ISERROR(AH20/$AH$78),"-",AH20/$AH$78)</f>
        <v>0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s="22" customFormat="1" ht="24.95" customHeight="1" x14ac:dyDescent="0.25">
      <c r="A21" s="91" t="s">
        <v>47</v>
      </c>
      <c r="B21" s="91"/>
      <c r="C21" s="91"/>
      <c r="D21" s="91"/>
      <c r="E21" s="91"/>
      <c r="F21" s="91"/>
      <c r="G21" s="91"/>
      <c r="H21" s="91"/>
      <c r="I21" s="91"/>
      <c r="J21" s="56">
        <f>J17</f>
        <v>185999492</v>
      </c>
      <c r="K21" s="56">
        <f>SUM(K18:K20)</f>
        <v>185929436</v>
      </c>
      <c r="L21" s="55"/>
      <c r="M21" s="56">
        <f>SUM(M19:M20)</f>
        <v>0</v>
      </c>
      <c r="N21" s="56">
        <f>SUM(N19:N20)</f>
        <v>0</v>
      </c>
      <c r="O21" s="56">
        <f>SUM(O19:O20)</f>
        <v>0</v>
      </c>
      <c r="P21" s="57"/>
      <c r="Q21" s="58"/>
      <c r="R21" s="56">
        <f t="shared" ref="R21:Y21" si="7">SUM(R19:R20)</f>
        <v>0</v>
      </c>
      <c r="S21" s="56">
        <f t="shared" si="7"/>
        <v>0</v>
      </c>
      <c r="T21" s="56">
        <f t="shared" si="7"/>
        <v>0</v>
      </c>
      <c r="U21" s="56">
        <f t="shared" si="7"/>
        <v>0</v>
      </c>
      <c r="V21" s="56">
        <f t="shared" si="7"/>
        <v>0</v>
      </c>
      <c r="W21" s="56">
        <f t="shared" si="7"/>
        <v>0</v>
      </c>
      <c r="X21" s="56">
        <f t="shared" si="7"/>
        <v>0</v>
      </c>
      <c r="Y21" s="56">
        <f t="shared" si="7"/>
        <v>0</v>
      </c>
      <c r="Z21" s="56">
        <f>SUM(Z18:Z20)</f>
        <v>38036250</v>
      </c>
      <c r="AA21" s="56">
        <f t="shared" ref="AA21:AB21" si="8">SUM(AA18:AA20)</f>
        <v>0</v>
      </c>
      <c r="AB21" s="56">
        <f t="shared" si="8"/>
        <v>729944</v>
      </c>
      <c r="AC21" s="56">
        <f>SUM(AC18:AF20)</f>
        <v>38766194</v>
      </c>
      <c r="AD21" s="56">
        <f>SUM(AD19:AD20)</f>
        <v>0</v>
      </c>
      <c r="AE21" s="56">
        <f>SUM(AE19:AE20)</f>
        <v>0</v>
      </c>
      <c r="AF21" s="56">
        <f>SUM(AF19:AF20)</f>
        <v>0</v>
      </c>
      <c r="AG21" s="56">
        <f>SUM(AG18:AG20)</f>
        <v>0</v>
      </c>
      <c r="AH21" s="56">
        <f>SUM(AH18:AH20)</f>
        <v>38766194</v>
      </c>
      <c r="AI21" s="59">
        <f>IF(ISERROR(AH21/J21),0,AH21/J21)</f>
        <v>0.20842096708522193</v>
      </c>
      <c r="AJ21" s="59">
        <f>IF(ISERROR(AH21/$AH$78),0,AH21/$AH$78)</f>
        <v>0.18243524286018384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x14ac:dyDescent="0.25">
      <c r="A22" s="89" t="s">
        <v>48</v>
      </c>
      <c r="B22" s="89"/>
      <c r="C22" s="89"/>
      <c r="D22" s="89"/>
      <c r="E22" s="89"/>
      <c r="F22" s="4"/>
      <c r="G22" s="5"/>
      <c r="H22" s="6"/>
      <c r="I22" s="6"/>
      <c r="J22" s="92">
        <v>800000</v>
      </c>
      <c r="K22" s="8"/>
      <c r="L22" s="9"/>
      <c r="M22" s="10"/>
      <c r="N22" s="10"/>
      <c r="O22" s="10"/>
      <c r="P22" s="5"/>
      <c r="Q22" s="11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12"/>
      <c r="AJ22" s="13"/>
    </row>
    <row r="23" spans="1:106" ht="24.95" customHeight="1" outlineLevel="1" x14ac:dyDescent="0.15">
      <c r="A23" s="14">
        <v>1</v>
      </c>
      <c r="B23" s="14"/>
      <c r="C23" s="15"/>
      <c r="D23" s="16"/>
      <c r="E23" s="15"/>
      <c r="F23" s="15"/>
      <c r="G23" s="15"/>
      <c r="H23" s="16"/>
      <c r="I23" s="16"/>
      <c r="J23" s="93"/>
      <c r="K23" s="29">
        <v>575201</v>
      </c>
      <c r="L23" s="39" t="s">
        <v>97</v>
      </c>
      <c r="M23" s="19"/>
      <c r="N23" s="19"/>
      <c r="O23" s="19"/>
      <c r="P23" s="15"/>
      <c r="Q23" s="15"/>
      <c r="R23" s="19"/>
      <c r="S23" s="19"/>
      <c r="T23" s="19"/>
      <c r="U23" s="8">
        <f>SUM(R23:T23)</f>
        <v>0</v>
      </c>
      <c r="V23" s="19"/>
      <c r="W23" s="19"/>
      <c r="X23" s="19"/>
      <c r="Y23" s="8">
        <f>SUM(V23:X23)</f>
        <v>0</v>
      </c>
      <c r="Z23" s="19"/>
      <c r="AA23" s="19"/>
      <c r="AB23" s="29">
        <v>575201</v>
      </c>
      <c r="AC23" s="8">
        <f>SUM(Z23:AB23)</f>
        <v>575201</v>
      </c>
      <c r="AD23" s="19"/>
      <c r="AE23" s="19"/>
      <c r="AF23" s="19"/>
      <c r="AG23" s="8">
        <f>SUM(AD23:AF23)</f>
        <v>0</v>
      </c>
      <c r="AH23" s="8">
        <f>SUM(U23,Y23,AC23,AG23)</f>
        <v>575201</v>
      </c>
      <c r="AI23" s="20">
        <f>IF(ISERROR(AH23/J22),0,AH23/J22)</f>
        <v>0.71900125000000004</v>
      </c>
      <c r="AJ23" s="20">
        <f>IF(ISERROR(AH23/$AH$78),"-",AH23/$AH$78)</f>
        <v>2.706918665485206E-3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 x14ac:dyDescent="0.15">
      <c r="A24" s="14">
        <v>2</v>
      </c>
      <c r="B24" s="14"/>
      <c r="C24" s="15"/>
      <c r="D24" s="16"/>
      <c r="E24" s="15"/>
      <c r="F24" s="15"/>
      <c r="G24" s="15"/>
      <c r="H24" s="16"/>
      <c r="I24" s="16"/>
      <c r="J24" s="94"/>
      <c r="K24" s="18"/>
      <c r="L24" s="15"/>
      <c r="M24" s="19"/>
      <c r="N24" s="19"/>
      <c r="O24" s="19"/>
      <c r="P24" s="15"/>
      <c r="Q24" s="15"/>
      <c r="R24" s="19"/>
      <c r="S24" s="19"/>
      <c r="T24" s="19"/>
      <c r="U24" s="8">
        <f>SUM(R24:T24)</f>
        <v>0</v>
      </c>
      <c r="V24" s="19"/>
      <c r="W24" s="19"/>
      <c r="X24" s="19"/>
      <c r="Y24" s="8">
        <f>SUM(V24:X24)</f>
        <v>0</v>
      </c>
      <c r="Z24" s="19"/>
      <c r="AA24" s="19"/>
      <c r="AB24" s="19"/>
      <c r="AC24" s="8">
        <f>SUM(Z24:AB24)</f>
        <v>0</v>
      </c>
      <c r="AD24" s="19"/>
      <c r="AE24" s="19"/>
      <c r="AF24" s="19"/>
      <c r="AG24" s="8">
        <f>SUM(AD24:AF24)</f>
        <v>0</v>
      </c>
      <c r="AH24" s="8">
        <f>SUM(U24,Y24,AC24,AG24)</f>
        <v>0</v>
      </c>
      <c r="AI24" s="20">
        <f>IF(ISERROR(AH24/J24),0,AH24/J24)</f>
        <v>0</v>
      </c>
      <c r="AJ24" s="20">
        <f>IF(ISERROR(AH24/$AH$78),"-",AH24/$AH$78)</f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s="22" customFormat="1" ht="24.95" customHeight="1" x14ac:dyDescent="0.25">
      <c r="A25" s="91" t="s">
        <v>49</v>
      </c>
      <c r="B25" s="91"/>
      <c r="C25" s="91"/>
      <c r="D25" s="91"/>
      <c r="E25" s="91"/>
      <c r="F25" s="91"/>
      <c r="G25" s="91"/>
      <c r="H25" s="91"/>
      <c r="I25" s="91"/>
      <c r="J25" s="56">
        <f>+J22</f>
        <v>800000</v>
      </c>
      <c r="K25" s="56">
        <f>SUM(K23:K24)</f>
        <v>575201</v>
      </c>
      <c r="L25" s="55"/>
      <c r="M25" s="56">
        <f>SUM(M23:M24)</f>
        <v>0</v>
      </c>
      <c r="N25" s="56">
        <f>SUM(N23:N24)</f>
        <v>0</v>
      </c>
      <c r="O25" s="56">
        <f>SUM(O23:O24)</f>
        <v>0</v>
      </c>
      <c r="P25" s="57"/>
      <c r="Q25" s="58"/>
      <c r="R25" s="56">
        <f t="shared" ref="R25:AH25" si="9">SUM(R23:R24)</f>
        <v>0</v>
      </c>
      <c r="S25" s="56">
        <f t="shared" si="9"/>
        <v>0</v>
      </c>
      <c r="T25" s="56">
        <f>SUM(T23:T24)</f>
        <v>0</v>
      </c>
      <c r="U25" s="56">
        <f>SUM(U23:U24)</f>
        <v>0</v>
      </c>
      <c r="V25" s="56">
        <f t="shared" si="9"/>
        <v>0</v>
      </c>
      <c r="W25" s="56">
        <f t="shared" si="9"/>
        <v>0</v>
      </c>
      <c r="X25" s="56">
        <f t="shared" si="9"/>
        <v>0</v>
      </c>
      <c r="Y25" s="56">
        <f t="shared" si="9"/>
        <v>0</v>
      </c>
      <c r="Z25" s="56">
        <f t="shared" si="9"/>
        <v>0</v>
      </c>
      <c r="AA25" s="56">
        <f t="shared" si="9"/>
        <v>0</v>
      </c>
      <c r="AB25" s="56">
        <f t="shared" si="9"/>
        <v>575201</v>
      </c>
      <c r="AC25" s="56">
        <f t="shared" si="9"/>
        <v>575201</v>
      </c>
      <c r="AD25" s="56">
        <f t="shared" si="9"/>
        <v>0</v>
      </c>
      <c r="AE25" s="56">
        <f t="shared" si="9"/>
        <v>0</v>
      </c>
      <c r="AF25" s="56">
        <f t="shared" si="9"/>
        <v>0</v>
      </c>
      <c r="AG25" s="56">
        <f t="shared" si="9"/>
        <v>0</v>
      </c>
      <c r="AH25" s="56">
        <f t="shared" si="9"/>
        <v>575201</v>
      </c>
      <c r="AI25" s="59">
        <f>IF(ISERROR(AH25/J25),0,AH25/J25)</f>
        <v>0.71900125000000004</v>
      </c>
      <c r="AJ25" s="59">
        <f>IF(ISERROR(AH25/$AH$78),0,AH25/$AH$78)</f>
        <v>2.706918665485206E-3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x14ac:dyDescent="0.25">
      <c r="A26" s="89" t="s">
        <v>50</v>
      </c>
      <c r="B26" s="89"/>
      <c r="C26" s="89"/>
      <c r="D26" s="89"/>
      <c r="E26" s="89"/>
      <c r="F26" s="4"/>
      <c r="G26" s="5"/>
      <c r="H26" s="6"/>
      <c r="I26" s="6"/>
      <c r="J26" s="92">
        <v>77072500</v>
      </c>
      <c r="K26" s="8"/>
      <c r="L26" s="9"/>
      <c r="M26" s="10"/>
      <c r="N26" s="10"/>
      <c r="O26" s="10"/>
      <c r="P26" s="5"/>
      <c r="Q26" s="11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12"/>
      <c r="AJ26" s="13"/>
    </row>
    <row r="27" spans="1:106" ht="24.95" customHeight="1" outlineLevel="1" x14ac:dyDescent="0.25">
      <c r="A27" s="14">
        <v>1</v>
      </c>
      <c r="B27" s="14"/>
      <c r="C27" s="24" t="s">
        <v>254</v>
      </c>
      <c r="D27" s="25">
        <v>45814</v>
      </c>
      <c r="E27" s="26" t="s">
        <v>179</v>
      </c>
      <c r="F27" s="15" t="s">
        <v>253</v>
      </c>
      <c r="G27" s="27"/>
      <c r="H27" s="28"/>
      <c r="I27" s="28"/>
      <c r="J27" s="93"/>
      <c r="K27" s="29">
        <v>958000</v>
      </c>
      <c r="L27" s="39" t="s">
        <v>97</v>
      </c>
      <c r="M27" s="31"/>
      <c r="N27" s="32"/>
      <c r="O27" s="31"/>
      <c r="P27" s="27"/>
      <c r="Q27" s="27"/>
      <c r="R27" s="19"/>
      <c r="S27" s="19"/>
      <c r="T27" s="19"/>
      <c r="U27" s="8">
        <f>SUM(R27:T27)</f>
        <v>0</v>
      </c>
      <c r="V27" s="19"/>
      <c r="W27" s="19"/>
      <c r="X27" s="19"/>
      <c r="Y27" s="8">
        <f>SUM(V27:X27)</f>
        <v>0</v>
      </c>
      <c r="Z27" s="19"/>
      <c r="AA27" s="19"/>
      <c r="AB27" s="29">
        <v>958000</v>
      </c>
      <c r="AC27" s="8">
        <f>SUM(Z27:AB27)</f>
        <v>958000</v>
      </c>
      <c r="AD27" s="19"/>
      <c r="AE27" s="19">
        <v>0</v>
      </c>
      <c r="AF27" s="19">
        <v>0</v>
      </c>
      <c r="AG27" s="8">
        <f>SUM(AD27:AF27)</f>
        <v>0</v>
      </c>
      <c r="AH27" s="8">
        <f>SUM(U27,Y27,AC27,AG27)</f>
        <v>958000</v>
      </c>
      <c r="AI27" s="20">
        <f>IF(ISERROR(AH27/J26),0,AH27/J26)</f>
        <v>1.2429855006649584E-2</v>
      </c>
      <c r="AJ27" s="20">
        <f>IF(ISERROR(AH27/$AH$78),"-",AH27/$AH$78)</f>
        <v>4.5083859060308087E-3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 x14ac:dyDescent="0.25">
      <c r="A28" s="14">
        <v>2</v>
      </c>
      <c r="B28" s="14"/>
      <c r="C28" s="33"/>
      <c r="D28" s="34"/>
      <c r="E28" s="35"/>
      <c r="F28" s="27"/>
      <c r="G28" s="27"/>
      <c r="H28" s="36"/>
      <c r="I28" s="28"/>
      <c r="J28" s="94"/>
      <c r="K28" s="29">
        <v>38036250</v>
      </c>
      <c r="L28" s="39" t="s">
        <v>98</v>
      </c>
      <c r="M28" s="31"/>
      <c r="N28" s="32"/>
      <c r="O28" s="31"/>
      <c r="P28" s="27"/>
      <c r="Q28" s="27"/>
      <c r="R28" s="19"/>
      <c r="S28" s="19"/>
      <c r="T28" s="19"/>
      <c r="U28" s="8">
        <f>SUM(R28:T28)</f>
        <v>0</v>
      </c>
      <c r="V28" s="19"/>
      <c r="W28" s="19"/>
      <c r="X28" s="19"/>
      <c r="Y28" s="8">
        <f>SUM(V28:X28)</f>
        <v>0</v>
      </c>
      <c r="Z28" s="29">
        <v>38036250</v>
      </c>
      <c r="AA28" s="19"/>
      <c r="AB28" s="19"/>
      <c r="AC28" s="8">
        <f>SUM(Z28:AB28)</f>
        <v>38036250</v>
      </c>
      <c r="AD28" s="19"/>
      <c r="AE28" s="19">
        <v>0</v>
      </c>
      <c r="AF28" s="19">
        <v>0</v>
      </c>
      <c r="AG28" s="8">
        <f>SUM(AD28:AF28)</f>
        <v>0</v>
      </c>
      <c r="AH28" s="8">
        <f>SUM(U28,Y28,AC28,AG28)</f>
        <v>38036250</v>
      </c>
      <c r="AI28" s="20">
        <f>IF(ISERROR(AH28/J26),0,AH28/J26)</f>
        <v>0.49351260177105971</v>
      </c>
      <c r="AJ28" s="20">
        <f>IF(ISERROR(AH28/$AH$78),"-",AH28/$AH$78)</f>
        <v>0.17900009751384588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s="22" customFormat="1" ht="24.95" customHeight="1" x14ac:dyDescent="0.25">
      <c r="A29" s="91" t="s">
        <v>51</v>
      </c>
      <c r="B29" s="91"/>
      <c r="C29" s="91"/>
      <c r="D29" s="91"/>
      <c r="E29" s="91"/>
      <c r="F29" s="91"/>
      <c r="G29" s="91"/>
      <c r="H29" s="91"/>
      <c r="I29" s="91"/>
      <c r="J29" s="56">
        <f>+J26</f>
        <v>77072500</v>
      </c>
      <c r="K29" s="56">
        <f>SUM(K27:K28)</f>
        <v>38994250</v>
      </c>
      <c r="L29" s="55"/>
      <c r="M29" s="56">
        <f>SUM(M27:M28)</f>
        <v>0</v>
      </c>
      <c r="N29" s="56">
        <f>SUM(N27:N28)</f>
        <v>0</v>
      </c>
      <c r="O29" s="56">
        <f>SUM(O27:O28)</f>
        <v>0</v>
      </c>
      <c r="P29" s="57"/>
      <c r="Q29" s="58"/>
      <c r="R29" s="56">
        <f t="shared" ref="R29:AH29" si="10">SUM(R27:R28)</f>
        <v>0</v>
      </c>
      <c r="S29" s="56">
        <f t="shared" si="10"/>
        <v>0</v>
      </c>
      <c r="T29" s="56">
        <f t="shared" si="10"/>
        <v>0</v>
      </c>
      <c r="U29" s="56">
        <f t="shared" si="10"/>
        <v>0</v>
      </c>
      <c r="V29" s="56">
        <f t="shared" si="10"/>
        <v>0</v>
      </c>
      <c r="W29" s="56">
        <f t="shared" si="10"/>
        <v>0</v>
      </c>
      <c r="X29" s="56">
        <f t="shared" si="10"/>
        <v>0</v>
      </c>
      <c r="Y29" s="56">
        <f t="shared" si="10"/>
        <v>0</v>
      </c>
      <c r="Z29" s="56">
        <f t="shared" si="10"/>
        <v>38036250</v>
      </c>
      <c r="AA29" s="56">
        <f t="shared" si="10"/>
        <v>0</v>
      </c>
      <c r="AB29" s="56">
        <f t="shared" si="10"/>
        <v>958000</v>
      </c>
      <c r="AC29" s="56">
        <f t="shared" si="10"/>
        <v>38994250</v>
      </c>
      <c r="AD29" s="56">
        <f t="shared" si="10"/>
        <v>0</v>
      </c>
      <c r="AE29" s="56">
        <f t="shared" si="10"/>
        <v>0</v>
      </c>
      <c r="AF29" s="56">
        <f t="shared" si="10"/>
        <v>0</v>
      </c>
      <c r="AG29" s="56">
        <f t="shared" si="10"/>
        <v>0</v>
      </c>
      <c r="AH29" s="56">
        <f t="shared" si="10"/>
        <v>38994250</v>
      </c>
      <c r="AI29" s="59">
        <f>IF(ISERROR(AH29/J29),0,AH29/J29)</f>
        <v>0.50594245677770933</v>
      </c>
      <c r="AJ29" s="59">
        <f>IF(ISERROR(AH29/$AH$78),0,AH29/$AH$78)</f>
        <v>0.18350848341987669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x14ac:dyDescent="0.25">
      <c r="A30" s="89" t="s">
        <v>52</v>
      </c>
      <c r="B30" s="89"/>
      <c r="C30" s="89"/>
      <c r="D30" s="89"/>
      <c r="E30" s="89"/>
      <c r="F30" s="4"/>
      <c r="G30" s="5"/>
      <c r="H30" s="6"/>
      <c r="I30" s="6"/>
      <c r="J30" s="92">
        <v>800000</v>
      </c>
      <c r="K30" s="8"/>
      <c r="L30" s="9"/>
      <c r="M30" s="10"/>
      <c r="N30" s="10"/>
      <c r="O30" s="10"/>
      <c r="P30" s="5"/>
      <c r="Q30" s="11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12"/>
      <c r="AJ30" s="13"/>
    </row>
    <row r="31" spans="1:106" ht="24.95" customHeight="1" outlineLevel="1" x14ac:dyDescent="0.15">
      <c r="A31" s="14">
        <v>1</v>
      </c>
      <c r="B31" s="14"/>
      <c r="C31" s="15"/>
      <c r="D31" s="16"/>
      <c r="E31" s="15"/>
      <c r="F31" s="15"/>
      <c r="G31" s="15"/>
      <c r="H31" s="16"/>
      <c r="I31" s="16"/>
      <c r="J31" s="93"/>
      <c r="K31" s="29">
        <v>799680</v>
      </c>
      <c r="L31" s="39" t="s">
        <v>97</v>
      </c>
      <c r="M31" s="19"/>
      <c r="N31" s="19"/>
      <c r="O31" s="19"/>
      <c r="P31" s="15"/>
      <c r="Q31" s="15"/>
      <c r="R31" s="19"/>
      <c r="S31" s="19"/>
      <c r="T31" s="19"/>
      <c r="U31" s="8">
        <f>SUM(R31:T31)</f>
        <v>0</v>
      </c>
      <c r="V31" s="19"/>
      <c r="W31" s="19"/>
      <c r="X31" s="19"/>
      <c r="Y31" s="8">
        <f>SUM(V31:X31)</f>
        <v>0</v>
      </c>
      <c r="Z31" s="19"/>
      <c r="AA31" s="19"/>
      <c r="AB31" s="29">
        <v>799680</v>
      </c>
      <c r="AC31" s="8">
        <f>SUM(Z31:AB31)</f>
        <v>799680</v>
      </c>
      <c r="AD31" s="19"/>
      <c r="AE31" s="19"/>
      <c r="AF31" s="19"/>
      <c r="AG31" s="8">
        <f>SUM(AD31:AF31)</f>
        <v>0</v>
      </c>
      <c r="AH31" s="8">
        <f>SUM(U31,Y31,AC31,AG31)</f>
        <v>799680</v>
      </c>
      <c r="AI31" s="20">
        <f>IF(ISERROR(AH31/J30),0,AH31/J30)</f>
        <v>0.99960000000000004</v>
      </c>
      <c r="AJ31" s="20">
        <f>IF(ISERROR(AH31/$AH$78),"-",AH31/$AH$78)</f>
        <v>3.7633257216437553E-3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 x14ac:dyDescent="0.15">
      <c r="A32" s="14">
        <v>2</v>
      </c>
      <c r="B32" s="14"/>
      <c r="C32" s="15"/>
      <c r="D32" s="16"/>
      <c r="E32" s="15"/>
      <c r="F32" s="15"/>
      <c r="G32" s="15"/>
      <c r="H32" s="16"/>
      <c r="I32" s="16"/>
      <c r="J32" s="94"/>
      <c r="K32" s="18"/>
      <c r="L32" s="15"/>
      <c r="M32" s="19"/>
      <c r="N32" s="19"/>
      <c r="O32" s="19"/>
      <c r="P32" s="15"/>
      <c r="Q32" s="15"/>
      <c r="R32" s="19"/>
      <c r="S32" s="19"/>
      <c r="T32" s="19"/>
      <c r="U32" s="8">
        <f>SUM(R32:T32)</f>
        <v>0</v>
      </c>
      <c r="V32" s="19"/>
      <c r="W32" s="19"/>
      <c r="X32" s="19"/>
      <c r="Y32" s="8">
        <f>SUM(V32:X32)</f>
        <v>0</v>
      </c>
      <c r="Z32" s="19"/>
      <c r="AA32" s="19"/>
      <c r="AB32" s="19"/>
      <c r="AC32" s="8">
        <f>SUM(Z32:AB32)</f>
        <v>0</v>
      </c>
      <c r="AD32" s="19"/>
      <c r="AE32" s="19"/>
      <c r="AF32" s="19"/>
      <c r="AG32" s="8">
        <f>SUM(AD32:AF32)</f>
        <v>0</v>
      </c>
      <c r="AH32" s="8">
        <f>SUM(U32,Y32,AC32,AG32)</f>
        <v>0</v>
      </c>
      <c r="AI32" s="20">
        <f>IF(ISERROR(AH32/J30),0,AH32/J30)</f>
        <v>0</v>
      </c>
      <c r="AJ32" s="20">
        <f>IF(ISERROR(AH32/$AH$78),"-",AH32/$AH$78)</f>
        <v>0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s="22" customFormat="1" ht="24.95" customHeight="1" x14ac:dyDescent="0.25">
      <c r="A33" s="91" t="s">
        <v>53</v>
      </c>
      <c r="B33" s="91"/>
      <c r="C33" s="91"/>
      <c r="D33" s="91"/>
      <c r="E33" s="91"/>
      <c r="F33" s="91"/>
      <c r="G33" s="91"/>
      <c r="H33" s="91"/>
      <c r="I33" s="91"/>
      <c r="J33" s="56">
        <f>J30</f>
        <v>800000</v>
      </c>
      <c r="K33" s="56">
        <f>SUM(K31:K32)</f>
        <v>799680</v>
      </c>
      <c r="L33" s="55"/>
      <c r="M33" s="56">
        <f>SUM(M31:M32)</f>
        <v>0</v>
      </c>
      <c r="N33" s="56">
        <f>SUM(N31:N32)</f>
        <v>0</v>
      </c>
      <c r="O33" s="56">
        <f>SUM(O31:O32)</f>
        <v>0</v>
      </c>
      <c r="P33" s="57"/>
      <c r="Q33" s="58"/>
      <c r="R33" s="56">
        <f t="shared" ref="R33:AH33" si="11">SUM(R31:R32)</f>
        <v>0</v>
      </c>
      <c r="S33" s="56">
        <f t="shared" si="11"/>
        <v>0</v>
      </c>
      <c r="T33" s="56">
        <f t="shared" si="11"/>
        <v>0</v>
      </c>
      <c r="U33" s="56">
        <f t="shared" si="11"/>
        <v>0</v>
      </c>
      <c r="V33" s="56">
        <f t="shared" si="11"/>
        <v>0</v>
      </c>
      <c r="W33" s="56">
        <f t="shared" si="11"/>
        <v>0</v>
      </c>
      <c r="X33" s="56">
        <f t="shared" si="11"/>
        <v>0</v>
      </c>
      <c r="Y33" s="56">
        <f t="shared" si="11"/>
        <v>0</v>
      </c>
      <c r="Z33" s="56">
        <f t="shared" si="11"/>
        <v>0</v>
      </c>
      <c r="AA33" s="56">
        <f t="shared" si="11"/>
        <v>0</v>
      </c>
      <c r="AB33" s="56">
        <f t="shared" si="11"/>
        <v>799680</v>
      </c>
      <c r="AC33" s="56">
        <f t="shared" si="11"/>
        <v>799680</v>
      </c>
      <c r="AD33" s="56">
        <f t="shared" si="11"/>
        <v>0</v>
      </c>
      <c r="AE33" s="56">
        <f t="shared" si="11"/>
        <v>0</v>
      </c>
      <c r="AF33" s="56">
        <f t="shared" si="11"/>
        <v>0</v>
      </c>
      <c r="AG33" s="56">
        <f t="shared" si="11"/>
        <v>0</v>
      </c>
      <c r="AH33" s="56">
        <f t="shared" si="11"/>
        <v>799680</v>
      </c>
      <c r="AI33" s="59">
        <f>IF(ISERROR(AH33/J33),0,AH33/J33)</f>
        <v>0.99960000000000004</v>
      </c>
      <c r="AJ33" s="59">
        <f>IF(ISERROR(AH33/$AH$78),0,AH33/$AH$78)</f>
        <v>3.7633257216437553E-3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x14ac:dyDescent="0.25">
      <c r="A34" s="89" t="s">
        <v>54</v>
      </c>
      <c r="B34" s="89"/>
      <c r="C34" s="89"/>
      <c r="D34" s="89"/>
      <c r="E34" s="89"/>
      <c r="F34" s="4"/>
      <c r="G34" s="5"/>
      <c r="H34" s="6"/>
      <c r="I34" s="6"/>
      <c r="J34" s="92">
        <v>800000</v>
      </c>
      <c r="K34" s="8"/>
      <c r="L34" s="9"/>
      <c r="M34" s="10"/>
      <c r="N34" s="10"/>
      <c r="O34" s="10"/>
      <c r="P34" s="5"/>
      <c r="Q34" s="11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12"/>
      <c r="AJ34" s="13"/>
    </row>
    <row r="35" spans="1:106" ht="24.95" customHeight="1" outlineLevel="1" x14ac:dyDescent="0.15">
      <c r="A35" s="14">
        <v>1</v>
      </c>
      <c r="B35" s="14"/>
      <c r="C35" s="15"/>
      <c r="D35" s="16"/>
      <c r="E35" s="15"/>
      <c r="F35" s="15"/>
      <c r="G35" s="15"/>
      <c r="H35" s="16"/>
      <c r="I35" s="16"/>
      <c r="J35" s="93"/>
      <c r="K35" s="29">
        <v>800000</v>
      </c>
      <c r="L35" s="39" t="s">
        <v>97</v>
      </c>
      <c r="M35" s="19"/>
      <c r="N35" s="19"/>
      <c r="O35" s="19"/>
      <c r="P35" s="15"/>
      <c r="Q35" s="15"/>
      <c r="R35" s="19"/>
      <c r="S35" s="19"/>
      <c r="T35" s="19"/>
      <c r="U35" s="8">
        <f>SUM(R35:T35)</f>
        <v>0</v>
      </c>
      <c r="V35" s="19"/>
      <c r="W35" s="19"/>
      <c r="X35" s="19"/>
      <c r="Y35" s="8">
        <f>SUM(V35:X35)</f>
        <v>0</v>
      </c>
      <c r="Z35" s="19"/>
      <c r="AA35" s="19">
        <v>800000</v>
      </c>
      <c r="AB35" s="19"/>
      <c r="AC35" s="8">
        <f>SUM(Z35:AB35)</f>
        <v>800000</v>
      </c>
      <c r="AD35" s="19"/>
      <c r="AE35" s="19"/>
      <c r="AF35" s="19"/>
      <c r="AG35" s="8">
        <f>SUM(AD35:AF35)</f>
        <v>0</v>
      </c>
      <c r="AH35" s="8">
        <f>SUM(U35,Y35,AC35,AG35)</f>
        <v>800000</v>
      </c>
      <c r="AI35" s="20">
        <f>IF(ISERROR(AH35/J34),0,AH35/J34)</f>
        <v>1</v>
      </c>
      <c r="AJ35" s="20">
        <f>IF(ISERROR(AH35/$AH$78),"-",AH35/$AH$78)</f>
        <v>3.7648316543054772E-3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 x14ac:dyDescent="0.15">
      <c r="A36" s="14">
        <v>2</v>
      </c>
      <c r="B36" s="14"/>
      <c r="C36" s="15"/>
      <c r="D36" s="16"/>
      <c r="E36" s="15"/>
      <c r="F36" s="15"/>
      <c r="G36" s="15"/>
      <c r="H36" s="16"/>
      <c r="I36" s="16"/>
      <c r="J36" s="94"/>
      <c r="K36" s="18"/>
      <c r="L36" s="15"/>
      <c r="M36" s="19"/>
      <c r="N36" s="19"/>
      <c r="O36" s="19"/>
      <c r="P36" s="15"/>
      <c r="Q36" s="15"/>
      <c r="R36" s="19"/>
      <c r="S36" s="19"/>
      <c r="T36" s="19"/>
      <c r="U36" s="8">
        <f>SUM(R36:T36)</f>
        <v>0</v>
      </c>
      <c r="V36" s="19"/>
      <c r="W36" s="19"/>
      <c r="X36" s="19"/>
      <c r="Y36" s="8">
        <f>SUM(V36:X36)</f>
        <v>0</v>
      </c>
      <c r="Z36" s="19"/>
      <c r="AA36" s="19"/>
      <c r="AB36" s="19"/>
      <c r="AC36" s="8">
        <f>SUM(Z36:AB36)</f>
        <v>0</v>
      </c>
      <c r="AD36" s="19"/>
      <c r="AE36" s="19"/>
      <c r="AF36" s="19"/>
      <c r="AG36" s="8">
        <f>SUM(AD36:AF36)</f>
        <v>0</v>
      </c>
      <c r="AH36" s="8">
        <f>SUM(U36,Y36,AC36,AG36)</f>
        <v>0</v>
      </c>
      <c r="AI36" s="20">
        <f>IF(ISERROR(AH36/J36),0,AH36/J36)</f>
        <v>0</v>
      </c>
      <c r="AJ36" s="20">
        <f>IF(ISERROR(AH36/$AH$78),"-",AH36/$AH$78)</f>
        <v>0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s="22" customFormat="1" ht="24.95" customHeight="1" x14ac:dyDescent="0.25">
      <c r="A37" s="91" t="s">
        <v>55</v>
      </c>
      <c r="B37" s="91"/>
      <c r="C37" s="91"/>
      <c r="D37" s="91"/>
      <c r="E37" s="91"/>
      <c r="F37" s="91"/>
      <c r="G37" s="91"/>
      <c r="H37" s="91"/>
      <c r="I37" s="91"/>
      <c r="J37" s="56">
        <f>+J34</f>
        <v>800000</v>
      </c>
      <c r="K37" s="56">
        <f>SUM(K35:K36)</f>
        <v>800000</v>
      </c>
      <c r="L37" s="55"/>
      <c r="M37" s="56">
        <f>SUM(M35:M36)</f>
        <v>0</v>
      </c>
      <c r="N37" s="56">
        <f>SUM(N35:N36)</f>
        <v>0</v>
      </c>
      <c r="O37" s="56">
        <f>SUM(O35:O36)</f>
        <v>0</v>
      </c>
      <c r="P37" s="57"/>
      <c r="Q37" s="58"/>
      <c r="R37" s="56">
        <f t="shared" ref="R37:AH37" si="12">SUM(R35:R36)</f>
        <v>0</v>
      </c>
      <c r="S37" s="56">
        <f t="shared" si="12"/>
        <v>0</v>
      </c>
      <c r="T37" s="56">
        <f t="shared" si="12"/>
        <v>0</v>
      </c>
      <c r="U37" s="56">
        <f t="shared" si="12"/>
        <v>0</v>
      </c>
      <c r="V37" s="56">
        <f t="shared" si="12"/>
        <v>0</v>
      </c>
      <c r="W37" s="56">
        <f t="shared" si="12"/>
        <v>0</v>
      </c>
      <c r="X37" s="56">
        <f t="shared" si="12"/>
        <v>0</v>
      </c>
      <c r="Y37" s="56">
        <f t="shared" si="12"/>
        <v>0</v>
      </c>
      <c r="Z37" s="56">
        <f t="shared" si="12"/>
        <v>0</v>
      </c>
      <c r="AA37" s="56">
        <f t="shared" si="12"/>
        <v>800000</v>
      </c>
      <c r="AB37" s="56">
        <f t="shared" si="12"/>
        <v>0</v>
      </c>
      <c r="AC37" s="56">
        <f t="shared" si="12"/>
        <v>800000</v>
      </c>
      <c r="AD37" s="56">
        <f t="shared" si="12"/>
        <v>0</v>
      </c>
      <c r="AE37" s="56">
        <f t="shared" si="12"/>
        <v>0</v>
      </c>
      <c r="AF37" s="56">
        <f t="shared" si="12"/>
        <v>0</v>
      </c>
      <c r="AG37" s="56">
        <f t="shared" si="12"/>
        <v>0</v>
      </c>
      <c r="AH37" s="56">
        <f t="shared" si="12"/>
        <v>800000</v>
      </c>
      <c r="AI37" s="59">
        <f>IF(ISERROR(AH37/J37),0,AH37/J37)</f>
        <v>1</v>
      </c>
      <c r="AJ37" s="59">
        <f>IF(ISERROR(AH37/$AH$78),0,AH37/$AH$78)</f>
        <v>3.7648316543054772E-3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x14ac:dyDescent="0.25">
      <c r="A38" s="89" t="s">
        <v>56</v>
      </c>
      <c r="B38" s="89"/>
      <c r="C38" s="89"/>
      <c r="D38" s="89"/>
      <c r="E38" s="89"/>
      <c r="F38" s="4"/>
      <c r="G38" s="5"/>
      <c r="H38" s="37"/>
      <c r="I38" s="37"/>
      <c r="J38" s="92">
        <v>1000000</v>
      </c>
      <c r="K38" s="8"/>
      <c r="L38" s="9"/>
      <c r="M38" s="10"/>
      <c r="N38" s="10"/>
      <c r="O38" s="10"/>
      <c r="P38" s="5"/>
      <c r="Q38" s="11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12"/>
      <c r="AJ38" s="13"/>
    </row>
    <row r="39" spans="1:106" ht="24.95" customHeight="1" outlineLevel="1" x14ac:dyDescent="0.15">
      <c r="A39" s="14">
        <v>1</v>
      </c>
      <c r="B39" s="14"/>
      <c r="C39" s="15"/>
      <c r="D39" s="16"/>
      <c r="E39" s="15"/>
      <c r="F39" s="15"/>
      <c r="G39" s="15"/>
      <c r="H39" s="16"/>
      <c r="I39" s="16"/>
      <c r="J39" s="93"/>
      <c r="K39" s="29">
        <v>941218</v>
      </c>
      <c r="L39" s="39" t="s">
        <v>97</v>
      </c>
      <c r="M39" s="19"/>
      <c r="N39" s="19"/>
      <c r="O39" s="19"/>
      <c r="P39" s="15"/>
      <c r="Q39" s="15"/>
      <c r="R39" s="19"/>
      <c r="S39" s="19"/>
      <c r="T39" s="19"/>
      <c r="U39" s="8">
        <f>SUM(R39:T39)</f>
        <v>0</v>
      </c>
      <c r="V39" s="19"/>
      <c r="W39" s="19"/>
      <c r="X39" s="19"/>
      <c r="Y39" s="8">
        <f>SUM(V39:X39)</f>
        <v>0</v>
      </c>
      <c r="Z39" s="29">
        <v>941218</v>
      </c>
      <c r="AA39" s="19"/>
      <c r="AB39" s="19"/>
      <c r="AC39" s="8">
        <f>SUM(Z39:AB39)</f>
        <v>941218</v>
      </c>
      <c r="AD39" s="19"/>
      <c r="AE39" s="19"/>
      <c r="AF39" s="19"/>
      <c r="AG39" s="8">
        <f>SUM(AD39:AF39)</f>
        <v>0</v>
      </c>
      <c r="AH39" s="8">
        <f>SUM(U39,Y39,AC39,AG39)</f>
        <v>941218</v>
      </c>
      <c r="AI39" s="20">
        <f>IF(ISERROR(AH39/J38),0,AH39/J38)</f>
        <v>0.941218</v>
      </c>
      <c r="AJ39" s="20">
        <f>IF(ISERROR(AH39/$AH$78),"-",AH39/$AH$78)</f>
        <v>4.4294091500026158E-3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 x14ac:dyDescent="0.15">
      <c r="A40" s="14">
        <v>2</v>
      </c>
      <c r="B40" s="14"/>
      <c r="C40" s="15"/>
      <c r="D40" s="16"/>
      <c r="E40" s="15"/>
      <c r="F40" s="15"/>
      <c r="G40" s="15"/>
      <c r="H40" s="16"/>
      <c r="I40" s="16"/>
      <c r="J40" s="94"/>
      <c r="K40" s="18"/>
      <c r="L40" s="15"/>
      <c r="M40" s="19"/>
      <c r="N40" s="19"/>
      <c r="O40" s="19"/>
      <c r="P40" s="15"/>
      <c r="Q40" s="15"/>
      <c r="R40" s="19"/>
      <c r="S40" s="19"/>
      <c r="T40" s="19"/>
      <c r="U40" s="8">
        <f>SUM(R40:T40)</f>
        <v>0</v>
      </c>
      <c r="V40" s="19"/>
      <c r="W40" s="19"/>
      <c r="X40" s="19"/>
      <c r="Y40" s="8">
        <f>SUM(V40:X40)</f>
        <v>0</v>
      </c>
      <c r="Z40" s="19"/>
      <c r="AA40" s="19"/>
      <c r="AB40" s="19"/>
      <c r="AC40" s="8">
        <f>SUM(Z40:AB40)</f>
        <v>0</v>
      </c>
      <c r="AD40" s="19"/>
      <c r="AE40" s="19"/>
      <c r="AF40" s="19"/>
      <c r="AG40" s="8">
        <f>SUM(AD40:AF40)</f>
        <v>0</v>
      </c>
      <c r="AH40" s="8">
        <f>SUM(U40,Y40,AC40,AG40)</f>
        <v>0</v>
      </c>
      <c r="AI40" s="20">
        <f>IF(ISERROR(AH40/J40),0,AH40/J40)</f>
        <v>0</v>
      </c>
      <c r="AJ40" s="20">
        <f>IF(ISERROR(AH40/$AH$78),"-",AH40/$AH$78)</f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s="22" customFormat="1" ht="24.95" customHeight="1" x14ac:dyDescent="0.25">
      <c r="A41" s="91" t="s">
        <v>57</v>
      </c>
      <c r="B41" s="91"/>
      <c r="C41" s="91"/>
      <c r="D41" s="91"/>
      <c r="E41" s="91"/>
      <c r="F41" s="91"/>
      <c r="G41" s="91"/>
      <c r="H41" s="91"/>
      <c r="I41" s="91"/>
      <c r="J41" s="56">
        <f>J38</f>
        <v>1000000</v>
      </c>
      <c r="K41" s="56">
        <f>SUM(K39:K40)</f>
        <v>941218</v>
      </c>
      <c r="L41" s="55"/>
      <c r="M41" s="56">
        <f>SUM(M39:M40)</f>
        <v>0</v>
      </c>
      <c r="N41" s="56">
        <f>SUM(N39:N40)</f>
        <v>0</v>
      </c>
      <c r="O41" s="56">
        <f>SUM(O39:O40)</f>
        <v>0</v>
      </c>
      <c r="P41" s="57"/>
      <c r="Q41" s="58"/>
      <c r="R41" s="56">
        <f t="shared" ref="R41:AH41" si="13">SUM(R39:R40)</f>
        <v>0</v>
      </c>
      <c r="S41" s="56">
        <f t="shared" si="13"/>
        <v>0</v>
      </c>
      <c r="T41" s="56">
        <f t="shared" si="13"/>
        <v>0</v>
      </c>
      <c r="U41" s="56">
        <f t="shared" si="13"/>
        <v>0</v>
      </c>
      <c r="V41" s="56">
        <f t="shared" si="13"/>
        <v>0</v>
      </c>
      <c r="W41" s="56">
        <f t="shared" si="13"/>
        <v>0</v>
      </c>
      <c r="X41" s="56">
        <f t="shared" si="13"/>
        <v>0</v>
      </c>
      <c r="Y41" s="56">
        <f t="shared" si="13"/>
        <v>0</v>
      </c>
      <c r="Z41" s="56">
        <f t="shared" si="13"/>
        <v>941218</v>
      </c>
      <c r="AA41" s="56">
        <f t="shared" si="13"/>
        <v>0</v>
      </c>
      <c r="AB41" s="56">
        <f t="shared" si="13"/>
        <v>0</v>
      </c>
      <c r="AC41" s="56">
        <f t="shared" si="13"/>
        <v>941218</v>
      </c>
      <c r="AD41" s="56">
        <f t="shared" si="13"/>
        <v>0</v>
      </c>
      <c r="AE41" s="56">
        <f t="shared" si="13"/>
        <v>0</v>
      </c>
      <c r="AF41" s="56">
        <f t="shared" si="13"/>
        <v>0</v>
      </c>
      <c r="AG41" s="56">
        <f t="shared" si="13"/>
        <v>0</v>
      </c>
      <c r="AH41" s="56">
        <f t="shared" si="13"/>
        <v>941218</v>
      </c>
      <c r="AI41" s="59">
        <f>IF(ISERROR(AH41/J41),0,AH41/J41)</f>
        <v>0.941218</v>
      </c>
      <c r="AJ41" s="59">
        <f>IF(ISERROR(AH41/$AH$78),0,AH41/$AH$78)</f>
        <v>4.4294091500026158E-3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x14ac:dyDescent="0.25">
      <c r="A42" s="89" t="s">
        <v>58</v>
      </c>
      <c r="B42" s="89"/>
      <c r="C42" s="89"/>
      <c r="D42" s="89"/>
      <c r="E42" s="89"/>
      <c r="F42" s="4"/>
      <c r="G42" s="5"/>
      <c r="H42" s="6"/>
      <c r="I42" s="6"/>
      <c r="J42" s="92">
        <v>800000</v>
      </c>
      <c r="K42" s="8"/>
      <c r="L42" s="9"/>
      <c r="M42" s="10"/>
      <c r="N42" s="10"/>
      <c r="O42" s="10"/>
      <c r="P42" s="5"/>
      <c r="Q42" s="11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12"/>
      <c r="AJ42" s="13"/>
    </row>
    <row r="43" spans="1:106" ht="24.95" customHeight="1" outlineLevel="1" x14ac:dyDescent="0.25">
      <c r="A43" s="14">
        <v>1</v>
      </c>
      <c r="B43" s="14"/>
      <c r="C43" s="24"/>
      <c r="D43" s="25"/>
      <c r="E43" s="26"/>
      <c r="F43" s="27"/>
      <c r="G43" s="27"/>
      <c r="H43" s="38"/>
      <c r="I43" s="38"/>
      <c r="J43" s="93"/>
      <c r="K43" s="29">
        <v>800000</v>
      </c>
      <c r="L43" s="39" t="s">
        <v>97</v>
      </c>
      <c r="M43" s="31"/>
      <c r="N43" s="32"/>
      <c r="O43" s="31"/>
      <c r="P43" s="27"/>
      <c r="Q43" s="27"/>
      <c r="R43" s="19"/>
      <c r="S43" s="19"/>
      <c r="T43" s="19"/>
      <c r="U43" s="8">
        <f>SUM(R43:T43)</f>
        <v>0</v>
      </c>
      <c r="V43" s="19"/>
      <c r="W43" s="19"/>
      <c r="X43" s="19"/>
      <c r="Y43" s="8">
        <f>SUM(V43:X43)</f>
        <v>0</v>
      </c>
      <c r="Z43" s="19"/>
      <c r="AA43" s="19"/>
      <c r="AB43" s="19"/>
      <c r="AC43" s="8">
        <f>SUM(Z43:AB43)</f>
        <v>0</v>
      </c>
      <c r="AD43" s="19"/>
      <c r="AE43" s="19">
        <v>0</v>
      </c>
      <c r="AF43" s="19">
        <v>0</v>
      </c>
      <c r="AG43" s="8">
        <f>SUM(AD43:AF43)</f>
        <v>0</v>
      </c>
      <c r="AH43" s="8">
        <f>SUM(U43,Y43,AC43,AG43)</f>
        <v>0</v>
      </c>
      <c r="AI43" s="20">
        <f>IF(ISERROR(AH43/J43),0,AH43/J43)</f>
        <v>0</v>
      </c>
      <c r="AJ43" s="20">
        <f>IF(ISERROR(AH43/$AH$78),"-",AH43/$AH$78)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15">
      <c r="A44" s="14">
        <v>2</v>
      </c>
      <c r="B44" s="14"/>
      <c r="C44" s="15"/>
      <c r="D44" s="16"/>
      <c r="E44" s="15"/>
      <c r="F44" s="15"/>
      <c r="G44" s="15"/>
      <c r="H44" s="16"/>
      <c r="I44" s="16"/>
      <c r="J44" s="94"/>
      <c r="K44" s="18"/>
      <c r="L44" s="15"/>
      <c r="M44" s="19"/>
      <c r="N44" s="19"/>
      <c r="O44" s="19"/>
      <c r="P44" s="15"/>
      <c r="Q44" s="15"/>
      <c r="R44" s="19"/>
      <c r="S44" s="19"/>
      <c r="T44" s="19"/>
      <c r="U44" s="8">
        <f>SUM(R44:T44)</f>
        <v>0</v>
      </c>
      <c r="V44" s="19"/>
      <c r="W44" s="19"/>
      <c r="X44" s="19"/>
      <c r="Y44" s="8">
        <f>SUM(V44:X44)</f>
        <v>0</v>
      </c>
      <c r="Z44" s="19"/>
      <c r="AA44" s="19"/>
      <c r="AB44" s="19"/>
      <c r="AC44" s="8">
        <f>SUM(Z44:AB44)</f>
        <v>0</v>
      </c>
      <c r="AD44" s="19"/>
      <c r="AE44" s="19"/>
      <c r="AF44" s="19"/>
      <c r="AG44" s="8">
        <f>SUM(AD44:AF44)</f>
        <v>0</v>
      </c>
      <c r="AH44" s="8">
        <f>SUM(U44,Y44,AC44,AG44)</f>
        <v>0</v>
      </c>
      <c r="AI44" s="20">
        <f>IF(ISERROR(AH44/J44),0,AH44/J44)</f>
        <v>0</v>
      </c>
      <c r="AJ44" s="20">
        <f>IF(ISERROR(AH44/$AH$78),"-",AH44/$AH$78)</f>
        <v>0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s="22" customFormat="1" ht="24.95" customHeight="1" x14ac:dyDescent="0.25">
      <c r="A45" s="91" t="s">
        <v>59</v>
      </c>
      <c r="B45" s="91"/>
      <c r="C45" s="91"/>
      <c r="D45" s="91"/>
      <c r="E45" s="91"/>
      <c r="F45" s="91"/>
      <c r="G45" s="91"/>
      <c r="H45" s="91"/>
      <c r="I45" s="91"/>
      <c r="J45" s="56">
        <f>+J42</f>
        <v>800000</v>
      </c>
      <c r="K45" s="56">
        <f>SUM(K43:K44)</f>
        <v>800000</v>
      </c>
      <c r="L45" s="55"/>
      <c r="M45" s="56">
        <f>SUM(M43:M44)</f>
        <v>0</v>
      </c>
      <c r="N45" s="56">
        <f>SUM(N43:N44)</f>
        <v>0</v>
      </c>
      <c r="O45" s="56">
        <f>SUM(O43:O44)</f>
        <v>0</v>
      </c>
      <c r="P45" s="57"/>
      <c r="Q45" s="58"/>
      <c r="R45" s="56">
        <f t="shared" ref="R45:AH45" si="14">SUM(R43:R44)</f>
        <v>0</v>
      </c>
      <c r="S45" s="56">
        <f t="shared" si="14"/>
        <v>0</v>
      </c>
      <c r="T45" s="56">
        <f t="shared" si="14"/>
        <v>0</v>
      </c>
      <c r="U45" s="56">
        <f t="shared" si="14"/>
        <v>0</v>
      </c>
      <c r="V45" s="56">
        <f t="shared" si="14"/>
        <v>0</v>
      </c>
      <c r="W45" s="56">
        <f t="shared" si="14"/>
        <v>0</v>
      </c>
      <c r="X45" s="56">
        <f t="shared" si="14"/>
        <v>0</v>
      </c>
      <c r="Y45" s="56">
        <f t="shared" si="14"/>
        <v>0</v>
      </c>
      <c r="Z45" s="56">
        <f t="shared" si="14"/>
        <v>0</v>
      </c>
      <c r="AA45" s="56">
        <f t="shared" si="14"/>
        <v>0</v>
      </c>
      <c r="AB45" s="56">
        <f t="shared" si="14"/>
        <v>0</v>
      </c>
      <c r="AC45" s="56">
        <f t="shared" si="14"/>
        <v>0</v>
      </c>
      <c r="AD45" s="56">
        <f t="shared" si="14"/>
        <v>0</v>
      </c>
      <c r="AE45" s="56">
        <f t="shared" si="14"/>
        <v>0</v>
      </c>
      <c r="AF45" s="56">
        <f t="shared" si="14"/>
        <v>0</v>
      </c>
      <c r="AG45" s="56">
        <f t="shared" si="14"/>
        <v>0</v>
      </c>
      <c r="AH45" s="56">
        <f t="shared" si="14"/>
        <v>0</v>
      </c>
      <c r="AI45" s="59">
        <f>IF(ISERROR(AH45/J45),0,AH45/J45)</f>
        <v>0</v>
      </c>
      <c r="AJ45" s="59">
        <f>IF(ISERROR(AH45/$AH$78),0,AH45/$AH$78)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x14ac:dyDescent="0.25">
      <c r="A46" s="89" t="s">
        <v>60</v>
      </c>
      <c r="B46" s="89"/>
      <c r="C46" s="89"/>
      <c r="D46" s="89"/>
      <c r="E46" s="89"/>
      <c r="F46" s="4"/>
      <c r="G46" s="5"/>
      <c r="H46" s="6"/>
      <c r="I46" s="6"/>
      <c r="J46" s="92">
        <v>800000</v>
      </c>
      <c r="K46" s="8"/>
      <c r="L46" s="9"/>
      <c r="M46" s="10"/>
      <c r="N46" s="10"/>
      <c r="O46" s="10"/>
      <c r="P46" s="5"/>
      <c r="Q46" s="11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12"/>
      <c r="AJ46" s="13"/>
    </row>
    <row r="47" spans="1:106" ht="24.95" customHeight="1" outlineLevel="1" x14ac:dyDescent="0.25">
      <c r="A47" s="14">
        <v>1</v>
      </c>
      <c r="B47" s="14"/>
      <c r="C47" s="24"/>
      <c r="D47" s="25"/>
      <c r="E47" s="26"/>
      <c r="F47" s="27"/>
      <c r="G47" s="27"/>
      <c r="H47" s="38"/>
      <c r="I47" s="38"/>
      <c r="J47" s="93"/>
      <c r="K47" s="29">
        <v>799995</v>
      </c>
      <c r="L47" s="39" t="s">
        <v>97</v>
      </c>
      <c r="M47" s="31"/>
      <c r="N47" s="32"/>
      <c r="O47" s="31"/>
      <c r="P47" s="27"/>
      <c r="Q47" s="27"/>
      <c r="R47" s="19">
        <v>0</v>
      </c>
      <c r="S47" s="19">
        <v>0</v>
      </c>
      <c r="T47" s="19">
        <v>0</v>
      </c>
      <c r="U47" s="8">
        <f>SUM(R47:T47)</f>
        <v>0</v>
      </c>
      <c r="V47" s="19">
        <v>0</v>
      </c>
      <c r="W47" s="19">
        <v>0</v>
      </c>
      <c r="X47" s="19">
        <v>0</v>
      </c>
      <c r="Y47" s="8">
        <f>SUM(V47:X47)</f>
        <v>0</v>
      </c>
      <c r="Z47" s="19">
        <v>0</v>
      </c>
      <c r="AA47" s="19">
        <v>0</v>
      </c>
      <c r="AB47" s="29">
        <v>799995</v>
      </c>
      <c r="AC47" s="8">
        <f>SUM(Z47:AB47)</f>
        <v>799995</v>
      </c>
      <c r="AD47" s="19">
        <v>0</v>
      </c>
      <c r="AE47" s="19">
        <v>0</v>
      </c>
      <c r="AF47" s="19">
        <v>0</v>
      </c>
      <c r="AG47" s="8">
        <f>SUM(AD47:AF47)</f>
        <v>0</v>
      </c>
      <c r="AH47" s="8">
        <f>SUM(U47,Y47,AC47,AG47)</f>
        <v>799995</v>
      </c>
      <c r="AI47" s="20">
        <f>IF(ISERROR(AH46/J46),0,AH47/J46)</f>
        <v>0.99999375000000001</v>
      </c>
      <c r="AJ47" s="20">
        <f>IF(ISERROR(AH47/$AH$78),"-",AH47/$AH$78)</f>
        <v>3.7648081241076379E-3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15">
      <c r="A48" s="14">
        <v>2</v>
      </c>
      <c r="B48" s="14"/>
      <c r="C48" s="15"/>
      <c r="D48" s="16"/>
      <c r="E48" s="15"/>
      <c r="F48" s="15"/>
      <c r="G48" s="15"/>
      <c r="H48" s="16"/>
      <c r="I48" s="16"/>
      <c r="J48" s="94"/>
      <c r="K48" s="29"/>
      <c r="L48" s="15"/>
      <c r="M48" s="19"/>
      <c r="N48" s="19"/>
      <c r="O48" s="19"/>
      <c r="P48" s="15"/>
      <c r="Q48" s="15"/>
      <c r="R48" s="19"/>
      <c r="S48" s="19"/>
      <c r="T48" s="19"/>
      <c r="U48" s="8">
        <f>SUM(R48:T48)</f>
        <v>0</v>
      </c>
      <c r="V48" s="19"/>
      <c r="W48" s="19"/>
      <c r="X48" s="19"/>
      <c r="Y48" s="8">
        <f>SUM(V48:X48)</f>
        <v>0</v>
      </c>
      <c r="Z48" s="19"/>
      <c r="AA48" s="19"/>
      <c r="AB48" s="19"/>
      <c r="AC48" s="8">
        <f>SUM(Z48:AB48)</f>
        <v>0</v>
      </c>
      <c r="AD48" s="19"/>
      <c r="AE48" s="19"/>
      <c r="AF48" s="19"/>
      <c r="AG48" s="8">
        <f>SUM(AD48:AF48)</f>
        <v>0</v>
      </c>
      <c r="AH48" s="8">
        <f>SUM(U48,Y48,AC48,AG48)</f>
        <v>0</v>
      </c>
      <c r="AI48" s="20">
        <f>IF(ISERROR(AH48/J48),0,AH48/J48)</f>
        <v>0</v>
      </c>
      <c r="AJ48" s="20">
        <f>IF(ISERROR(AH48/$AH$78),"-",AH48/$AH$78)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s="22" customFormat="1" ht="24.95" customHeight="1" x14ac:dyDescent="0.25">
      <c r="A49" s="91" t="s">
        <v>61</v>
      </c>
      <c r="B49" s="91"/>
      <c r="C49" s="91"/>
      <c r="D49" s="91"/>
      <c r="E49" s="91"/>
      <c r="F49" s="91"/>
      <c r="G49" s="91"/>
      <c r="H49" s="91"/>
      <c r="I49" s="91"/>
      <c r="J49" s="56">
        <f>J46</f>
        <v>800000</v>
      </c>
      <c r="K49" s="56">
        <f>SUM(K47:K48)</f>
        <v>799995</v>
      </c>
      <c r="L49" s="55"/>
      <c r="M49" s="56">
        <f>SUM(M47:M48)</f>
        <v>0</v>
      </c>
      <c r="N49" s="56">
        <f>SUM(N47:N48)</f>
        <v>0</v>
      </c>
      <c r="O49" s="56">
        <f>SUM(O47:O48)</f>
        <v>0</v>
      </c>
      <c r="P49" s="57"/>
      <c r="Q49" s="58"/>
      <c r="R49" s="56">
        <f t="shared" ref="R49:AH49" si="15">SUM(R47:R48)</f>
        <v>0</v>
      </c>
      <c r="S49" s="56">
        <f t="shared" si="15"/>
        <v>0</v>
      </c>
      <c r="T49" s="56">
        <f t="shared" si="15"/>
        <v>0</v>
      </c>
      <c r="U49" s="56">
        <f t="shared" si="15"/>
        <v>0</v>
      </c>
      <c r="V49" s="56">
        <f t="shared" si="15"/>
        <v>0</v>
      </c>
      <c r="W49" s="56">
        <f t="shared" si="15"/>
        <v>0</v>
      </c>
      <c r="X49" s="56">
        <f t="shared" si="15"/>
        <v>0</v>
      </c>
      <c r="Y49" s="56">
        <f t="shared" si="15"/>
        <v>0</v>
      </c>
      <c r="Z49" s="56">
        <f t="shared" si="15"/>
        <v>0</v>
      </c>
      <c r="AA49" s="56">
        <f t="shared" si="15"/>
        <v>0</v>
      </c>
      <c r="AB49" s="56">
        <f t="shared" si="15"/>
        <v>799995</v>
      </c>
      <c r="AC49" s="56">
        <f t="shared" si="15"/>
        <v>799995</v>
      </c>
      <c r="AD49" s="56">
        <f t="shared" si="15"/>
        <v>0</v>
      </c>
      <c r="AE49" s="56">
        <f t="shared" si="15"/>
        <v>0</v>
      </c>
      <c r="AF49" s="56">
        <f t="shared" si="15"/>
        <v>0</v>
      </c>
      <c r="AG49" s="56">
        <f t="shared" si="15"/>
        <v>0</v>
      </c>
      <c r="AH49" s="56">
        <f t="shared" si="15"/>
        <v>799995</v>
      </c>
      <c r="AI49" s="59">
        <f>IF(ISERROR(AH49/J49),0,AH49/J49)</f>
        <v>0.99999375000000001</v>
      </c>
      <c r="AJ49" s="59">
        <f>IF(ISERROR(AH49/$AH$78),0,AH49/$AH$78)</f>
        <v>3.7648081241076379E-3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x14ac:dyDescent="0.25">
      <c r="A50" s="89" t="s">
        <v>62</v>
      </c>
      <c r="B50" s="89"/>
      <c r="C50" s="89"/>
      <c r="D50" s="89"/>
      <c r="E50" s="89"/>
      <c r="F50" s="4"/>
      <c r="G50" s="5"/>
      <c r="H50" s="6"/>
      <c r="I50" s="6"/>
      <c r="J50" s="92">
        <v>800000</v>
      </c>
      <c r="K50" s="8"/>
      <c r="L50" s="9"/>
      <c r="M50" s="10"/>
      <c r="N50" s="10"/>
      <c r="O50" s="10"/>
      <c r="P50" s="5"/>
      <c r="Q50" s="11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12"/>
      <c r="AJ50" s="13"/>
    </row>
    <row r="51" spans="1:106" ht="24.95" customHeight="1" outlineLevel="1" x14ac:dyDescent="0.25">
      <c r="A51" s="14">
        <v>1</v>
      </c>
      <c r="B51" s="30"/>
      <c r="C51" s="30"/>
      <c r="D51" s="28"/>
      <c r="E51" s="39"/>
      <c r="F51" s="39"/>
      <c r="G51" s="5"/>
      <c r="H51" s="38"/>
      <c r="I51" s="38"/>
      <c r="J51" s="93"/>
      <c r="K51" s="40">
        <v>800000</v>
      </c>
      <c r="L51" s="39" t="s">
        <v>97</v>
      </c>
      <c r="M51" s="17"/>
      <c r="N51" s="17"/>
      <c r="O51" s="5"/>
      <c r="P51" s="5"/>
      <c r="Q51" s="5"/>
      <c r="R51" s="40"/>
      <c r="S51" s="40"/>
      <c r="T51" s="40"/>
      <c r="U51" s="8">
        <f>SUM(R51:T51)</f>
        <v>0</v>
      </c>
      <c r="V51" s="19"/>
      <c r="W51" s="19"/>
      <c r="X51" s="19"/>
      <c r="Y51" s="8">
        <f>SUM(V51:X51)</f>
        <v>0</v>
      </c>
      <c r="Z51" s="19"/>
      <c r="AA51" s="19"/>
      <c r="AB51" s="19">
        <v>800000</v>
      </c>
      <c r="AC51" s="8">
        <f>SUM(Z51:AB51)</f>
        <v>800000</v>
      </c>
      <c r="AD51" s="19"/>
      <c r="AE51" s="19"/>
      <c r="AF51" s="19"/>
      <c r="AG51" s="8">
        <f>SUM(AD51:AF51)</f>
        <v>0</v>
      </c>
      <c r="AH51" s="8">
        <f>SUM(U51,Y51,AC51,AG51)</f>
        <v>800000</v>
      </c>
      <c r="AI51" s="20">
        <f>IF(ISERROR(AH51/J50),0,AH51/J50)</f>
        <v>1</v>
      </c>
      <c r="AJ51" s="20">
        <f>IF(ISERROR(AH51/$AH$78),"-",AH51/$AH$78)</f>
        <v>3.7648316543054772E-3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15">
      <c r="A52" s="14">
        <v>2</v>
      </c>
      <c r="B52" s="14"/>
      <c r="C52" s="15"/>
      <c r="D52" s="16"/>
      <c r="E52" s="15"/>
      <c r="F52" s="15"/>
      <c r="G52" s="15"/>
      <c r="H52" s="16"/>
      <c r="I52" s="16"/>
      <c r="J52" s="94"/>
      <c r="K52" s="18"/>
      <c r="L52" s="15"/>
      <c r="M52" s="19"/>
      <c r="N52" s="19"/>
      <c r="O52" s="19"/>
      <c r="P52" s="15"/>
      <c r="Q52" s="15"/>
      <c r="R52" s="19"/>
      <c r="S52" s="19"/>
      <c r="T52" s="19"/>
      <c r="U52" s="8">
        <f>SUM(R52:T52)</f>
        <v>0</v>
      </c>
      <c r="V52" s="19"/>
      <c r="W52" s="19"/>
      <c r="X52" s="19"/>
      <c r="Y52" s="8">
        <f>SUM(V52:X52)</f>
        <v>0</v>
      </c>
      <c r="Z52" s="19"/>
      <c r="AA52" s="19"/>
      <c r="AB52" s="19"/>
      <c r="AC52" s="8">
        <f>SUM(Z52:AB52)</f>
        <v>0</v>
      </c>
      <c r="AD52" s="19"/>
      <c r="AE52" s="19"/>
      <c r="AF52" s="19"/>
      <c r="AG52" s="8">
        <f>SUM(AD52:AF52)</f>
        <v>0</v>
      </c>
      <c r="AH52" s="8">
        <f>SUM(U52,Y52,AC52,AG52)</f>
        <v>0</v>
      </c>
      <c r="AI52" s="20">
        <f>IF(ISERROR(AH52/J52),0,AH52/J52)</f>
        <v>0</v>
      </c>
      <c r="AJ52" s="20">
        <f>IF(ISERROR(AH52/$AH$78),"-",AH52/$AH$78)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s="22" customFormat="1" ht="24.95" customHeight="1" x14ac:dyDescent="0.25">
      <c r="A53" s="91" t="s">
        <v>63</v>
      </c>
      <c r="B53" s="91"/>
      <c r="C53" s="91"/>
      <c r="D53" s="91"/>
      <c r="E53" s="91"/>
      <c r="F53" s="91"/>
      <c r="G53" s="91"/>
      <c r="H53" s="91"/>
      <c r="I53" s="91"/>
      <c r="J53" s="56">
        <f>J50</f>
        <v>800000</v>
      </c>
      <c r="K53" s="56">
        <f>K51</f>
        <v>800000</v>
      </c>
      <c r="L53" s="55"/>
      <c r="M53" s="56">
        <f>SUM(M51:M52)</f>
        <v>0</v>
      </c>
      <c r="N53" s="56">
        <f>SUM(N51:N52)</f>
        <v>0</v>
      </c>
      <c r="O53" s="56">
        <f>SUM(O51:O52)</f>
        <v>0</v>
      </c>
      <c r="P53" s="57"/>
      <c r="Q53" s="58"/>
      <c r="R53" s="56">
        <f t="shared" ref="R53:AH53" si="16">SUM(R51:R52)</f>
        <v>0</v>
      </c>
      <c r="S53" s="56">
        <f t="shared" si="16"/>
        <v>0</v>
      </c>
      <c r="T53" s="56">
        <f t="shared" si="16"/>
        <v>0</v>
      </c>
      <c r="U53" s="56">
        <f t="shared" si="16"/>
        <v>0</v>
      </c>
      <c r="V53" s="56">
        <f t="shared" si="16"/>
        <v>0</v>
      </c>
      <c r="W53" s="56">
        <f t="shared" si="16"/>
        <v>0</v>
      </c>
      <c r="X53" s="56">
        <f t="shared" si="16"/>
        <v>0</v>
      </c>
      <c r="Y53" s="56">
        <f t="shared" si="16"/>
        <v>0</v>
      </c>
      <c r="Z53" s="56">
        <f t="shared" si="16"/>
        <v>0</v>
      </c>
      <c r="AA53" s="56">
        <f t="shared" si="16"/>
        <v>0</v>
      </c>
      <c r="AB53" s="56">
        <f t="shared" si="16"/>
        <v>800000</v>
      </c>
      <c r="AC53" s="56">
        <f t="shared" si="16"/>
        <v>800000</v>
      </c>
      <c r="AD53" s="56">
        <f t="shared" si="16"/>
        <v>0</v>
      </c>
      <c r="AE53" s="56">
        <f t="shared" si="16"/>
        <v>0</v>
      </c>
      <c r="AF53" s="56">
        <f t="shared" si="16"/>
        <v>0</v>
      </c>
      <c r="AG53" s="56">
        <f t="shared" si="16"/>
        <v>0</v>
      </c>
      <c r="AH53" s="56">
        <f t="shared" si="16"/>
        <v>800000</v>
      </c>
      <c r="AI53" s="59">
        <f>IF(ISERROR(AH53/J53),0,AH53/J53)</f>
        <v>1</v>
      </c>
      <c r="AJ53" s="59">
        <f>IF(ISERROR(AH53/$AH$78),0,AH53/$AH$78)</f>
        <v>3.7648316543054772E-3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x14ac:dyDescent="0.25">
      <c r="A54" s="89" t="s">
        <v>64</v>
      </c>
      <c r="B54" s="89"/>
      <c r="C54" s="89"/>
      <c r="D54" s="89"/>
      <c r="E54" s="89"/>
      <c r="F54" s="4"/>
      <c r="G54" s="5"/>
      <c r="H54" s="6"/>
      <c r="I54" s="6"/>
      <c r="J54" s="92">
        <v>800000</v>
      </c>
      <c r="K54" s="8"/>
      <c r="L54" s="9"/>
      <c r="M54" s="10"/>
      <c r="N54" s="10"/>
      <c r="O54" s="10"/>
      <c r="P54" s="5"/>
      <c r="Q54" s="11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2"/>
      <c r="AJ54" s="13"/>
    </row>
    <row r="55" spans="1:106" ht="24.95" customHeight="1" outlineLevel="1" x14ac:dyDescent="0.15">
      <c r="A55" s="14">
        <v>1</v>
      </c>
      <c r="B55" s="14"/>
      <c r="C55" s="15"/>
      <c r="D55" s="16"/>
      <c r="E55" s="15"/>
      <c r="F55" s="15"/>
      <c r="G55" s="15"/>
      <c r="H55" s="16"/>
      <c r="I55" s="16"/>
      <c r="J55" s="93"/>
      <c r="K55" s="40">
        <v>723200</v>
      </c>
      <c r="L55" s="39" t="s">
        <v>97</v>
      </c>
      <c r="M55" s="19"/>
      <c r="N55" s="19"/>
      <c r="O55" s="19"/>
      <c r="P55" s="15"/>
      <c r="Q55" s="15"/>
      <c r="R55" s="19"/>
      <c r="S55" s="19"/>
      <c r="T55" s="19"/>
      <c r="U55" s="8">
        <f>SUM(R55:T55)</f>
        <v>0</v>
      </c>
      <c r="V55" s="19"/>
      <c r="W55" s="19"/>
      <c r="X55" s="19"/>
      <c r="Y55" s="8">
        <f>SUM(V55:X55)</f>
        <v>0</v>
      </c>
      <c r="Z55" s="19"/>
      <c r="AA55" s="19">
        <v>723200</v>
      </c>
      <c r="AB55" s="19"/>
      <c r="AC55" s="8">
        <f>SUM(Z55:AB55)</f>
        <v>723200</v>
      </c>
      <c r="AD55" s="19"/>
      <c r="AE55" s="19"/>
      <c r="AF55" s="19"/>
      <c r="AG55" s="8">
        <f>SUM(AD55:AF55)</f>
        <v>0</v>
      </c>
      <c r="AH55" s="8">
        <f>SUM(U55,Y55,AC55,AG55)</f>
        <v>723200</v>
      </c>
      <c r="AI55" s="20">
        <f>IF(ISERROR(AH55/J54),0,AH55/J54)</f>
        <v>0.90400000000000003</v>
      </c>
      <c r="AJ55" s="20">
        <f>IF(ISERROR(AH55/$AH$78),"-",AH55/$AH$78)</f>
        <v>3.4034078154921515E-3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x14ac:dyDescent="0.15">
      <c r="A56" s="14">
        <v>2</v>
      </c>
      <c r="B56" s="14"/>
      <c r="C56" s="15"/>
      <c r="D56" s="16"/>
      <c r="E56" s="15"/>
      <c r="F56" s="15"/>
      <c r="G56" s="15"/>
      <c r="H56" s="16"/>
      <c r="I56" s="16"/>
      <c r="J56" s="94"/>
      <c r="K56" s="18"/>
      <c r="L56" s="15"/>
      <c r="M56" s="19"/>
      <c r="N56" s="19"/>
      <c r="O56" s="19"/>
      <c r="P56" s="15"/>
      <c r="Q56" s="15"/>
      <c r="R56" s="19"/>
      <c r="S56" s="19"/>
      <c r="T56" s="19"/>
      <c r="U56" s="8">
        <f>SUM(R56:T56)</f>
        <v>0</v>
      </c>
      <c r="V56" s="19"/>
      <c r="W56" s="19"/>
      <c r="X56" s="19"/>
      <c r="Y56" s="8">
        <f>SUM(V56:X56)</f>
        <v>0</v>
      </c>
      <c r="Z56" s="19"/>
      <c r="AA56" s="19"/>
      <c r="AB56" s="19"/>
      <c r="AC56" s="8">
        <f>SUM(Z56:AB56)</f>
        <v>0</v>
      </c>
      <c r="AD56" s="19"/>
      <c r="AE56" s="19"/>
      <c r="AF56" s="19"/>
      <c r="AG56" s="8">
        <f>SUM(AD56:AF56)</f>
        <v>0</v>
      </c>
      <c r="AH56" s="8">
        <f>SUM(U56,Y56,AC56,AG56)</f>
        <v>0</v>
      </c>
      <c r="AI56" s="20">
        <f>IF(ISERROR(AH56/J56),0,AH56/J56)</f>
        <v>0</v>
      </c>
      <c r="AJ56" s="20">
        <f>IF(ISERROR(AH56/$AH$78),"-",AH56/$AH$78)</f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s="22" customFormat="1" ht="24.95" customHeight="1" x14ac:dyDescent="0.25">
      <c r="A57" s="91" t="s">
        <v>65</v>
      </c>
      <c r="B57" s="91"/>
      <c r="C57" s="91"/>
      <c r="D57" s="91"/>
      <c r="E57" s="91"/>
      <c r="F57" s="91"/>
      <c r="G57" s="91"/>
      <c r="H57" s="91"/>
      <c r="I57" s="91"/>
      <c r="J57" s="56">
        <f>+J54</f>
        <v>800000</v>
      </c>
      <c r="K57" s="56">
        <f>SUM(K55:K56)</f>
        <v>723200</v>
      </c>
      <c r="L57" s="55"/>
      <c r="M57" s="56">
        <f>SUM(M55:M56)</f>
        <v>0</v>
      </c>
      <c r="N57" s="56">
        <f>SUM(N55:N56)</f>
        <v>0</v>
      </c>
      <c r="O57" s="56">
        <f>SUM(O55:O56)</f>
        <v>0</v>
      </c>
      <c r="P57" s="57"/>
      <c r="Q57" s="58"/>
      <c r="R57" s="56">
        <f t="shared" ref="R57:AH57" si="17">SUM(R55:R56)</f>
        <v>0</v>
      </c>
      <c r="S57" s="56">
        <f t="shared" si="17"/>
        <v>0</v>
      </c>
      <c r="T57" s="56">
        <f t="shared" si="17"/>
        <v>0</v>
      </c>
      <c r="U57" s="56">
        <f t="shared" si="17"/>
        <v>0</v>
      </c>
      <c r="V57" s="56">
        <f t="shared" si="17"/>
        <v>0</v>
      </c>
      <c r="W57" s="56">
        <f t="shared" si="17"/>
        <v>0</v>
      </c>
      <c r="X57" s="56">
        <f t="shared" si="17"/>
        <v>0</v>
      </c>
      <c r="Y57" s="56">
        <f t="shared" si="17"/>
        <v>0</v>
      </c>
      <c r="Z57" s="56">
        <f t="shared" si="17"/>
        <v>0</v>
      </c>
      <c r="AA57" s="56">
        <f t="shared" si="17"/>
        <v>723200</v>
      </c>
      <c r="AB57" s="56">
        <f t="shared" si="17"/>
        <v>0</v>
      </c>
      <c r="AC57" s="56">
        <f t="shared" si="17"/>
        <v>723200</v>
      </c>
      <c r="AD57" s="56">
        <f t="shared" si="17"/>
        <v>0</v>
      </c>
      <c r="AE57" s="56">
        <f t="shared" si="17"/>
        <v>0</v>
      </c>
      <c r="AF57" s="56">
        <f t="shared" si="17"/>
        <v>0</v>
      </c>
      <c r="AG57" s="56">
        <f t="shared" si="17"/>
        <v>0</v>
      </c>
      <c r="AH57" s="56">
        <f t="shared" si="17"/>
        <v>723200</v>
      </c>
      <c r="AI57" s="59">
        <f>IF(ISERROR(AH57/J57),0,AH57/J57)</f>
        <v>0.90400000000000003</v>
      </c>
      <c r="AJ57" s="59">
        <f>IF(ISERROR(AH57/$AH$78),0,AH57/$AH$78)</f>
        <v>3.4034078154921515E-3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x14ac:dyDescent="0.25">
      <c r="A58" s="89" t="s">
        <v>66</v>
      </c>
      <c r="B58" s="89"/>
      <c r="C58" s="89"/>
      <c r="D58" s="89"/>
      <c r="E58" s="89"/>
      <c r="F58" s="4"/>
      <c r="G58" s="5"/>
      <c r="H58" s="6"/>
      <c r="I58" s="6"/>
      <c r="J58" s="92">
        <v>800000</v>
      </c>
      <c r="K58" s="8"/>
      <c r="L58" s="9"/>
      <c r="M58" s="10"/>
      <c r="N58" s="10"/>
      <c r="O58" s="10"/>
      <c r="P58" s="5"/>
      <c r="Q58" s="11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12"/>
      <c r="AJ58" s="13"/>
    </row>
    <row r="59" spans="1:106" ht="24.95" customHeight="1" outlineLevel="1" x14ac:dyDescent="0.15">
      <c r="A59" s="14">
        <v>1</v>
      </c>
      <c r="B59" s="14"/>
      <c r="C59" s="15"/>
      <c r="D59" s="16"/>
      <c r="E59" s="15"/>
      <c r="F59" s="15"/>
      <c r="G59" s="15"/>
      <c r="H59" s="16"/>
      <c r="I59" s="16"/>
      <c r="J59" s="93"/>
      <c r="K59" s="40">
        <v>772800</v>
      </c>
      <c r="L59" s="39" t="s">
        <v>97</v>
      </c>
      <c r="M59" s="19"/>
      <c r="N59" s="19"/>
      <c r="O59" s="19"/>
      <c r="P59" s="15"/>
      <c r="Q59" s="15"/>
      <c r="R59" s="19"/>
      <c r="S59" s="19"/>
      <c r="T59" s="19"/>
      <c r="U59" s="8">
        <f>SUM(R59:T59)</f>
        <v>0</v>
      </c>
      <c r="V59" s="19"/>
      <c r="W59" s="19"/>
      <c r="X59" s="19"/>
      <c r="Y59" s="8">
        <f>SUM(V59:X59)</f>
        <v>0</v>
      </c>
      <c r="Z59" s="19"/>
      <c r="AA59" s="19">
        <v>772800</v>
      </c>
      <c r="AB59" s="19"/>
      <c r="AC59" s="8">
        <f>SUM(Z59:AB59)</f>
        <v>772800</v>
      </c>
      <c r="AD59" s="19"/>
      <c r="AE59" s="19"/>
      <c r="AF59" s="19"/>
      <c r="AG59" s="8">
        <f>SUM(AD59:AF59)</f>
        <v>0</v>
      </c>
      <c r="AH59" s="8">
        <f>SUM(U59,Y59,AC59,AG59)</f>
        <v>772800</v>
      </c>
      <c r="AI59" s="20">
        <f>IF(ISERROR(AH59/J58),0,AH59/J58)</f>
        <v>0.96599999999999997</v>
      </c>
      <c r="AJ59" s="20">
        <f>IF(ISERROR(AH59/$AH$78),"-",AH59/$AH$78)</f>
        <v>3.636827378059091E-3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15">
      <c r="A60" s="14">
        <v>2</v>
      </c>
      <c r="B60" s="14"/>
      <c r="C60" s="15"/>
      <c r="D60" s="16"/>
      <c r="E60" s="15"/>
      <c r="F60" s="15"/>
      <c r="G60" s="15"/>
      <c r="H60" s="16"/>
      <c r="I60" s="16"/>
      <c r="J60" s="94"/>
      <c r="K60" s="18"/>
      <c r="L60" s="15"/>
      <c r="M60" s="19"/>
      <c r="N60" s="19"/>
      <c r="O60" s="19"/>
      <c r="P60" s="15"/>
      <c r="Q60" s="15"/>
      <c r="R60" s="19"/>
      <c r="S60" s="19"/>
      <c r="T60" s="19"/>
      <c r="U60" s="8">
        <f>SUM(R60:T60)</f>
        <v>0</v>
      </c>
      <c r="V60" s="19"/>
      <c r="W60" s="19"/>
      <c r="X60" s="19"/>
      <c r="Y60" s="8">
        <f>SUM(V60:X60)</f>
        <v>0</v>
      </c>
      <c r="Z60" s="19"/>
      <c r="AA60" s="19"/>
      <c r="AB60" s="19"/>
      <c r="AC60" s="8">
        <f>SUM(Z60:AB60)</f>
        <v>0</v>
      </c>
      <c r="AD60" s="19"/>
      <c r="AE60" s="19"/>
      <c r="AF60" s="19"/>
      <c r="AG60" s="8">
        <f>SUM(AD60:AF60)</f>
        <v>0</v>
      </c>
      <c r="AH60" s="8">
        <f>SUM(U60,Y60,AC60,AG60)</f>
        <v>0</v>
      </c>
      <c r="AI60" s="20">
        <f>IF(ISERROR(AH60/J60),0,AH60/J60)</f>
        <v>0</v>
      </c>
      <c r="AJ60" s="20">
        <f>IF(ISERROR(AH60/$AH$78),"-",AH60/$AH$78)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s="22" customFormat="1" ht="24.95" customHeight="1" x14ac:dyDescent="0.25">
      <c r="A61" s="91" t="s">
        <v>67</v>
      </c>
      <c r="B61" s="91"/>
      <c r="C61" s="91"/>
      <c r="D61" s="91"/>
      <c r="E61" s="91"/>
      <c r="F61" s="91"/>
      <c r="G61" s="91"/>
      <c r="H61" s="91"/>
      <c r="I61" s="91"/>
      <c r="J61" s="56">
        <f>J58</f>
        <v>800000</v>
      </c>
      <c r="K61" s="56">
        <f>SUM(K59:K60)</f>
        <v>772800</v>
      </c>
      <c r="L61" s="55"/>
      <c r="M61" s="56">
        <f>SUM(M59:M60)</f>
        <v>0</v>
      </c>
      <c r="N61" s="56">
        <f>SUM(N59:N60)</f>
        <v>0</v>
      </c>
      <c r="O61" s="56">
        <f>SUM(O59:O60)</f>
        <v>0</v>
      </c>
      <c r="P61" s="57"/>
      <c r="Q61" s="58"/>
      <c r="R61" s="56">
        <f t="shared" ref="R61:AH61" si="18">SUM(R59:R60)</f>
        <v>0</v>
      </c>
      <c r="S61" s="56">
        <f t="shared" si="18"/>
        <v>0</v>
      </c>
      <c r="T61" s="56">
        <f t="shared" si="18"/>
        <v>0</v>
      </c>
      <c r="U61" s="56">
        <f t="shared" si="18"/>
        <v>0</v>
      </c>
      <c r="V61" s="56">
        <f t="shared" si="18"/>
        <v>0</v>
      </c>
      <c r="W61" s="56">
        <f t="shared" si="18"/>
        <v>0</v>
      </c>
      <c r="X61" s="56">
        <f t="shared" si="18"/>
        <v>0</v>
      </c>
      <c r="Y61" s="56">
        <f t="shared" si="18"/>
        <v>0</v>
      </c>
      <c r="Z61" s="56">
        <f t="shared" si="18"/>
        <v>0</v>
      </c>
      <c r="AA61" s="56">
        <f t="shared" si="18"/>
        <v>772800</v>
      </c>
      <c r="AB61" s="56">
        <f t="shared" si="18"/>
        <v>0</v>
      </c>
      <c r="AC61" s="56">
        <f t="shared" si="18"/>
        <v>772800</v>
      </c>
      <c r="AD61" s="56">
        <f t="shared" si="18"/>
        <v>0</v>
      </c>
      <c r="AE61" s="56">
        <f t="shared" si="18"/>
        <v>0</v>
      </c>
      <c r="AF61" s="56">
        <f t="shared" si="18"/>
        <v>0</v>
      </c>
      <c r="AG61" s="56">
        <f t="shared" si="18"/>
        <v>0</v>
      </c>
      <c r="AH61" s="56">
        <f t="shared" si="18"/>
        <v>772800</v>
      </c>
      <c r="AI61" s="59">
        <f>IF(ISERROR(AH61/J61),0,AH61/J61)</f>
        <v>0.96599999999999997</v>
      </c>
      <c r="AJ61" s="59">
        <f>IF(ISERROR(AH61/$AH$78),0,AH61/$AH$78)</f>
        <v>3.636827378059091E-3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x14ac:dyDescent="0.25">
      <c r="A62" s="89" t="s">
        <v>68</v>
      </c>
      <c r="B62" s="89"/>
      <c r="C62" s="89"/>
      <c r="D62" s="89"/>
      <c r="E62" s="89"/>
      <c r="F62" s="4"/>
      <c r="G62" s="5"/>
      <c r="H62" s="6"/>
      <c r="I62" s="6"/>
      <c r="J62" s="92">
        <v>118321376</v>
      </c>
      <c r="K62" s="8"/>
      <c r="L62" s="9"/>
      <c r="M62" s="10"/>
      <c r="N62" s="10"/>
      <c r="O62" s="10"/>
      <c r="P62" s="5"/>
      <c r="Q62" s="11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12"/>
      <c r="AJ62" s="13"/>
    </row>
    <row r="63" spans="1:106" ht="24.95" customHeight="1" outlineLevel="1" x14ac:dyDescent="0.15">
      <c r="A63" s="14">
        <v>1</v>
      </c>
      <c r="B63" s="14"/>
      <c r="C63" s="15"/>
      <c r="D63" s="16"/>
      <c r="E63" s="15"/>
      <c r="F63" s="15"/>
      <c r="G63" s="15"/>
      <c r="H63" s="16"/>
      <c r="I63" s="16"/>
      <c r="J63" s="93"/>
      <c r="K63" s="40">
        <v>118321376</v>
      </c>
      <c r="L63" s="39" t="s">
        <v>97</v>
      </c>
      <c r="M63" s="19"/>
      <c r="N63" s="19"/>
      <c r="O63" s="19"/>
      <c r="P63" s="15"/>
      <c r="Q63" s="15"/>
      <c r="R63" s="19"/>
      <c r="S63" s="19"/>
      <c r="T63" s="19"/>
      <c r="U63" s="8">
        <f>SUM(R63:T63)</f>
        <v>0</v>
      </c>
      <c r="V63" s="19"/>
      <c r="W63" s="19"/>
      <c r="X63" s="19"/>
      <c r="Y63" s="8">
        <f>SUM(V63:X63)</f>
        <v>0</v>
      </c>
      <c r="Z63" s="19"/>
      <c r="AA63" s="19"/>
      <c r="AB63" s="19">
        <v>800000</v>
      </c>
      <c r="AC63" s="8">
        <f>SUM(Z63:AB63)</f>
        <v>800000</v>
      </c>
      <c r="AD63" s="19"/>
      <c r="AE63" s="19"/>
      <c r="AF63" s="19"/>
      <c r="AG63" s="8">
        <f>SUM(AD63:AF63)</f>
        <v>0</v>
      </c>
      <c r="AH63" s="8">
        <f>SUM(U63,Y63,AC63,AG63)</f>
        <v>800000</v>
      </c>
      <c r="AI63" s="20">
        <f>IF(ISERROR(AH63/J63),0,AH63/J63)</f>
        <v>0</v>
      </c>
      <c r="AJ63" s="20">
        <f>IF(ISERROR(AH63/$AH$78),"-",AH63/$AH$78)</f>
        <v>3.7648316543054772E-3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15">
      <c r="A64" s="14">
        <v>2</v>
      </c>
      <c r="B64" s="14"/>
      <c r="C64" s="15"/>
      <c r="D64" s="16"/>
      <c r="E64" s="15"/>
      <c r="F64" s="15"/>
      <c r="G64" s="15"/>
      <c r="H64" s="16"/>
      <c r="I64" s="16"/>
      <c r="J64" s="94"/>
      <c r="K64" s="18"/>
      <c r="L64" s="15"/>
      <c r="M64" s="19"/>
      <c r="N64" s="19"/>
      <c r="O64" s="19"/>
      <c r="P64" s="15"/>
      <c r="Q64" s="15"/>
      <c r="R64" s="19"/>
      <c r="S64" s="19"/>
      <c r="T64" s="19"/>
      <c r="U64" s="8">
        <f>SUM(R64:T64)</f>
        <v>0</v>
      </c>
      <c r="V64" s="19"/>
      <c r="W64" s="19"/>
      <c r="X64" s="19"/>
      <c r="Y64" s="8">
        <f>SUM(V64:X64)</f>
        <v>0</v>
      </c>
      <c r="Z64" s="19"/>
      <c r="AA64" s="19"/>
      <c r="AB64" s="19"/>
      <c r="AC64" s="8">
        <f>SUM(Z64:AB64)</f>
        <v>0</v>
      </c>
      <c r="AD64" s="19"/>
      <c r="AE64" s="19"/>
      <c r="AF64" s="19"/>
      <c r="AG64" s="8">
        <f>SUM(AD64:AF64)</f>
        <v>0</v>
      </c>
      <c r="AH64" s="8">
        <f>SUM(U64,Y64,AC64,AG64)</f>
        <v>0</v>
      </c>
      <c r="AI64" s="20">
        <f>IF(ISERROR(AH64/J64),0,AH64/J64)</f>
        <v>0</v>
      </c>
      <c r="AJ64" s="20">
        <f>IF(ISERROR(AH64/$AH$78),"-",AH64/$AH$78)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s="22" customFormat="1" ht="24.95" customHeight="1" x14ac:dyDescent="0.25">
      <c r="A65" s="91" t="s">
        <v>69</v>
      </c>
      <c r="B65" s="91"/>
      <c r="C65" s="91"/>
      <c r="D65" s="91"/>
      <c r="E65" s="91"/>
      <c r="F65" s="91"/>
      <c r="G65" s="91"/>
      <c r="H65" s="91"/>
      <c r="I65" s="91"/>
      <c r="J65" s="56">
        <f>+J62</f>
        <v>118321376</v>
      </c>
      <c r="K65" s="56">
        <f>SUM(K63:K64)</f>
        <v>118321376</v>
      </c>
      <c r="L65" s="55"/>
      <c r="M65" s="56">
        <f>SUM(M63:M64)</f>
        <v>0</v>
      </c>
      <c r="N65" s="56">
        <f>SUM(N63:N64)</f>
        <v>0</v>
      </c>
      <c r="O65" s="56">
        <f>SUM(O63:O64)</f>
        <v>0</v>
      </c>
      <c r="P65" s="57"/>
      <c r="Q65" s="58"/>
      <c r="R65" s="56">
        <f t="shared" ref="R65:AH65" si="19">SUM(R63:R64)</f>
        <v>0</v>
      </c>
      <c r="S65" s="56">
        <f t="shared" si="19"/>
        <v>0</v>
      </c>
      <c r="T65" s="56">
        <f t="shared" si="19"/>
        <v>0</v>
      </c>
      <c r="U65" s="56">
        <f t="shared" si="19"/>
        <v>0</v>
      </c>
      <c r="V65" s="56">
        <f t="shared" si="19"/>
        <v>0</v>
      </c>
      <c r="W65" s="56">
        <f t="shared" si="19"/>
        <v>0</v>
      </c>
      <c r="X65" s="56">
        <f t="shared" si="19"/>
        <v>0</v>
      </c>
      <c r="Y65" s="56">
        <f t="shared" si="19"/>
        <v>0</v>
      </c>
      <c r="Z65" s="56">
        <f t="shared" si="19"/>
        <v>0</v>
      </c>
      <c r="AA65" s="56">
        <f t="shared" si="19"/>
        <v>0</v>
      </c>
      <c r="AB65" s="56">
        <f t="shared" si="19"/>
        <v>800000</v>
      </c>
      <c r="AC65" s="56">
        <f t="shared" si="19"/>
        <v>800000</v>
      </c>
      <c r="AD65" s="56">
        <f t="shared" si="19"/>
        <v>0</v>
      </c>
      <c r="AE65" s="56">
        <f t="shared" si="19"/>
        <v>0</v>
      </c>
      <c r="AF65" s="56">
        <f t="shared" si="19"/>
        <v>0</v>
      </c>
      <c r="AG65" s="56">
        <f t="shared" si="19"/>
        <v>0</v>
      </c>
      <c r="AH65" s="56">
        <f t="shared" si="19"/>
        <v>800000</v>
      </c>
      <c r="AI65" s="59">
        <f>IF(ISERROR(AH65/J65),0,AH65/J65)</f>
        <v>6.7612465899652826E-3</v>
      </c>
      <c r="AJ65" s="59">
        <f>IF(ISERROR(AH65/$AH$78),0,AH65/$AH$78)</f>
        <v>3.7648316543054772E-3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x14ac:dyDescent="0.25">
      <c r="A66" s="89" t="s">
        <v>80</v>
      </c>
      <c r="B66" s="89"/>
      <c r="C66" s="89"/>
      <c r="D66" s="89"/>
      <c r="E66" s="89"/>
      <c r="F66" s="4"/>
      <c r="G66" s="5"/>
      <c r="H66" s="6"/>
      <c r="I66" s="6"/>
      <c r="J66" s="92">
        <v>800000</v>
      </c>
      <c r="K66" s="8"/>
      <c r="L66" s="9"/>
      <c r="M66" s="10"/>
      <c r="N66" s="10"/>
      <c r="O66" s="10"/>
      <c r="P66" s="5"/>
      <c r="Q66" s="11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12"/>
      <c r="AJ66" s="13"/>
    </row>
    <row r="67" spans="1:106" ht="24.95" customHeight="1" outlineLevel="1" x14ac:dyDescent="0.15">
      <c r="A67" s="14">
        <v>1</v>
      </c>
      <c r="B67" s="14"/>
      <c r="C67" s="15"/>
      <c r="D67" s="16"/>
      <c r="E67" s="15"/>
      <c r="F67" s="15"/>
      <c r="G67" s="15"/>
      <c r="H67" s="16"/>
      <c r="I67" s="16"/>
      <c r="J67" s="93"/>
      <c r="K67" s="40">
        <v>800000</v>
      </c>
      <c r="L67" s="39" t="s">
        <v>97</v>
      </c>
      <c r="M67" s="19"/>
      <c r="N67" s="19"/>
      <c r="O67" s="19"/>
      <c r="P67" s="15"/>
      <c r="Q67" s="15"/>
      <c r="R67" s="19"/>
      <c r="S67" s="19"/>
      <c r="T67" s="19"/>
      <c r="U67" s="8">
        <f>SUM(R67:T67)</f>
        <v>0</v>
      </c>
      <c r="V67" s="19"/>
      <c r="W67" s="19"/>
      <c r="X67" s="19"/>
      <c r="Y67" s="8">
        <f>SUM(V67:X67)</f>
        <v>0</v>
      </c>
      <c r="Z67" s="19"/>
      <c r="AA67" s="19">
        <v>0</v>
      </c>
      <c r="AB67" s="19"/>
      <c r="AC67" s="8">
        <f>SUM(Z67:AB67)</f>
        <v>0</v>
      </c>
      <c r="AD67" s="19"/>
      <c r="AE67" s="19"/>
      <c r="AF67" s="19"/>
      <c r="AG67" s="8">
        <f>SUM(AD67:AF67)</f>
        <v>0</v>
      </c>
      <c r="AH67" s="8">
        <f>SUM(U67,Y67,AC67,AG67)</f>
        <v>0</v>
      </c>
      <c r="AI67" s="20">
        <f>IF(ISERROR(AH67/J66),0,AH67/J66)</f>
        <v>0</v>
      </c>
      <c r="AJ67" s="20">
        <f>IF(ISERROR(AH67/$AH$78),"-",AH67/$AH$78)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15">
      <c r="A68" s="14">
        <v>2</v>
      </c>
      <c r="B68" s="14"/>
      <c r="C68" s="15"/>
      <c r="D68" s="16"/>
      <c r="E68" s="15"/>
      <c r="F68" s="15"/>
      <c r="G68" s="15"/>
      <c r="H68" s="16"/>
      <c r="I68" s="16"/>
      <c r="J68" s="94"/>
      <c r="K68" s="18"/>
      <c r="L68" s="15"/>
      <c r="M68" s="19"/>
      <c r="N68" s="19"/>
      <c r="O68" s="19"/>
      <c r="P68" s="15"/>
      <c r="Q68" s="15"/>
      <c r="R68" s="19"/>
      <c r="S68" s="19"/>
      <c r="T68" s="19"/>
      <c r="U68" s="8">
        <f>SUM(R68:T68)</f>
        <v>0</v>
      </c>
      <c r="V68" s="19"/>
      <c r="W68" s="19"/>
      <c r="X68" s="19"/>
      <c r="Y68" s="8">
        <f>SUM(V68:X68)</f>
        <v>0</v>
      </c>
      <c r="Z68" s="19"/>
      <c r="AA68" s="19"/>
      <c r="AB68" s="19"/>
      <c r="AC68" s="8">
        <f>SUM(Z68:AB68)</f>
        <v>0</v>
      </c>
      <c r="AD68" s="19"/>
      <c r="AE68" s="19"/>
      <c r="AF68" s="19"/>
      <c r="AG68" s="8">
        <f>SUM(AD68:AF68)</f>
        <v>0</v>
      </c>
      <c r="AH68" s="8">
        <f>SUM(U68,Y68,AC68,AG68)</f>
        <v>0</v>
      </c>
      <c r="AI68" s="20">
        <f>IF(ISERROR(AH68/J68),0,AH68/J68)</f>
        <v>0</v>
      </c>
      <c r="AJ68" s="20">
        <f>IF(ISERROR(AH68/$AH$78),"-",AH68/$AH$78)</f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s="22" customFormat="1" ht="24.95" customHeight="1" x14ac:dyDescent="0.25">
      <c r="A69" s="91" t="s">
        <v>87</v>
      </c>
      <c r="B69" s="91"/>
      <c r="C69" s="91"/>
      <c r="D69" s="91"/>
      <c r="E69" s="91"/>
      <c r="F69" s="91"/>
      <c r="G69" s="91"/>
      <c r="H69" s="91"/>
      <c r="I69" s="91"/>
      <c r="J69" s="56">
        <f>+J66</f>
        <v>800000</v>
      </c>
      <c r="K69" s="56">
        <f>SUM(K67:K68)</f>
        <v>800000</v>
      </c>
      <c r="L69" s="55"/>
      <c r="M69" s="56">
        <f>SUM(M67:M68)</f>
        <v>0</v>
      </c>
      <c r="N69" s="56">
        <f>SUM(N67:N68)</f>
        <v>0</v>
      </c>
      <c r="O69" s="56">
        <f>SUM(O67:O68)</f>
        <v>0</v>
      </c>
      <c r="P69" s="57"/>
      <c r="Q69" s="58"/>
      <c r="R69" s="56">
        <f t="shared" ref="R69:AH69" si="20">SUM(R67:R68)</f>
        <v>0</v>
      </c>
      <c r="S69" s="56">
        <f t="shared" si="20"/>
        <v>0</v>
      </c>
      <c r="T69" s="56">
        <f t="shared" si="20"/>
        <v>0</v>
      </c>
      <c r="U69" s="56">
        <f t="shared" si="20"/>
        <v>0</v>
      </c>
      <c r="V69" s="56">
        <f t="shared" si="20"/>
        <v>0</v>
      </c>
      <c r="W69" s="56">
        <f t="shared" si="20"/>
        <v>0</v>
      </c>
      <c r="X69" s="56">
        <f t="shared" si="20"/>
        <v>0</v>
      </c>
      <c r="Y69" s="56">
        <f t="shared" si="20"/>
        <v>0</v>
      </c>
      <c r="Z69" s="56">
        <f t="shared" si="20"/>
        <v>0</v>
      </c>
      <c r="AA69" s="56">
        <f t="shared" si="20"/>
        <v>0</v>
      </c>
      <c r="AB69" s="56">
        <f t="shared" si="20"/>
        <v>0</v>
      </c>
      <c r="AC69" s="56">
        <f t="shared" si="20"/>
        <v>0</v>
      </c>
      <c r="AD69" s="56">
        <f t="shared" si="20"/>
        <v>0</v>
      </c>
      <c r="AE69" s="56">
        <f t="shared" si="20"/>
        <v>0</v>
      </c>
      <c r="AF69" s="56">
        <f t="shared" si="20"/>
        <v>0</v>
      </c>
      <c r="AG69" s="56">
        <f t="shared" si="20"/>
        <v>0</v>
      </c>
      <c r="AH69" s="56">
        <f t="shared" si="20"/>
        <v>0</v>
      </c>
      <c r="AI69" s="59">
        <f>IF(ISERROR(AH69/J69),0,AH69/J69)</f>
        <v>0</v>
      </c>
      <c r="AJ69" s="59">
        <f>IF(ISERROR(AH69/$AH$78),0,AH69/$AH$78)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x14ac:dyDescent="0.25">
      <c r="A70" s="89" t="s">
        <v>70</v>
      </c>
      <c r="B70" s="89"/>
      <c r="C70" s="89"/>
      <c r="D70" s="89"/>
      <c r="E70" s="89"/>
      <c r="F70" s="4"/>
      <c r="G70" s="5"/>
      <c r="H70" s="6"/>
      <c r="I70" s="6"/>
      <c r="J70" s="92">
        <v>170104704</v>
      </c>
      <c r="K70" s="8"/>
      <c r="L70" s="9"/>
      <c r="M70" s="10"/>
      <c r="N70" s="10"/>
      <c r="O70" s="10"/>
      <c r="P70" s="5"/>
      <c r="Q70" s="11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12"/>
      <c r="AJ70" s="13"/>
    </row>
    <row r="71" spans="1:106" ht="24.95" customHeight="1" outlineLevel="1" x14ac:dyDescent="0.15">
      <c r="A71" s="14">
        <v>1</v>
      </c>
      <c r="B71" s="14"/>
      <c r="C71" s="35" t="s">
        <v>255</v>
      </c>
      <c r="D71" s="69">
        <v>45784</v>
      </c>
      <c r="E71" s="35" t="s">
        <v>256</v>
      </c>
      <c r="F71" s="15" t="s">
        <v>253</v>
      </c>
      <c r="G71" s="15"/>
      <c r="H71" s="16"/>
      <c r="I71" s="16"/>
      <c r="J71" s="93"/>
      <c r="K71" s="29">
        <v>53478600</v>
      </c>
      <c r="L71" s="39"/>
      <c r="M71" s="19"/>
      <c r="N71" s="19"/>
      <c r="O71" s="19"/>
      <c r="P71" s="15"/>
      <c r="Q71" s="15"/>
      <c r="R71" s="19"/>
      <c r="S71" s="19"/>
      <c r="T71" s="19"/>
      <c r="U71" s="8">
        <f>SUM(R71:T71)</f>
        <v>0</v>
      </c>
      <c r="V71" s="19"/>
      <c r="W71" s="19">
        <v>26739300</v>
      </c>
      <c r="X71" s="19"/>
      <c r="Y71" s="8">
        <f>SUM(V71:X71)</f>
        <v>26739300</v>
      </c>
      <c r="Z71" s="19"/>
      <c r="AA71" s="19"/>
      <c r="AB71" s="19"/>
      <c r="AC71" s="8">
        <f>SUM(Z71:AB71)</f>
        <v>0</v>
      </c>
      <c r="AD71" s="19"/>
      <c r="AE71" s="19"/>
      <c r="AF71" s="19"/>
      <c r="AG71" s="8">
        <f>SUM(AD71:AF71)</f>
        <v>0</v>
      </c>
      <c r="AH71" s="8">
        <f>SUM(U71,Y71,AC71,AG71)</f>
        <v>26739300</v>
      </c>
      <c r="AI71" s="20">
        <f>IF(ISERROR(AH71/J70),0,AH71/J70)</f>
        <v>0.15719318379343583</v>
      </c>
      <c r="AJ71" s="20">
        <f>IF(ISERROR(AH71/$AH$78),"-",AH71/$AH$78)</f>
        <v>0.12583620381746305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15">
      <c r="A72" s="14">
        <v>2</v>
      </c>
      <c r="B72" s="14"/>
      <c r="C72" s="35" t="s">
        <v>257</v>
      </c>
      <c r="D72" s="69">
        <v>45784</v>
      </c>
      <c r="E72" s="35" t="s">
        <v>258</v>
      </c>
      <c r="F72" s="15" t="s">
        <v>253</v>
      </c>
      <c r="G72" s="15"/>
      <c r="H72" s="16"/>
      <c r="I72" s="16"/>
      <c r="J72" s="94"/>
      <c r="K72" s="29">
        <v>116626104</v>
      </c>
      <c r="L72" s="15"/>
      <c r="M72" s="19"/>
      <c r="N72" s="19"/>
      <c r="O72" s="19"/>
      <c r="P72" s="15"/>
      <c r="Q72" s="15"/>
      <c r="R72" s="19"/>
      <c r="S72" s="19"/>
      <c r="T72" s="19"/>
      <c r="U72" s="8">
        <f>SUM(R72:T72)</f>
        <v>0</v>
      </c>
      <c r="V72" s="19"/>
      <c r="W72" s="19">
        <v>58313052</v>
      </c>
      <c r="X72" s="19"/>
      <c r="Y72" s="8">
        <f>SUM(V72:X72)</f>
        <v>58313052</v>
      </c>
      <c r="Z72" s="19"/>
      <c r="AA72" s="19"/>
      <c r="AB72" s="19"/>
      <c r="AC72" s="8">
        <f>SUM(Z72:AB72)</f>
        <v>0</v>
      </c>
      <c r="AD72" s="19"/>
      <c r="AE72" s="19"/>
      <c r="AF72" s="19"/>
      <c r="AG72" s="8">
        <f>SUM(AD72:AF72)</f>
        <v>0</v>
      </c>
      <c r="AH72" s="8">
        <f>SUM(U72,Y72,AC72,AG72)</f>
        <v>58313052</v>
      </c>
      <c r="AI72" s="20">
        <f>IF(ISERROR(AH72/J70),0,AH72/J70)</f>
        <v>0.34280681620656417</v>
      </c>
      <c r="AJ72" s="20">
        <f>IF(ISERROR(AH72/$AH$78),"-",AH72/$AH$78)</f>
        <v>0.27442353003595166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22" customFormat="1" ht="24.95" customHeight="1" x14ac:dyDescent="0.25">
      <c r="A73" s="91" t="s">
        <v>71</v>
      </c>
      <c r="B73" s="91"/>
      <c r="C73" s="91"/>
      <c r="D73" s="91"/>
      <c r="E73" s="91"/>
      <c r="F73" s="91"/>
      <c r="G73" s="91"/>
      <c r="H73" s="91"/>
      <c r="I73" s="91"/>
      <c r="J73" s="56">
        <f>+J70</f>
        <v>170104704</v>
      </c>
      <c r="K73" s="56">
        <f>SUM(K71:K72)</f>
        <v>170104704</v>
      </c>
      <c r="L73" s="55"/>
      <c r="M73" s="56">
        <f>SUM(M71:M72)</f>
        <v>0</v>
      </c>
      <c r="N73" s="56">
        <f>SUM(N71:N72)</f>
        <v>0</v>
      </c>
      <c r="O73" s="56">
        <f>SUM(O71:O72)</f>
        <v>0</v>
      </c>
      <c r="P73" s="57"/>
      <c r="Q73" s="58"/>
      <c r="R73" s="56">
        <f t="shared" ref="R73:AH73" si="21">SUM(R71:R72)</f>
        <v>0</v>
      </c>
      <c r="S73" s="56">
        <f t="shared" si="21"/>
        <v>0</v>
      </c>
      <c r="T73" s="56">
        <f t="shared" si="21"/>
        <v>0</v>
      </c>
      <c r="U73" s="56">
        <f t="shared" si="21"/>
        <v>0</v>
      </c>
      <c r="V73" s="56">
        <f t="shared" si="21"/>
        <v>0</v>
      </c>
      <c r="W73" s="56">
        <f t="shared" si="21"/>
        <v>85052352</v>
      </c>
      <c r="X73" s="56">
        <f t="shared" si="21"/>
        <v>0</v>
      </c>
      <c r="Y73" s="56">
        <f t="shared" si="21"/>
        <v>85052352</v>
      </c>
      <c r="Z73" s="56">
        <f t="shared" si="21"/>
        <v>0</v>
      </c>
      <c r="AA73" s="56">
        <f t="shared" si="21"/>
        <v>0</v>
      </c>
      <c r="AB73" s="56">
        <f t="shared" si="21"/>
        <v>0</v>
      </c>
      <c r="AC73" s="56">
        <f t="shared" si="21"/>
        <v>0</v>
      </c>
      <c r="AD73" s="56">
        <f t="shared" si="21"/>
        <v>0</v>
      </c>
      <c r="AE73" s="56">
        <f t="shared" si="21"/>
        <v>0</v>
      </c>
      <c r="AF73" s="56">
        <f t="shared" si="21"/>
        <v>0</v>
      </c>
      <c r="AG73" s="56">
        <f t="shared" si="21"/>
        <v>0</v>
      </c>
      <c r="AH73" s="56">
        <f t="shared" si="21"/>
        <v>85052352</v>
      </c>
      <c r="AI73" s="59">
        <f>IF(ISERROR(AH73/J73),0,AH73/J73)</f>
        <v>0.5</v>
      </c>
      <c r="AJ73" s="59">
        <f>IF(ISERROR(AH73/$AH$78),0,AH73/$AH$78)</f>
        <v>0.40025973385341473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x14ac:dyDescent="0.25">
      <c r="A74" s="89" t="s">
        <v>72</v>
      </c>
      <c r="B74" s="89"/>
      <c r="C74" s="89"/>
      <c r="D74" s="89"/>
      <c r="E74" s="89"/>
      <c r="F74" s="4"/>
      <c r="G74" s="5"/>
      <c r="H74" s="6"/>
      <c r="I74" s="6"/>
      <c r="J74" s="90">
        <v>3139235016</v>
      </c>
      <c r="K74" s="8"/>
      <c r="L74" s="9"/>
      <c r="M74" s="10"/>
      <c r="N74" s="10"/>
      <c r="O74" s="10"/>
      <c r="P74" s="5"/>
      <c r="Q74" s="11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12"/>
      <c r="AJ74" s="13"/>
    </row>
    <row r="75" spans="1:106" ht="24.95" customHeight="1" outlineLevel="1" x14ac:dyDescent="0.25">
      <c r="A75" s="14">
        <v>1</v>
      </c>
      <c r="B75" s="14"/>
      <c r="C75" s="33"/>
      <c r="D75" s="34"/>
      <c r="E75" s="26"/>
      <c r="F75" s="26"/>
      <c r="G75" s="26"/>
      <c r="H75" s="36"/>
      <c r="I75" s="38"/>
      <c r="J75" s="90"/>
      <c r="K75" s="29">
        <f>55713829</f>
        <v>55713829</v>
      </c>
      <c r="L75" s="39" t="s">
        <v>96</v>
      </c>
      <c r="M75" s="31"/>
      <c r="N75" s="42"/>
      <c r="O75" s="31"/>
      <c r="P75" s="43"/>
      <c r="Q75" s="43"/>
      <c r="R75" s="29">
        <v>3465646</v>
      </c>
      <c r="S75" s="29">
        <v>3465646</v>
      </c>
      <c r="T75" s="29">
        <v>3491297</v>
      </c>
      <c r="U75" s="8">
        <f>SUM(R75:T75)</f>
        <v>10422589</v>
      </c>
      <c r="V75" s="19">
        <v>3465646</v>
      </c>
      <c r="W75" s="19">
        <v>5184946</v>
      </c>
      <c r="X75" s="19">
        <v>5216792</v>
      </c>
      <c r="Y75" s="8">
        <f>SUM(V75:X75)</f>
        <v>13867384</v>
      </c>
      <c r="Z75" s="29">
        <v>5216792</v>
      </c>
      <c r="AA75" s="29">
        <v>5216792</v>
      </c>
      <c r="AB75" s="29">
        <v>5339896</v>
      </c>
      <c r="AC75" s="8">
        <f>SUM(Z75:AB75)</f>
        <v>15773480</v>
      </c>
      <c r="AD75" s="19"/>
      <c r="AE75" s="19">
        <v>0</v>
      </c>
      <c r="AF75" s="19">
        <v>0</v>
      </c>
      <c r="AG75" s="8">
        <f>SUM(AD75:AF75)</f>
        <v>0</v>
      </c>
      <c r="AH75" s="8">
        <f>SUM(U75,Y75,AC75,AG75)</f>
        <v>40063453</v>
      </c>
      <c r="AI75" s="20">
        <f>IF(ISERROR(AH75/J74),0,AH75/J74)</f>
        <v>1.2762170654890529E-2</v>
      </c>
      <c r="AJ75" s="20">
        <f>IF(ISERROR(AH75/$AH$78),"-",AH75/$AH$78)</f>
        <v>0.18854019504397468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 x14ac:dyDescent="0.25">
      <c r="A76" s="14">
        <v>2</v>
      </c>
      <c r="B76" s="14"/>
      <c r="C76" s="33"/>
      <c r="D76" s="34"/>
      <c r="E76" s="26"/>
      <c r="F76" s="26"/>
      <c r="G76" s="26"/>
      <c r="H76" s="36"/>
      <c r="I76" s="38"/>
      <c r="J76" s="90"/>
      <c r="K76" s="29">
        <f>1507893+30000000</f>
        <v>31507893</v>
      </c>
      <c r="L76" s="39" t="s">
        <v>97</v>
      </c>
      <c r="M76" s="31"/>
      <c r="N76" s="42"/>
      <c r="O76" s="31"/>
      <c r="P76" s="43"/>
      <c r="Q76" s="43"/>
      <c r="R76" s="29"/>
      <c r="S76" s="29">
        <v>445017</v>
      </c>
      <c r="T76" s="29"/>
      <c r="U76" s="8">
        <f t="shared" ref="U76" si="22">SUM(R76:T76)</f>
        <v>445017</v>
      </c>
      <c r="V76" s="19"/>
      <c r="W76" s="19"/>
      <c r="X76" s="19"/>
      <c r="Y76" s="8"/>
      <c r="Z76" s="29">
        <v>10980</v>
      </c>
      <c r="AA76" s="29">
        <v>487893</v>
      </c>
      <c r="AB76" s="29"/>
      <c r="AC76" s="8">
        <f>SUM(Z76:AB76)</f>
        <v>498873</v>
      </c>
      <c r="AD76" s="19"/>
      <c r="AE76" s="19"/>
      <c r="AF76" s="19"/>
      <c r="AG76" s="8">
        <f>SUM(AD76:AF76)</f>
        <v>0</v>
      </c>
      <c r="AH76" s="8">
        <f t="shared" ref="AH76" si="23">SUM(U76,Y76,AC76,AG76)</f>
        <v>943890</v>
      </c>
      <c r="AI76" s="20">
        <f>IF(ISERROR(AH76/J74),0,AH76/J74)</f>
        <v>3.006751629582358E-4</v>
      </c>
      <c r="AJ76" s="20">
        <f>IF(ISERROR(AH76/$AH$78),"-",AH76/$AH$78)</f>
        <v>4.4419836877279961E-3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22" customFormat="1" ht="24.95" customHeight="1" x14ac:dyDescent="0.25">
      <c r="A77" s="91" t="s">
        <v>73</v>
      </c>
      <c r="B77" s="91"/>
      <c r="C77" s="91"/>
      <c r="D77" s="91"/>
      <c r="E77" s="91"/>
      <c r="F77" s="91"/>
      <c r="G77" s="91"/>
      <c r="H77" s="91"/>
      <c r="I77" s="91"/>
      <c r="J77" s="56">
        <f>J74</f>
        <v>3139235016</v>
      </c>
      <c r="K77" s="56">
        <f>SUM(K75:K76)</f>
        <v>87221722</v>
      </c>
      <c r="L77" s="55"/>
      <c r="M77" s="56">
        <f>SUM(M75:M75)</f>
        <v>0</v>
      </c>
      <c r="N77" s="56">
        <f>SUM(N75:N75)</f>
        <v>0</v>
      </c>
      <c r="O77" s="56">
        <f>SUM(O75:O75)</f>
        <v>0</v>
      </c>
      <c r="P77" s="57"/>
      <c r="Q77" s="58"/>
      <c r="R77" s="56">
        <f>SUM(R75:R76)</f>
        <v>3465646</v>
      </c>
      <c r="S77" s="56">
        <f>SUM(S75:S76)</f>
        <v>3910663</v>
      </c>
      <c r="T77" s="56">
        <f>SUM(T75:T76)</f>
        <v>3491297</v>
      </c>
      <c r="U77" s="56">
        <f>SUM(U75:U76)</f>
        <v>10867606</v>
      </c>
      <c r="V77" s="56">
        <f>SUM(V75:V75)</f>
        <v>3465646</v>
      </c>
      <c r="W77" s="56">
        <f>SUM(W75:W75)</f>
        <v>5184946</v>
      </c>
      <c r="X77" s="56">
        <f>SUM(X75:X75)</f>
        <v>5216792</v>
      </c>
      <c r="Y77" s="56">
        <f>SUM(Y75:Y75)</f>
        <v>13867384</v>
      </c>
      <c r="Z77" s="56">
        <f>SUM(Z75:Z76)</f>
        <v>5227772</v>
      </c>
      <c r="AA77" s="56">
        <f>SUM(AA75:AA76)</f>
        <v>5704685</v>
      </c>
      <c r="AB77" s="56">
        <f>SUM(AB75:AB76)</f>
        <v>5339896</v>
      </c>
      <c r="AC77" s="56">
        <f>SUM(AC75:AC76)</f>
        <v>16272353</v>
      </c>
      <c r="AD77" s="56">
        <f>SUM(AD75:AD75)</f>
        <v>0</v>
      </c>
      <c r="AE77" s="56">
        <f>SUM(AE75:AE75)</f>
        <v>0</v>
      </c>
      <c r="AF77" s="56">
        <f>SUM(AF75:AF75)</f>
        <v>0</v>
      </c>
      <c r="AG77" s="56">
        <f>SUM(AG75:AG76)</f>
        <v>0</v>
      </c>
      <c r="AH77" s="56">
        <f>SUM(AH75:AH76)</f>
        <v>41007343</v>
      </c>
      <c r="AI77" s="59">
        <f>IF(ISERROR(AH77/J77),0,AH77/J77)</f>
        <v>1.3062845817848764E-2</v>
      </c>
      <c r="AJ77" s="59">
        <f>IF(ISERROR(AH77/$AH$78),0,AH77/$AH$78)</f>
        <v>0.19298217873170267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s="45" customFormat="1" ht="44.25" customHeight="1" x14ac:dyDescent="0.25">
      <c r="A78" s="88" t="str">
        <f>"TOTAL ASIG."&amp;" "&amp;$A$5</f>
        <v>TOTAL ASIG. 24-03-343 "Programa de Apoyo a Personas en Situación de Calle"</v>
      </c>
      <c r="B78" s="88"/>
      <c r="C78" s="88"/>
      <c r="D78" s="88"/>
      <c r="E78" s="88"/>
      <c r="F78" s="88"/>
      <c r="G78" s="88"/>
      <c r="H78" s="88"/>
      <c r="I78" s="88"/>
      <c r="J78" s="66">
        <f t="shared" ref="J78:AH78" si="24">SUM(J11,J16,J21,J25,J29,J33,J37,J41,J45,J49,J53,J57,J61,J65,J69,J73,J77)</f>
        <v>3851742000</v>
      </c>
      <c r="K78" s="66">
        <f t="shared" si="24"/>
        <v>761143162</v>
      </c>
      <c r="L78" s="66">
        <f t="shared" si="24"/>
        <v>0</v>
      </c>
      <c r="M78" s="66">
        <f t="shared" si="24"/>
        <v>0</v>
      </c>
      <c r="N78" s="66">
        <f t="shared" si="24"/>
        <v>0</v>
      </c>
      <c r="O78" s="66">
        <f t="shared" si="24"/>
        <v>0</v>
      </c>
      <c r="P78" s="66">
        <f t="shared" si="24"/>
        <v>0</v>
      </c>
      <c r="Q78" s="66">
        <f t="shared" si="24"/>
        <v>0</v>
      </c>
      <c r="R78" s="66">
        <f t="shared" si="24"/>
        <v>3465646</v>
      </c>
      <c r="S78" s="66">
        <f t="shared" si="24"/>
        <v>3936314</v>
      </c>
      <c r="T78" s="66">
        <f t="shared" si="24"/>
        <v>3491297</v>
      </c>
      <c r="U78" s="66">
        <f t="shared" si="24"/>
        <v>10893257</v>
      </c>
      <c r="V78" s="66">
        <f t="shared" si="24"/>
        <v>3491297</v>
      </c>
      <c r="W78" s="66">
        <f t="shared" si="24"/>
        <v>90262949</v>
      </c>
      <c r="X78" s="66">
        <f t="shared" si="24"/>
        <v>5242443</v>
      </c>
      <c r="Y78" s="66">
        <f t="shared" si="24"/>
        <v>98996689</v>
      </c>
      <c r="Z78" s="66">
        <f t="shared" si="24"/>
        <v>83034458</v>
      </c>
      <c r="AA78" s="66">
        <f t="shared" si="24"/>
        <v>8765781</v>
      </c>
      <c r="AB78" s="66">
        <f t="shared" si="24"/>
        <v>10802716</v>
      </c>
      <c r="AC78" s="66">
        <f t="shared" si="24"/>
        <v>102602955</v>
      </c>
      <c r="AD78" s="66">
        <f t="shared" si="24"/>
        <v>0</v>
      </c>
      <c r="AE78" s="66">
        <f t="shared" si="24"/>
        <v>0</v>
      </c>
      <c r="AF78" s="66">
        <f t="shared" si="24"/>
        <v>0</v>
      </c>
      <c r="AG78" s="66">
        <f t="shared" si="24"/>
        <v>0</v>
      </c>
      <c r="AH78" s="66">
        <f t="shared" si="24"/>
        <v>212492901</v>
      </c>
      <c r="AI78" s="68">
        <f>IF(ISERROR(AH78/J78),0,AH78/J78)</f>
        <v>5.5167999570064664E-2</v>
      </c>
      <c r="AJ78" s="68">
        <f>IF(ISERROR(AH78/$AH$78),0,AH78/$AH$78)</f>
        <v>1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J86" s="47"/>
      <c r="K86" s="49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s="49" customFormat="1" x14ac:dyDescent="0.25">
      <c r="A94" s="2"/>
      <c r="B94" s="46"/>
      <c r="C94" s="46"/>
      <c r="D94" s="46"/>
      <c r="E94" s="2"/>
      <c r="F94" s="2"/>
      <c r="G94" s="46"/>
      <c r="H94" s="46"/>
      <c r="I94" s="46"/>
      <c r="J94" s="47"/>
      <c r="K94" s="47"/>
      <c r="L94" s="2"/>
      <c r="M94" s="46"/>
      <c r="N94" s="46"/>
      <c r="O94" s="46"/>
      <c r="P94" s="46"/>
      <c r="Q94" s="48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  <c r="AI94" s="50"/>
      <c r="AJ94" s="50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s="49" customFormat="1" x14ac:dyDescent="0.25">
      <c r="A95" s="2"/>
      <c r="B95" s="46"/>
      <c r="C95" s="46"/>
      <c r="D95" s="46"/>
      <c r="E95" s="2"/>
      <c r="F95" s="2"/>
      <c r="G95" s="46"/>
      <c r="H95" s="46"/>
      <c r="I95" s="46"/>
      <c r="J95" s="47"/>
      <c r="K95" s="47"/>
      <c r="L95" s="2"/>
      <c r="M95" s="46"/>
      <c r="N95" s="46"/>
      <c r="O95" s="46"/>
      <c r="P95" s="46"/>
      <c r="Q95" s="48"/>
      <c r="R95" s="47"/>
      <c r="S95" s="47"/>
      <c r="T95" s="47"/>
      <c r="V95" s="47"/>
      <c r="W95" s="47"/>
      <c r="X95" s="47"/>
      <c r="Z95" s="47"/>
      <c r="AA95" s="47"/>
      <c r="AB95" s="47"/>
      <c r="AD95" s="47"/>
      <c r="AE95" s="47"/>
      <c r="AF95" s="47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  <row r="97" spans="1:106" s="49" customFormat="1" x14ac:dyDescent="0.25">
      <c r="A97" s="46"/>
      <c r="B97" s="46"/>
      <c r="C97" s="46"/>
      <c r="D97" s="46"/>
      <c r="E97" s="51"/>
      <c r="F97" s="2"/>
      <c r="G97" s="46"/>
      <c r="H97" s="46"/>
      <c r="I97" s="46"/>
      <c r="K97" s="47"/>
      <c r="L97" s="2"/>
      <c r="M97" s="46"/>
      <c r="N97" s="46"/>
      <c r="O97" s="46"/>
      <c r="P97" s="46"/>
      <c r="Q97" s="48"/>
      <c r="AI97" s="50"/>
      <c r="AJ97" s="50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</sheetData>
  <mergeCells count="80">
    <mergeCell ref="A77:I77"/>
    <mergeCell ref="A78:I78"/>
    <mergeCell ref="A66:E66"/>
    <mergeCell ref="A69:I69"/>
    <mergeCell ref="A70:E70"/>
    <mergeCell ref="A73:I73"/>
    <mergeCell ref="J50:J52"/>
    <mergeCell ref="J54:J56"/>
    <mergeCell ref="J58:J60"/>
    <mergeCell ref="J62:J64"/>
    <mergeCell ref="A74:E74"/>
    <mergeCell ref="J74:J76"/>
    <mergeCell ref="J66:J68"/>
    <mergeCell ref="J70:J72"/>
    <mergeCell ref="A65:I65"/>
    <mergeCell ref="A50:E50"/>
    <mergeCell ref="A53:I53"/>
    <mergeCell ref="A54:E54"/>
    <mergeCell ref="A57:I57"/>
    <mergeCell ref="A58:E58"/>
    <mergeCell ref="A61:I61"/>
    <mergeCell ref="A62:E62"/>
    <mergeCell ref="J26:J28"/>
    <mergeCell ref="J17:J20"/>
    <mergeCell ref="J22:J24"/>
    <mergeCell ref="J30:J32"/>
    <mergeCell ref="A49:I49"/>
    <mergeCell ref="A34:E34"/>
    <mergeCell ref="A37:I37"/>
    <mergeCell ref="A38:E38"/>
    <mergeCell ref="A41:I41"/>
    <mergeCell ref="A42:E42"/>
    <mergeCell ref="A45:I45"/>
    <mergeCell ref="A46:E46"/>
    <mergeCell ref="J34:J36"/>
    <mergeCell ref="J38:J40"/>
    <mergeCell ref="J42:J44"/>
    <mergeCell ref="J46:J48"/>
    <mergeCell ref="A33:I33"/>
    <mergeCell ref="A17:E17"/>
    <mergeCell ref="A21:I21"/>
    <mergeCell ref="A22:E22"/>
    <mergeCell ref="A25:I25"/>
    <mergeCell ref="A26:E26"/>
    <mergeCell ref="A29:I29"/>
    <mergeCell ref="A30:E30"/>
    <mergeCell ref="A8:E8"/>
    <mergeCell ref="A11:I11"/>
    <mergeCell ref="A12:E12"/>
    <mergeCell ref="J12:J15"/>
    <mergeCell ref="J8:J10"/>
    <mergeCell ref="A16:I16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37617F2A-68B1-4258-B8E8-C452748C28D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33C9A91B-EC9E-4751-83D0-F4045B057137}">
      <formula1>42005</formula1>
    </dataValidation>
    <dataValidation type="date" operator="greaterThan" allowBlank="1" showInputMessage="1" showErrorMessage="1" errorTitle="Error en Ingresos de Fechas" error="La fecha debe corresponder al Año 2014." sqref="D71:D72 D63:D64 D55:D56 D48 D39:D40 D31:D32 D23:D24 D13:D15 D9:D10 D67:D68 D35:D36 D44 D51:D52 D59:D60 D19:D20" xr:uid="{ACDA4820-D9FD-4938-96E7-033C1AD596CA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71:I72 H63:I64 H55:I56 H48:I48 H39:I40 H31:I32 H23:I24 H13:I15 H10:I10 H19:I20 H35:I36 H44:I44 H51:I52 H59:I60 H67:I68" xr:uid="{D95FBA7F-4C22-4934-96E5-42C8AF7E0A9D}">
      <formula1>42005</formula1>
    </dataValidation>
    <dataValidation allowBlank="1" showInputMessage="1" showErrorMessage="1" errorTitle="Sólo números" error="Sólo ingresar números sin letras_x000a_" sqref="O70:O72 O62:O64 O54:O56 O46:O48 O38:O40 O30:O32 O22:O24 O12:O15 O8:O10 O26:O28 O34:O36 O42:O44 O50:O52 P51 O58:O60 O74:O76 O66:O68 O17:O20" xr:uid="{B1FD29A2-C9CC-41F6-85E7-99B02770CDC6}"/>
    <dataValidation type="textLength" operator="lessThanOrEqual" allowBlank="1" showInputMessage="1" showErrorMessage="1" errorTitle="MÁXIMO DE CARACTERES SOBREPASADO" error="Sólo 255 caracteres por celdas" sqref="P71:Q72 P63:Q64 L60 E63:G64 C63:C64 P55:Q56 L52 E55:G56 C55:C56 L48 C48 E47:G48 N47 P47:Q48 P39:Q40 L36 E39:G40 C39:C40 P31:Q32 L24 E31:G32 C31:C32 P23:Q24 C19:C20 E23:G24 C23:C24 P13:Q15 C67:C68 E13:G15 C13:C15 C9:C10 E71:G72 P9:Q10 E9:G10 L72 E67:G68 P19:Q20 P27:Q28 L19 N27:N28 C35:C36 E35:G36 L32 P35:Q36 E43:G44 L44 C44 N43 P43:Q44 P52:Q52 C51:C52 E51:G52 L40 Q51 C59:C60 E59:G60 L56 P59:Q60 C71:C72 E27:G28 L10 N75:N76 E75:G76 P75:Q76 P67:Q68 L64 E19:G20 L68" xr:uid="{4D4D9782-9B42-41B2-99A3-271A6AFB880A}">
      <formula1>255</formula1>
    </dataValidation>
    <dataValidation type="textLength" operator="lessThanOrEqual" allowBlank="1" showInputMessage="1" showErrorMessage="1" sqref="K71:K72 K63:K64 K55:K56 K47 K32 Z28 Z19 Z9 K9:K10 K19:K20 AB47 K35:K36 K40 K51:K52 K59:K60 K27:K28 K67:K68 K15 K24 K43:K44" xr:uid="{8B46761C-FF44-4F45-B81F-4AEE3FA8DBE7}">
      <formula1>255</formula1>
    </dataValidation>
    <dataValidation type="decimal" allowBlank="1" showInputMessage="1" showErrorMessage="1" errorTitle="Sólo números" error="Sólo ingresar números sin letras_x000a_" sqref="M71:N72 M63:N64 R63:T64 AD63:AF64 Z63:AB64 V63:X64 M55:N56 R55:T56 AD55:AF56 Z55:AB56 V55:X56 M47 R47:T48 Z40 AD47:AF48 V47:X48 M48:N48 M39:N40 R39:T40 AD39:AF40 AB32 V39:X40 M31:N32 R31:T32 AD31:AF32 AB28 V31:X32 R23:T24 AD23:AF24 Z20 V23:X24 M23:N24 R13:T15 Z10 AD13:AF15 V13:X15 M13:N15 V76:X76 AD9:AF10 R9:T10 V9:X10 M9:N10 M19:N20 V19:X20 AA15 AD19:AF20 R19:T20 AD27:AF28 V27:X28 AB24 M27:M28 R27:T28 V35:X36 Z35:AB36 AD35:AF36 R35:T36 M35:N36 M44:N44 AD43:AF44 V43:X44 Z43:AB44 R43:T44 M43 V51:X52 Z51:AB52 AD51:AF52 R51:T52 M51:N52 V59:X60 Z59:AB60 AD59:AF60 R59:T60 M59:N60 V71:X72 Z71:AB72 AD71:AF72 R71:T72 M75:M76 T76 AB48 V67:X68 AD75:AF76 M67:N68 R67:T68 AD67:AF68 Z67:AB68 R76 AA9:AB10 Z13:Z15 AB13:AB15 AA13 AA19:AB20 Z23:AA24 Z27 AA27:AA28 Z31:AA32 AA39:AB40 Z47:AA48 AB76" xr:uid="{083EE0B6-EB04-4A92-B7A5-BC2426D3794A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AI76" formula="1"/>
    <ignoredError sqref="K75:K76" unlocked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tabColor rgb="FF33CCFF"/>
    <pageSetUpPr fitToPage="1"/>
  </sheetPr>
  <dimension ref="A1:Y42"/>
  <sheetViews>
    <sheetView topLeftCell="A7" zoomScaleNormal="100" workbookViewId="0">
      <selection activeCell="W25" sqref="W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78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+'24-01-010 Ind. Prog. Bonif. '!J11</f>
        <v>0</v>
      </c>
      <c r="C8" s="40">
        <f>+'24-01-010 Ind. Prog. Bonif. '!K11</f>
        <v>0</v>
      </c>
      <c r="D8" s="40">
        <f>+'24-01-010 Ind. Prog. Bonif. '!M11</f>
        <v>0</v>
      </c>
      <c r="E8" s="40">
        <f>+'24-01-010 Ind. Prog. Bonif. '!N11</f>
        <v>0</v>
      </c>
      <c r="F8" s="40">
        <f>+'24-01-010 Ind. Prog. Bonif. '!O11</f>
        <v>0</v>
      </c>
      <c r="G8" s="40">
        <f>+'24-01-010 Ind. Prog. Bonif. '!R11</f>
        <v>0</v>
      </c>
      <c r="H8" s="40">
        <f>+'24-01-010 Ind. Prog. Bonif. '!S11</f>
        <v>0</v>
      </c>
      <c r="I8" s="40">
        <f>+'24-01-010 Ind. Prog. Bonif. '!T11</f>
        <v>0</v>
      </c>
      <c r="J8" s="40">
        <f>+'24-01-010 Ind. Prog. Bonif. '!U11</f>
        <v>0</v>
      </c>
      <c r="K8" s="40">
        <f>+'24-01-010 Ind. Prog. Bonif. '!V11</f>
        <v>0</v>
      </c>
      <c r="L8" s="40">
        <f>+'24-01-010 Ind. Prog. Bonif. '!W11</f>
        <v>0</v>
      </c>
      <c r="M8" s="40">
        <f>+'24-01-010 Ind. Prog. Bonif. '!X11</f>
        <v>0</v>
      </c>
      <c r="N8" s="40">
        <f>+'24-01-010 Ind. Prog. Bonif. '!Y11</f>
        <v>0</v>
      </c>
      <c r="O8" s="40">
        <f>+'24-01-010 Ind. Prog. Bonif. '!Z11</f>
        <v>0</v>
      </c>
      <c r="P8" s="40">
        <f>+'24-01-010 Ind. Prog. Bonif. '!AA11</f>
        <v>0</v>
      </c>
      <c r="Q8" s="40">
        <f>+'24-01-010 Ind. Prog. Bonif. '!AB11</f>
        <v>0</v>
      </c>
      <c r="R8" s="40">
        <f>+'24-01-010 Ind. Prog. Bonif. '!AC11</f>
        <v>0</v>
      </c>
      <c r="S8" s="40">
        <f>+'24-01-010 Ind. Prog. Bonif. '!AD11</f>
        <v>0</v>
      </c>
      <c r="T8" s="40">
        <f>+'24-01-010 Ind. Prog. Bonif. '!AE11</f>
        <v>0</v>
      </c>
      <c r="U8" s="40">
        <f>+'24-01-010 Ind. Prog. Bonif. '!AF11</f>
        <v>0</v>
      </c>
      <c r="V8" s="40">
        <f>+'24-01-010 Ind. Prog. Bonif. '!AG11</f>
        <v>0</v>
      </c>
      <c r="W8" s="40">
        <f>+'24-01-010 Ind. Prog. Bonif. '!AH11</f>
        <v>0</v>
      </c>
      <c r="X8" s="61">
        <f>+'24-01-010 Ind. Prog. Bonif. '!AI11</f>
        <v>0</v>
      </c>
      <c r="Y8" s="61">
        <f>+'24-01-010 Ind. Prog. Bonif. '!AJ11</f>
        <v>0</v>
      </c>
    </row>
    <row r="9" spans="1:25" ht="24.75" customHeight="1" x14ac:dyDescent="0.25">
      <c r="A9" s="60" t="s">
        <v>44</v>
      </c>
      <c r="B9" s="40">
        <f>+'24-01-010 Ind. Prog. Bonif. '!J15</f>
        <v>0</v>
      </c>
      <c r="C9" s="40">
        <f>+'24-01-010 Ind. Prog. Bonif. '!K15</f>
        <v>0</v>
      </c>
      <c r="D9" s="40">
        <f>+'24-01-010 Ind. Prog. Bonif. '!M15</f>
        <v>0</v>
      </c>
      <c r="E9" s="40">
        <f>+'24-01-010 Ind. Prog. Bonif. '!N15</f>
        <v>0</v>
      </c>
      <c r="F9" s="40">
        <f>+'24-01-010 Ind. Prog. Bonif. '!O15</f>
        <v>0</v>
      </c>
      <c r="G9" s="40">
        <f>+'24-01-010 Ind. Prog. Bonif. '!R15</f>
        <v>0</v>
      </c>
      <c r="H9" s="40">
        <f>+'24-01-010 Ind. Prog. Bonif. '!S15</f>
        <v>0</v>
      </c>
      <c r="I9" s="40">
        <f>+'24-01-010 Ind. Prog. Bonif. '!T15</f>
        <v>0</v>
      </c>
      <c r="J9" s="40">
        <f>+'24-01-010 Ind. Prog. Bonif. '!U15</f>
        <v>0</v>
      </c>
      <c r="K9" s="40">
        <f>+'24-01-010 Ind. Prog. Bonif. '!V15</f>
        <v>0</v>
      </c>
      <c r="L9" s="40">
        <f>+'24-01-010 Ind. Prog. Bonif. '!W15</f>
        <v>0</v>
      </c>
      <c r="M9" s="40">
        <f>+'24-01-010 Ind. Prog. Bonif. '!X15</f>
        <v>0</v>
      </c>
      <c r="N9" s="40">
        <f>+'24-01-010 Ind. Prog. Bonif. '!Y15</f>
        <v>0</v>
      </c>
      <c r="O9" s="40">
        <f>+'24-01-010 Ind. Prog. Bonif. '!Z15</f>
        <v>0</v>
      </c>
      <c r="P9" s="40">
        <f>+'24-01-010 Ind. Prog. Bonif. '!AA15</f>
        <v>0</v>
      </c>
      <c r="Q9" s="40">
        <f>+'24-01-010 Ind. Prog. Bonif. '!AB15</f>
        <v>0</v>
      </c>
      <c r="R9" s="40">
        <f>+'24-01-010 Ind. Prog. Bonif. '!AC15</f>
        <v>0</v>
      </c>
      <c r="S9" s="40">
        <f>+'24-01-010 Ind. Prog. Bonif. '!AD15</f>
        <v>0</v>
      </c>
      <c r="T9" s="40">
        <f>+'24-01-010 Ind. Prog. Bonif. '!AE15</f>
        <v>0</v>
      </c>
      <c r="U9" s="40">
        <f>+'24-01-010 Ind. Prog. Bonif. '!AF15</f>
        <v>0</v>
      </c>
      <c r="V9" s="40">
        <f>+'24-01-010 Ind. Prog. Bonif. '!AG15</f>
        <v>0</v>
      </c>
      <c r="W9" s="40">
        <f>+'24-01-010 Ind. Prog. Bonif. '!AH15</f>
        <v>0</v>
      </c>
      <c r="X9" s="61">
        <f>+'24-01-010 Ind. Prog. Bonif. '!AI15</f>
        <v>0</v>
      </c>
      <c r="Y9" s="61">
        <f>+'24-01-010 Ind. Prog. Bonif. '!AJ15</f>
        <v>0</v>
      </c>
    </row>
    <row r="10" spans="1:25" ht="24.75" customHeight="1" x14ac:dyDescent="0.25">
      <c r="A10" s="60" t="s">
        <v>46</v>
      </c>
      <c r="B10" s="40">
        <f>+'24-01-010 Ind. Prog. Bonif. '!J19</f>
        <v>0</v>
      </c>
      <c r="C10" s="40">
        <f>+'24-01-010 Ind. Prog. Bonif. '!K19</f>
        <v>0</v>
      </c>
      <c r="D10" s="40">
        <f>+'24-01-010 Ind. Prog. Bonif. '!M19</f>
        <v>0</v>
      </c>
      <c r="E10" s="40">
        <f>+'24-01-010 Ind. Prog. Bonif. '!N19</f>
        <v>0</v>
      </c>
      <c r="F10" s="40">
        <f>+'24-01-010 Ind. Prog. Bonif. '!O19</f>
        <v>0</v>
      </c>
      <c r="G10" s="40">
        <f>+'24-01-010 Ind. Prog. Bonif. '!R19</f>
        <v>0</v>
      </c>
      <c r="H10" s="40">
        <f>+'24-01-010 Ind. Prog. Bonif. '!S19</f>
        <v>0</v>
      </c>
      <c r="I10" s="40">
        <f>+'24-01-010 Ind. Prog. Bonif. '!T19</f>
        <v>0</v>
      </c>
      <c r="J10" s="40">
        <f>+'24-01-010 Ind. Prog. Bonif. '!U19</f>
        <v>0</v>
      </c>
      <c r="K10" s="40">
        <f>+'24-01-010 Ind. Prog. Bonif. '!V19</f>
        <v>0</v>
      </c>
      <c r="L10" s="40">
        <f>+'24-01-010 Ind. Prog. Bonif. '!W19</f>
        <v>0</v>
      </c>
      <c r="M10" s="40">
        <f>+'24-01-010 Ind. Prog. Bonif. '!X19</f>
        <v>0</v>
      </c>
      <c r="N10" s="40">
        <f>+'24-01-010 Ind. Prog. Bonif. '!Y19</f>
        <v>0</v>
      </c>
      <c r="O10" s="40">
        <f>+'24-01-010 Ind. Prog. Bonif. '!Z19</f>
        <v>0</v>
      </c>
      <c r="P10" s="40">
        <f>+'24-01-010 Ind. Prog. Bonif. '!AA19</f>
        <v>0</v>
      </c>
      <c r="Q10" s="40">
        <f>+'24-01-010 Ind. Prog. Bonif. '!AB19</f>
        <v>0</v>
      </c>
      <c r="R10" s="40">
        <f>+'24-01-010 Ind. Prog. Bonif. '!AC19</f>
        <v>0</v>
      </c>
      <c r="S10" s="40">
        <f>+'24-01-010 Ind. Prog. Bonif. '!AD19</f>
        <v>0</v>
      </c>
      <c r="T10" s="40">
        <f>+'24-01-010 Ind. Prog. Bonif. '!AE19</f>
        <v>0</v>
      </c>
      <c r="U10" s="40">
        <f>+'24-01-010 Ind. Prog. Bonif. '!AF19</f>
        <v>0</v>
      </c>
      <c r="V10" s="40">
        <f>+'24-01-010 Ind. Prog. Bonif. '!AG19</f>
        <v>0</v>
      </c>
      <c r="W10" s="40">
        <f>+'24-01-010 Ind. Prog. Bonif. '!AH19</f>
        <v>0</v>
      </c>
      <c r="X10" s="61">
        <f>+'24-01-010 Ind. Prog. Bonif. '!AI19</f>
        <v>0</v>
      </c>
      <c r="Y10" s="61">
        <f>+'24-01-010 Ind. Prog. Bonif. '!AJ19</f>
        <v>0</v>
      </c>
    </row>
    <row r="11" spans="1:25" ht="24.75" customHeight="1" x14ac:dyDescent="0.25">
      <c r="A11" s="60" t="s">
        <v>48</v>
      </c>
      <c r="B11" s="40">
        <f>+'24-01-010 Ind. Prog. Bonif. '!J23</f>
        <v>0</v>
      </c>
      <c r="C11" s="40">
        <f>+'24-01-010 Ind. Prog. Bonif. '!K23</f>
        <v>0</v>
      </c>
      <c r="D11" s="40">
        <f>+'24-01-010 Ind. Prog. Bonif. '!M23</f>
        <v>0</v>
      </c>
      <c r="E11" s="40">
        <f>+'24-01-010 Ind. Prog. Bonif. '!N23</f>
        <v>0</v>
      </c>
      <c r="F11" s="40">
        <f>+'24-01-010 Ind. Prog. Bonif. '!O23</f>
        <v>0</v>
      </c>
      <c r="G11" s="40">
        <f>+'24-01-010 Ind. Prog. Bonif. '!R23</f>
        <v>0</v>
      </c>
      <c r="H11" s="40">
        <f>+'24-01-010 Ind. Prog. Bonif. '!S23</f>
        <v>0</v>
      </c>
      <c r="I11" s="40">
        <f>+'24-01-010 Ind. Prog. Bonif. '!T23</f>
        <v>0</v>
      </c>
      <c r="J11" s="40">
        <f>+'24-01-010 Ind. Prog. Bonif. '!U23</f>
        <v>0</v>
      </c>
      <c r="K11" s="40">
        <f>+'24-01-010 Ind. Prog. Bonif. '!V23</f>
        <v>0</v>
      </c>
      <c r="L11" s="40">
        <f>+'24-01-010 Ind. Prog. Bonif. '!W23</f>
        <v>0</v>
      </c>
      <c r="M11" s="40">
        <f>+'24-01-010 Ind. Prog. Bonif. '!X23</f>
        <v>0</v>
      </c>
      <c r="N11" s="40">
        <f>+'24-01-010 Ind. Prog. Bonif. '!Y23</f>
        <v>0</v>
      </c>
      <c r="O11" s="40">
        <f>+'24-01-010 Ind. Prog. Bonif. '!Z23</f>
        <v>0</v>
      </c>
      <c r="P11" s="40">
        <f>+'24-01-010 Ind. Prog. Bonif. '!AA23</f>
        <v>0</v>
      </c>
      <c r="Q11" s="40">
        <f>+'24-01-010 Ind. Prog. Bonif. '!AB23</f>
        <v>0</v>
      </c>
      <c r="R11" s="40">
        <f>+'24-01-010 Ind. Prog. Bonif. '!AC23</f>
        <v>0</v>
      </c>
      <c r="S11" s="40">
        <f>+'24-01-010 Ind. Prog. Bonif. '!AD23</f>
        <v>0</v>
      </c>
      <c r="T11" s="40">
        <f>+'24-01-010 Ind. Prog. Bonif. '!AE23</f>
        <v>0</v>
      </c>
      <c r="U11" s="40">
        <f>+'24-01-010 Ind. Prog. Bonif. '!AF23</f>
        <v>0</v>
      </c>
      <c r="V11" s="40">
        <f>+'24-01-010 Ind. Prog. Bonif. '!AG23</f>
        <v>0</v>
      </c>
      <c r="W11" s="40">
        <f>+'24-01-010 Ind. Prog. Bonif. '!AH23</f>
        <v>0</v>
      </c>
      <c r="X11" s="61">
        <f>+'24-01-010 Ind. Prog. Bonif. '!AI23</f>
        <v>0</v>
      </c>
      <c r="Y11" s="61">
        <f>+'24-01-010 Ind. Prog. Bonif. '!AJ23</f>
        <v>0</v>
      </c>
    </row>
    <row r="12" spans="1:25" ht="24.75" customHeight="1" x14ac:dyDescent="0.25">
      <c r="A12" s="60" t="s">
        <v>50</v>
      </c>
      <c r="B12" s="40">
        <f>+'24-01-010 Ind. Prog. Bonif. '!J27</f>
        <v>720000</v>
      </c>
      <c r="C12" s="40">
        <f>+'24-01-010 Ind. Prog. Bonif. '!K27</f>
        <v>720000</v>
      </c>
      <c r="D12" s="40">
        <f>+'24-01-010 Ind. Prog. Bonif. '!M27</f>
        <v>0</v>
      </c>
      <c r="E12" s="40">
        <f>+'24-01-010 Ind. Prog. Bonif. '!N27</f>
        <v>0</v>
      </c>
      <c r="F12" s="40">
        <f>+'24-01-010 Ind. Prog. Bonif. '!O27</f>
        <v>0</v>
      </c>
      <c r="G12" s="40">
        <f>+'24-01-010 Ind. Prog. Bonif. '!R27</f>
        <v>0</v>
      </c>
      <c r="H12" s="40">
        <f>+'24-01-010 Ind. Prog. Bonif. '!S27</f>
        <v>0</v>
      </c>
      <c r="I12" s="40">
        <f>+'24-01-010 Ind. Prog. Bonif. '!T27</f>
        <v>0</v>
      </c>
      <c r="J12" s="40">
        <f>+'24-01-010 Ind. Prog. Bonif. '!U27</f>
        <v>0</v>
      </c>
      <c r="K12" s="40">
        <f>+'24-01-010 Ind. Prog. Bonif. '!V27</f>
        <v>0</v>
      </c>
      <c r="L12" s="40">
        <f>+'24-01-010 Ind. Prog. Bonif. '!W27</f>
        <v>720000</v>
      </c>
      <c r="M12" s="40">
        <f>+'24-01-010 Ind. Prog. Bonif. '!X27</f>
        <v>0</v>
      </c>
      <c r="N12" s="40">
        <f>+'24-01-010 Ind. Prog. Bonif. '!Y27</f>
        <v>720000</v>
      </c>
      <c r="O12" s="40">
        <f>+'24-01-010 Ind. Prog. Bonif. '!Z27</f>
        <v>0</v>
      </c>
      <c r="P12" s="40">
        <f>+'24-01-010 Ind. Prog. Bonif. '!AA27</f>
        <v>0</v>
      </c>
      <c r="Q12" s="40">
        <f>+'24-01-010 Ind. Prog. Bonif. '!AB27</f>
        <v>0</v>
      </c>
      <c r="R12" s="40">
        <f>+'24-01-010 Ind. Prog. Bonif. '!AC27</f>
        <v>0</v>
      </c>
      <c r="S12" s="40">
        <f>+'24-01-010 Ind. Prog. Bonif. '!AD27</f>
        <v>0</v>
      </c>
      <c r="T12" s="40">
        <f>+'24-01-010 Ind. Prog. Bonif. '!AE27</f>
        <v>0</v>
      </c>
      <c r="U12" s="40">
        <f>+'24-01-010 Ind. Prog. Bonif. '!AF27</f>
        <v>0</v>
      </c>
      <c r="V12" s="40">
        <f>+'24-01-010 Ind. Prog. Bonif. '!AG27</f>
        <v>0</v>
      </c>
      <c r="W12" s="40">
        <f>+'24-01-010 Ind. Prog. Bonif. '!AH27</f>
        <v>720000</v>
      </c>
      <c r="X12" s="61">
        <f>+'24-01-010 Ind. Prog. Bonif. '!AI27</f>
        <v>1</v>
      </c>
      <c r="Y12" s="61">
        <f>+'24-01-010 Ind. Prog. Bonif. '!AJ27</f>
        <v>1.3961226347975589E-5</v>
      </c>
    </row>
    <row r="13" spans="1:25" ht="24.75" customHeight="1" x14ac:dyDescent="0.25">
      <c r="A13" s="60" t="s">
        <v>52</v>
      </c>
      <c r="B13" s="40">
        <f>+'24-01-010 Ind. Prog. Bonif. '!J31</f>
        <v>200000</v>
      </c>
      <c r="C13" s="40">
        <f>+'24-01-010 Ind. Prog. Bonif. '!K31</f>
        <v>200000</v>
      </c>
      <c r="D13" s="40">
        <f>+'24-01-010 Ind. Prog. Bonif. '!M31</f>
        <v>0</v>
      </c>
      <c r="E13" s="40">
        <f>+'24-01-010 Ind. Prog. Bonif. '!N31</f>
        <v>0</v>
      </c>
      <c r="F13" s="40">
        <f>+'24-01-010 Ind. Prog. Bonif. '!O31</f>
        <v>0</v>
      </c>
      <c r="G13" s="40">
        <f>+'24-01-010 Ind. Prog. Bonif. '!R31</f>
        <v>0</v>
      </c>
      <c r="H13" s="40">
        <f>+'24-01-010 Ind. Prog. Bonif. '!S31</f>
        <v>0</v>
      </c>
      <c r="I13" s="40">
        <f>+'24-01-010 Ind. Prog. Bonif. '!T31</f>
        <v>0</v>
      </c>
      <c r="J13" s="40">
        <f>+'24-01-010 Ind. Prog. Bonif. '!U31</f>
        <v>0</v>
      </c>
      <c r="K13" s="40">
        <f>+'24-01-010 Ind. Prog. Bonif. '!V31</f>
        <v>0</v>
      </c>
      <c r="L13" s="40">
        <f>+'24-01-010 Ind. Prog. Bonif. '!W31</f>
        <v>0</v>
      </c>
      <c r="M13" s="40">
        <f>+'24-01-010 Ind. Prog. Bonif. '!X31</f>
        <v>0</v>
      </c>
      <c r="N13" s="40">
        <f>+'24-01-010 Ind. Prog. Bonif. '!Y31</f>
        <v>0</v>
      </c>
      <c r="O13" s="40">
        <f>+'24-01-010 Ind. Prog. Bonif. '!Z31</f>
        <v>200000</v>
      </c>
      <c r="P13" s="40">
        <f>+'24-01-010 Ind. Prog. Bonif. '!AA31</f>
        <v>0</v>
      </c>
      <c r="Q13" s="40">
        <f>+'24-01-010 Ind. Prog. Bonif. '!AB31</f>
        <v>0</v>
      </c>
      <c r="R13" s="40">
        <f>+'24-01-010 Ind. Prog. Bonif. '!AC31</f>
        <v>200000</v>
      </c>
      <c r="S13" s="40">
        <f>+'24-01-010 Ind. Prog. Bonif. '!AD31</f>
        <v>0</v>
      </c>
      <c r="T13" s="40">
        <f>+'24-01-010 Ind. Prog. Bonif. '!AE31</f>
        <v>0</v>
      </c>
      <c r="U13" s="40">
        <f>+'24-01-010 Ind. Prog. Bonif. '!AF31</f>
        <v>0</v>
      </c>
      <c r="V13" s="40">
        <f>+'24-01-010 Ind. Prog. Bonif. '!AG31</f>
        <v>0</v>
      </c>
      <c r="W13" s="40">
        <f>+'24-01-010 Ind. Prog. Bonif. '!AH31</f>
        <v>200000</v>
      </c>
      <c r="X13" s="61">
        <f>+'24-01-010 Ind. Prog. Bonif. '!AI31</f>
        <v>1</v>
      </c>
      <c r="Y13" s="61">
        <f>+'24-01-010 Ind. Prog. Bonif. '!AJ31</f>
        <v>3.878118429993219E-6</v>
      </c>
    </row>
    <row r="14" spans="1:25" ht="24.75" customHeight="1" x14ac:dyDescent="0.25">
      <c r="A14" s="60" t="s">
        <v>54</v>
      </c>
      <c r="B14" s="40">
        <f>+'24-01-010 Ind. Prog. Bonif. '!J35</f>
        <v>0</v>
      </c>
      <c r="C14" s="40">
        <f>+'24-01-010 Ind. Prog. Bonif. '!K35</f>
        <v>0</v>
      </c>
      <c r="D14" s="40">
        <f>+'24-01-010 Ind. Prog. Bonif. '!M35</f>
        <v>0</v>
      </c>
      <c r="E14" s="40">
        <f>+'24-01-010 Ind. Prog. Bonif. '!N35</f>
        <v>0</v>
      </c>
      <c r="F14" s="40">
        <f>+'24-01-010 Ind. Prog. Bonif. '!O35</f>
        <v>0</v>
      </c>
      <c r="G14" s="40">
        <f>+'24-01-010 Ind. Prog. Bonif. '!R35</f>
        <v>0</v>
      </c>
      <c r="H14" s="40">
        <f>+'24-01-010 Ind. Prog. Bonif. '!S35</f>
        <v>0</v>
      </c>
      <c r="I14" s="40">
        <f>+'24-01-010 Ind. Prog. Bonif. '!T35</f>
        <v>0</v>
      </c>
      <c r="J14" s="40">
        <f>+'24-01-010 Ind. Prog. Bonif. '!U35</f>
        <v>0</v>
      </c>
      <c r="K14" s="40">
        <f>+'24-01-010 Ind. Prog. Bonif. '!V35</f>
        <v>0</v>
      </c>
      <c r="L14" s="40">
        <f>+'24-01-010 Ind. Prog. Bonif. '!W35</f>
        <v>0</v>
      </c>
      <c r="M14" s="40">
        <f>+'24-01-010 Ind. Prog. Bonif. '!X35</f>
        <v>0</v>
      </c>
      <c r="N14" s="40">
        <f>+'24-01-010 Ind. Prog. Bonif. '!Y35</f>
        <v>0</v>
      </c>
      <c r="O14" s="40">
        <f>+'24-01-010 Ind. Prog. Bonif. '!Z35</f>
        <v>0</v>
      </c>
      <c r="P14" s="40">
        <f>+'24-01-010 Ind. Prog. Bonif. '!AA35</f>
        <v>0</v>
      </c>
      <c r="Q14" s="40">
        <f>+'24-01-010 Ind. Prog. Bonif. '!AB35</f>
        <v>0</v>
      </c>
      <c r="R14" s="40">
        <f>+'24-01-010 Ind. Prog. Bonif. '!AC35</f>
        <v>0</v>
      </c>
      <c r="S14" s="40">
        <f>+'24-01-010 Ind. Prog. Bonif. '!AD35</f>
        <v>0</v>
      </c>
      <c r="T14" s="40">
        <f>+'24-01-010 Ind. Prog. Bonif. '!AE35</f>
        <v>0</v>
      </c>
      <c r="U14" s="40">
        <f>+'24-01-010 Ind. Prog. Bonif. '!AF35</f>
        <v>0</v>
      </c>
      <c r="V14" s="40">
        <f>+'24-01-010 Ind. Prog. Bonif. '!AG35</f>
        <v>0</v>
      </c>
      <c r="W14" s="40">
        <f>+'24-01-010 Ind. Prog. Bonif. '!AH35</f>
        <v>0</v>
      </c>
      <c r="X14" s="61">
        <f>+'24-01-010 Ind. Prog. Bonif. '!AI35</f>
        <v>0</v>
      </c>
      <c r="Y14" s="61">
        <f>+'24-01-010 Ind. Prog. Bonif. '!AJ35</f>
        <v>0</v>
      </c>
    </row>
    <row r="15" spans="1:25" ht="24.75" customHeight="1" x14ac:dyDescent="0.25">
      <c r="A15" s="60" t="s">
        <v>56</v>
      </c>
      <c r="B15" s="40">
        <f>+'24-01-010 Ind. Prog. Bonif. '!J39</f>
        <v>0</v>
      </c>
      <c r="C15" s="40">
        <f>+'24-01-010 Ind. Prog. Bonif. '!K39</f>
        <v>0</v>
      </c>
      <c r="D15" s="40">
        <f>+'24-01-010 Ind. Prog. Bonif. '!M39</f>
        <v>0</v>
      </c>
      <c r="E15" s="40">
        <f>+'24-01-010 Ind. Prog. Bonif. '!N39</f>
        <v>0</v>
      </c>
      <c r="F15" s="40">
        <f>+'24-01-010 Ind. Prog. Bonif. '!O39</f>
        <v>0</v>
      </c>
      <c r="G15" s="40">
        <f>+'24-01-010 Ind. Prog. Bonif. '!R39</f>
        <v>0</v>
      </c>
      <c r="H15" s="40">
        <f>+'24-01-010 Ind. Prog. Bonif. '!S39</f>
        <v>0</v>
      </c>
      <c r="I15" s="40">
        <f>+'24-01-010 Ind. Prog. Bonif. '!T39</f>
        <v>0</v>
      </c>
      <c r="J15" s="40">
        <f>+'24-01-010 Ind. Prog. Bonif. '!U39</f>
        <v>0</v>
      </c>
      <c r="K15" s="40">
        <f>+'24-01-010 Ind. Prog. Bonif. '!V39</f>
        <v>0</v>
      </c>
      <c r="L15" s="40">
        <f>+'24-01-010 Ind. Prog. Bonif. '!W39</f>
        <v>0</v>
      </c>
      <c r="M15" s="40">
        <f>+'24-01-010 Ind. Prog. Bonif. '!X39</f>
        <v>0</v>
      </c>
      <c r="N15" s="40">
        <f>+'24-01-010 Ind. Prog. Bonif. '!Y39</f>
        <v>0</v>
      </c>
      <c r="O15" s="40">
        <f>+'24-01-010 Ind. Prog. Bonif. '!Z39</f>
        <v>0</v>
      </c>
      <c r="P15" s="40">
        <f>+'24-01-010 Ind. Prog. Bonif. '!AA39</f>
        <v>0</v>
      </c>
      <c r="Q15" s="40">
        <f>+'24-01-010 Ind. Prog. Bonif. '!AB39</f>
        <v>0</v>
      </c>
      <c r="R15" s="40">
        <f>+'24-01-010 Ind. Prog. Bonif. '!AC39</f>
        <v>0</v>
      </c>
      <c r="S15" s="40">
        <f>+'24-01-010 Ind. Prog. Bonif. '!AD39</f>
        <v>0</v>
      </c>
      <c r="T15" s="40">
        <f>+'24-01-010 Ind. Prog. Bonif. '!AE39</f>
        <v>0</v>
      </c>
      <c r="U15" s="40">
        <f>+'24-01-010 Ind. Prog. Bonif. '!AF39</f>
        <v>0</v>
      </c>
      <c r="V15" s="40">
        <f>+'24-01-010 Ind. Prog. Bonif. '!AG39</f>
        <v>0</v>
      </c>
      <c r="W15" s="40">
        <f>+'24-01-010 Ind. Prog. Bonif. '!AH39</f>
        <v>0</v>
      </c>
      <c r="X15" s="61">
        <f>+'24-01-010 Ind. Prog. Bonif. '!AI39</f>
        <v>0</v>
      </c>
      <c r="Y15" s="61">
        <f>+'24-01-010 Ind. Prog. Bonif. '!AJ39</f>
        <v>0</v>
      </c>
    </row>
    <row r="16" spans="1:25" ht="24.75" customHeight="1" x14ac:dyDescent="0.25">
      <c r="A16" s="60" t="s">
        <v>58</v>
      </c>
      <c r="B16" s="40">
        <f>+'24-01-010 Ind. Prog. Bonif. '!J43</f>
        <v>1500000</v>
      </c>
      <c r="C16" s="40">
        <f>+'24-01-010 Ind. Prog. Bonif. '!K43</f>
        <v>711002</v>
      </c>
      <c r="D16" s="40">
        <f>+'24-01-010 Ind. Prog. Bonif. '!M43</f>
        <v>0</v>
      </c>
      <c r="E16" s="40">
        <f>+'24-01-010 Ind. Prog. Bonif. '!N43</f>
        <v>0</v>
      </c>
      <c r="F16" s="40">
        <f>+'24-01-010 Ind. Prog. Bonif. '!O43</f>
        <v>0</v>
      </c>
      <c r="G16" s="40">
        <f>+'24-01-010 Ind. Prog. Bonif. '!R43</f>
        <v>711002</v>
      </c>
      <c r="H16" s="40">
        <f>+'24-01-010 Ind. Prog. Bonif. '!S43</f>
        <v>0</v>
      </c>
      <c r="I16" s="40">
        <f>+'24-01-010 Ind. Prog. Bonif. '!T43</f>
        <v>0</v>
      </c>
      <c r="J16" s="40">
        <f>+'24-01-010 Ind. Prog. Bonif. '!U43</f>
        <v>711002</v>
      </c>
      <c r="K16" s="40">
        <f>+'24-01-010 Ind. Prog. Bonif. '!V43</f>
        <v>0</v>
      </c>
      <c r="L16" s="40">
        <f>+'24-01-010 Ind. Prog. Bonif. '!W43</f>
        <v>0</v>
      </c>
      <c r="M16" s="40">
        <f>+'24-01-010 Ind. Prog. Bonif. '!X43</f>
        <v>0</v>
      </c>
      <c r="N16" s="40">
        <f>+'24-01-010 Ind. Prog. Bonif. '!Y43</f>
        <v>0</v>
      </c>
      <c r="O16" s="40">
        <f>+'24-01-010 Ind. Prog. Bonif. '!Z43</f>
        <v>0</v>
      </c>
      <c r="P16" s="40">
        <f>+'24-01-010 Ind. Prog. Bonif. '!AA43</f>
        <v>0</v>
      </c>
      <c r="Q16" s="40">
        <f>+'24-01-010 Ind. Prog. Bonif. '!AB43</f>
        <v>0</v>
      </c>
      <c r="R16" s="40">
        <f>+'24-01-010 Ind. Prog. Bonif. '!AC43</f>
        <v>0</v>
      </c>
      <c r="S16" s="40">
        <f>+'24-01-010 Ind. Prog. Bonif. '!AD43</f>
        <v>0</v>
      </c>
      <c r="T16" s="40">
        <f>+'24-01-010 Ind. Prog. Bonif. '!AE43</f>
        <v>0</v>
      </c>
      <c r="U16" s="40">
        <f>+'24-01-010 Ind. Prog. Bonif. '!AF43</f>
        <v>0</v>
      </c>
      <c r="V16" s="40">
        <f>+'24-01-010 Ind. Prog. Bonif. '!AG43</f>
        <v>0</v>
      </c>
      <c r="W16" s="40">
        <f>+'24-01-010 Ind. Prog. Bonif. '!AH43</f>
        <v>711002</v>
      </c>
      <c r="X16" s="61">
        <f>+'24-01-010 Ind. Prog. Bonif. '!AI43</f>
        <v>0.47400133333333333</v>
      </c>
      <c r="Y16" s="61">
        <f>+'24-01-010 Ind. Prog. Bonif. '!AJ43</f>
        <v>1.3786749799810193E-5</v>
      </c>
    </row>
    <row r="17" spans="1:25" ht="24.75" customHeight="1" x14ac:dyDescent="0.25">
      <c r="A17" s="60" t="s">
        <v>60</v>
      </c>
      <c r="B17" s="40">
        <f>+'24-01-010 Ind. Prog. Bonif. '!J47</f>
        <v>0</v>
      </c>
      <c r="C17" s="40">
        <f>+'24-01-010 Ind. Prog. Bonif. '!K47</f>
        <v>0</v>
      </c>
      <c r="D17" s="40">
        <f>+'24-01-010 Ind. Prog. Bonif. '!M47</f>
        <v>0</v>
      </c>
      <c r="E17" s="40">
        <f>+'24-01-010 Ind. Prog. Bonif. '!N47</f>
        <v>0</v>
      </c>
      <c r="F17" s="40">
        <f>+'24-01-010 Ind. Prog. Bonif. '!O47</f>
        <v>0</v>
      </c>
      <c r="G17" s="40">
        <f>+'24-01-010 Ind. Prog. Bonif. '!R47</f>
        <v>0</v>
      </c>
      <c r="H17" s="40">
        <f>+'24-01-010 Ind. Prog. Bonif. '!S47</f>
        <v>0</v>
      </c>
      <c r="I17" s="40">
        <f>+'24-01-010 Ind. Prog. Bonif. '!T47</f>
        <v>0</v>
      </c>
      <c r="J17" s="40">
        <f>+'24-01-010 Ind. Prog. Bonif. '!U47</f>
        <v>0</v>
      </c>
      <c r="K17" s="40">
        <f>+'24-01-010 Ind. Prog. Bonif. '!V47</f>
        <v>0</v>
      </c>
      <c r="L17" s="40">
        <f>+'24-01-010 Ind. Prog. Bonif. '!W47</f>
        <v>0</v>
      </c>
      <c r="M17" s="40">
        <f>+'24-01-010 Ind. Prog. Bonif. '!X47</f>
        <v>0</v>
      </c>
      <c r="N17" s="40">
        <f>+'24-01-010 Ind. Prog. Bonif. '!Y47</f>
        <v>0</v>
      </c>
      <c r="O17" s="40">
        <f>+'24-01-010 Ind. Prog. Bonif. '!Z47</f>
        <v>0</v>
      </c>
      <c r="P17" s="40">
        <f>+'24-01-010 Ind. Prog. Bonif. '!AA47</f>
        <v>0</v>
      </c>
      <c r="Q17" s="40">
        <f>+'24-01-010 Ind. Prog. Bonif. '!AB47</f>
        <v>0</v>
      </c>
      <c r="R17" s="40">
        <f>+'24-01-010 Ind. Prog. Bonif. '!AC47</f>
        <v>0</v>
      </c>
      <c r="S17" s="40">
        <f>+'24-01-010 Ind. Prog. Bonif. '!AD47</f>
        <v>0</v>
      </c>
      <c r="T17" s="40">
        <f>+'24-01-010 Ind. Prog. Bonif. '!AE47</f>
        <v>0</v>
      </c>
      <c r="U17" s="40">
        <f>+'24-01-010 Ind. Prog. Bonif. '!AF47</f>
        <v>0</v>
      </c>
      <c r="V17" s="40">
        <f>+'24-01-010 Ind. Prog. Bonif. '!AG47</f>
        <v>0</v>
      </c>
      <c r="W17" s="40">
        <f>+'24-01-010 Ind. Prog. Bonif. '!AH47</f>
        <v>0</v>
      </c>
      <c r="X17" s="61">
        <f>+'24-01-010 Ind. Prog. Bonif. '!AI47</f>
        <v>0</v>
      </c>
      <c r="Y17" s="61">
        <f>+'24-01-010 Ind. Prog. Bonif. '!AJ44</f>
        <v>0</v>
      </c>
    </row>
    <row r="18" spans="1:25" ht="24.75" customHeight="1" x14ac:dyDescent="0.25">
      <c r="A18" s="60" t="s">
        <v>62</v>
      </c>
      <c r="B18" s="40">
        <f>+'24-01-010 Ind. Prog. Bonif. '!J51</f>
        <v>0</v>
      </c>
      <c r="C18" s="40">
        <f>+'24-01-010 Ind. Prog. Bonif. '!K51</f>
        <v>0</v>
      </c>
      <c r="D18" s="40">
        <f>+'24-01-010 Ind. Prog. Bonif. '!M51</f>
        <v>0</v>
      </c>
      <c r="E18" s="40">
        <f>+'24-01-010 Ind. Prog. Bonif. '!N51</f>
        <v>0</v>
      </c>
      <c r="F18" s="40">
        <f>+'24-01-010 Ind. Prog. Bonif. '!O51</f>
        <v>0</v>
      </c>
      <c r="G18" s="40">
        <f>+'24-01-010 Ind. Prog. Bonif. '!R51</f>
        <v>0</v>
      </c>
      <c r="H18" s="40">
        <f>+'24-01-010 Ind. Prog. Bonif. '!S51</f>
        <v>0</v>
      </c>
      <c r="I18" s="40">
        <f>+'24-01-010 Ind. Prog. Bonif. '!T51</f>
        <v>0</v>
      </c>
      <c r="J18" s="40">
        <f>+'24-01-010 Ind. Prog. Bonif. '!U51</f>
        <v>0</v>
      </c>
      <c r="K18" s="40">
        <f>+'24-01-010 Ind. Prog. Bonif. '!V51</f>
        <v>0</v>
      </c>
      <c r="L18" s="40">
        <f>+'24-01-010 Ind. Prog. Bonif. '!W51</f>
        <v>0</v>
      </c>
      <c r="M18" s="40">
        <f>+'24-01-010 Ind. Prog. Bonif. '!X51</f>
        <v>0</v>
      </c>
      <c r="N18" s="40">
        <f>+'24-01-010 Ind. Prog. Bonif. '!Y51</f>
        <v>0</v>
      </c>
      <c r="O18" s="40">
        <f>+'24-01-010 Ind. Prog. Bonif. '!Z51</f>
        <v>0</v>
      </c>
      <c r="P18" s="40">
        <f>+'24-01-010 Ind. Prog. Bonif. '!AA51</f>
        <v>0</v>
      </c>
      <c r="Q18" s="40">
        <f>+'24-01-010 Ind. Prog. Bonif. '!AB51</f>
        <v>0</v>
      </c>
      <c r="R18" s="40">
        <f>+'24-01-010 Ind. Prog. Bonif. '!AC51</f>
        <v>0</v>
      </c>
      <c r="S18" s="40">
        <f>+'24-01-010 Ind. Prog. Bonif. '!AD51</f>
        <v>0</v>
      </c>
      <c r="T18" s="40">
        <f>+'24-01-010 Ind. Prog. Bonif. '!AE51</f>
        <v>0</v>
      </c>
      <c r="U18" s="40">
        <f>+'24-01-010 Ind. Prog. Bonif. '!AF51</f>
        <v>0</v>
      </c>
      <c r="V18" s="40">
        <f>+'24-01-010 Ind. Prog. Bonif. '!AG51</f>
        <v>0</v>
      </c>
      <c r="W18" s="40">
        <f>+'24-01-010 Ind. Prog. Bonif. '!AH51</f>
        <v>0</v>
      </c>
      <c r="X18" s="61">
        <f>+'24-01-010 Ind. Prog. Bonif. '!AI51</f>
        <v>0</v>
      </c>
      <c r="Y18" s="61">
        <f>+'24-01-010 Ind. Prog. Bonif. '!AJ51</f>
        <v>0</v>
      </c>
    </row>
    <row r="19" spans="1:25" ht="24.75" customHeight="1" x14ac:dyDescent="0.25">
      <c r="A19" s="60" t="s">
        <v>64</v>
      </c>
      <c r="B19" s="40">
        <f>+'24-01-010 Ind. Prog. Bonif. '!J55</f>
        <v>0</v>
      </c>
      <c r="C19" s="40">
        <f>+'24-01-010 Ind. Prog. Bonif. '!K55</f>
        <v>0</v>
      </c>
      <c r="D19" s="40">
        <f>+'24-01-010 Ind. Prog. Bonif. '!M55</f>
        <v>0</v>
      </c>
      <c r="E19" s="40">
        <f>+'24-01-010 Ind. Prog. Bonif. '!N55</f>
        <v>0</v>
      </c>
      <c r="F19" s="40">
        <f>+'24-01-010 Ind. Prog. Bonif. '!O55</f>
        <v>0</v>
      </c>
      <c r="G19" s="40">
        <f>+'24-01-010 Ind. Prog. Bonif. '!R55</f>
        <v>0</v>
      </c>
      <c r="H19" s="40">
        <f>+'24-01-010 Ind. Prog. Bonif. '!S55</f>
        <v>0</v>
      </c>
      <c r="I19" s="40">
        <f>+'24-01-010 Ind. Prog. Bonif. '!T55</f>
        <v>0</v>
      </c>
      <c r="J19" s="40">
        <f>+'24-01-010 Ind. Prog. Bonif. '!U55</f>
        <v>0</v>
      </c>
      <c r="K19" s="40">
        <f>+'24-01-010 Ind. Prog. Bonif. '!V55</f>
        <v>0</v>
      </c>
      <c r="L19" s="40">
        <f>+'24-01-010 Ind. Prog. Bonif. '!W55</f>
        <v>0</v>
      </c>
      <c r="M19" s="40">
        <f>+'24-01-010 Ind. Prog. Bonif. '!X55</f>
        <v>0</v>
      </c>
      <c r="N19" s="40">
        <f>+'24-01-010 Ind. Prog. Bonif. '!Y55</f>
        <v>0</v>
      </c>
      <c r="O19" s="40">
        <f>+'24-01-010 Ind. Prog. Bonif. '!Z55</f>
        <v>0</v>
      </c>
      <c r="P19" s="40">
        <f>+'24-01-010 Ind. Prog. Bonif. '!AA55</f>
        <v>0</v>
      </c>
      <c r="Q19" s="40">
        <f>+'24-01-010 Ind. Prog. Bonif. '!AB55</f>
        <v>0</v>
      </c>
      <c r="R19" s="40">
        <f>+'24-01-010 Ind. Prog. Bonif. '!AC55</f>
        <v>0</v>
      </c>
      <c r="S19" s="40">
        <f>+'24-01-010 Ind. Prog. Bonif. '!AD55</f>
        <v>0</v>
      </c>
      <c r="T19" s="40">
        <f>+'24-01-010 Ind. Prog. Bonif. '!AE55</f>
        <v>0</v>
      </c>
      <c r="U19" s="40">
        <f>+'24-01-010 Ind. Prog. Bonif. '!AF55</f>
        <v>0</v>
      </c>
      <c r="V19" s="40">
        <f>+'24-01-010 Ind. Prog. Bonif. '!AG55</f>
        <v>0</v>
      </c>
      <c r="W19" s="40">
        <f>+'24-01-010 Ind. Prog. Bonif. '!AH55</f>
        <v>0</v>
      </c>
      <c r="X19" s="61">
        <f>+'24-01-010 Ind. Prog. Bonif. '!AI55</f>
        <v>0</v>
      </c>
      <c r="Y19" s="61">
        <f>+'24-01-010 Ind. Prog. Bonif. '!AJ55</f>
        <v>0</v>
      </c>
    </row>
    <row r="20" spans="1:25" ht="24.75" customHeight="1" x14ac:dyDescent="0.25">
      <c r="A20" s="62" t="s">
        <v>66</v>
      </c>
      <c r="B20" s="40">
        <f>+'24-01-010 Ind. Prog. Bonif. '!J59</f>
        <v>0</v>
      </c>
      <c r="C20" s="40">
        <f>+'24-01-010 Ind. Prog. Bonif. '!K59</f>
        <v>0</v>
      </c>
      <c r="D20" s="40">
        <f>+'24-01-010 Ind. Prog. Bonif. '!M59</f>
        <v>0</v>
      </c>
      <c r="E20" s="40">
        <f>+'24-01-010 Ind. Prog. Bonif. '!N59</f>
        <v>0</v>
      </c>
      <c r="F20" s="40">
        <f>+'24-01-010 Ind. Prog. Bonif. '!O59</f>
        <v>0</v>
      </c>
      <c r="G20" s="40">
        <f>+'24-01-010 Ind. Prog. Bonif. '!R59</f>
        <v>0</v>
      </c>
      <c r="H20" s="40">
        <f>+'24-01-010 Ind. Prog. Bonif. '!S59</f>
        <v>0</v>
      </c>
      <c r="I20" s="40">
        <f>+'24-01-010 Ind. Prog. Bonif. '!T59</f>
        <v>0</v>
      </c>
      <c r="J20" s="40">
        <f>+'24-01-010 Ind. Prog. Bonif. '!U59</f>
        <v>0</v>
      </c>
      <c r="K20" s="40">
        <f>+'24-01-010 Ind. Prog. Bonif. '!V59</f>
        <v>0</v>
      </c>
      <c r="L20" s="40">
        <f>+'24-01-010 Ind. Prog. Bonif. '!W59</f>
        <v>0</v>
      </c>
      <c r="M20" s="40">
        <f>+'24-01-010 Ind. Prog. Bonif. '!X59</f>
        <v>0</v>
      </c>
      <c r="N20" s="40">
        <f>+'24-01-010 Ind. Prog. Bonif. '!Y59</f>
        <v>0</v>
      </c>
      <c r="O20" s="40">
        <f>+'24-01-010 Ind. Prog. Bonif. '!Z59</f>
        <v>0</v>
      </c>
      <c r="P20" s="40">
        <f>+'24-01-010 Ind. Prog. Bonif. '!AA59</f>
        <v>0</v>
      </c>
      <c r="Q20" s="40">
        <f>+'24-01-010 Ind. Prog. Bonif. '!AB59</f>
        <v>0</v>
      </c>
      <c r="R20" s="40">
        <f>+'24-01-010 Ind. Prog. Bonif. '!AC59</f>
        <v>0</v>
      </c>
      <c r="S20" s="40">
        <f>+'24-01-010 Ind. Prog. Bonif. '!AD59</f>
        <v>0</v>
      </c>
      <c r="T20" s="40">
        <f>+'24-01-010 Ind. Prog. Bonif. '!AE59</f>
        <v>0</v>
      </c>
      <c r="U20" s="40">
        <f>+'24-01-010 Ind. Prog. Bonif. '!AF59</f>
        <v>0</v>
      </c>
      <c r="V20" s="40">
        <f>+'24-01-010 Ind. Prog. Bonif. '!AG59</f>
        <v>0</v>
      </c>
      <c r="W20" s="40">
        <f>+'24-01-010 Ind. Prog. Bonif. '!AH59</f>
        <v>0</v>
      </c>
      <c r="X20" s="61">
        <f>+'24-01-010 Ind. Prog. Bonif. '!AI59</f>
        <v>0</v>
      </c>
      <c r="Y20" s="61">
        <f>+'24-01-010 Ind. Prog. Bonif. '!AJ59</f>
        <v>0</v>
      </c>
    </row>
    <row r="21" spans="1:25" ht="24.75" customHeight="1" x14ac:dyDescent="0.25">
      <c r="A21" s="62" t="s">
        <v>68</v>
      </c>
      <c r="B21" s="40">
        <f>+'24-01-010 Ind. Prog. Bonif. '!J63</f>
        <v>650000</v>
      </c>
      <c r="C21" s="40">
        <f>+'24-01-010 Ind. Prog. Bonif. '!K63</f>
        <v>520000</v>
      </c>
      <c r="D21" s="40">
        <f>+'24-01-010 Ind. Prog. Bonif. '!M63</f>
        <v>0</v>
      </c>
      <c r="E21" s="40">
        <f>+'24-01-010 Ind. Prog. Bonif. '!N63</f>
        <v>0</v>
      </c>
      <c r="F21" s="40">
        <f>+'24-01-010 Ind. Prog. Bonif. '!O63</f>
        <v>0</v>
      </c>
      <c r="G21" s="40">
        <f>+'24-01-010 Ind. Prog. Bonif. '!R63</f>
        <v>0</v>
      </c>
      <c r="H21" s="40">
        <f>+'24-01-010 Ind. Prog. Bonif. '!S63</f>
        <v>0</v>
      </c>
      <c r="I21" s="40">
        <f>+'24-01-010 Ind. Prog. Bonif. '!T63</f>
        <v>0</v>
      </c>
      <c r="J21" s="40">
        <f>+'24-01-010 Ind. Prog. Bonif. '!U63</f>
        <v>0</v>
      </c>
      <c r="K21" s="40">
        <f>+'24-01-010 Ind. Prog. Bonif. '!V63</f>
        <v>0</v>
      </c>
      <c r="L21" s="40">
        <f>+'24-01-010 Ind. Prog. Bonif. '!W63</f>
        <v>0</v>
      </c>
      <c r="M21" s="40">
        <f>+'24-01-010 Ind. Prog. Bonif. '!X63</f>
        <v>520000</v>
      </c>
      <c r="N21" s="40">
        <f>+'24-01-010 Ind. Prog. Bonif. '!Y63</f>
        <v>520000</v>
      </c>
      <c r="O21" s="40">
        <f>+'24-01-010 Ind. Prog. Bonif. '!Z63</f>
        <v>0</v>
      </c>
      <c r="P21" s="40">
        <f>+'24-01-010 Ind. Prog. Bonif. '!AA63</f>
        <v>0</v>
      </c>
      <c r="Q21" s="40">
        <f>+'24-01-010 Ind. Prog. Bonif. '!AB63</f>
        <v>0</v>
      </c>
      <c r="R21" s="40">
        <f>+'24-01-010 Ind. Prog. Bonif. '!AC63</f>
        <v>0</v>
      </c>
      <c r="S21" s="40">
        <f>+'24-01-010 Ind. Prog. Bonif. '!AD63</f>
        <v>0</v>
      </c>
      <c r="T21" s="40">
        <f>+'24-01-010 Ind. Prog. Bonif. '!AE63</f>
        <v>0</v>
      </c>
      <c r="U21" s="40">
        <f>+'24-01-010 Ind. Prog. Bonif. '!AF63</f>
        <v>0</v>
      </c>
      <c r="V21" s="40">
        <f>+'24-01-010 Ind. Prog. Bonif. '!AG63</f>
        <v>0</v>
      </c>
      <c r="W21" s="40">
        <f>+'24-01-010 Ind. Prog. Bonif. '!AH63</f>
        <v>520000</v>
      </c>
      <c r="X21" s="61">
        <f>+'24-01-010 Ind. Prog. Bonif. '!AI63</f>
        <v>0.8</v>
      </c>
      <c r="Y21" s="61">
        <f>+'24-01-010 Ind. Prog. Bonif. '!AJ63</f>
        <v>1.0083107917982369E-5</v>
      </c>
    </row>
    <row r="22" spans="1:25" ht="24.75" customHeight="1" x14ac:dyDescent="0.25">
      <c r="A22" s="62" t="s">
        <v>80</v>
      </c>
      <c r="B22" s="40">
        <f>+'24-01-010 Ind. Prog. Bonif. '!J67</f>
        <v>725900</v>
      </c>
      <c r="C22" s="40">
        <f>+'24-01-010 Ind. Prog. Bonif. '!K67</f>
        <v>725900</v>
      </c>
      <c r="D22" s="40">
        <f>+'24-01-010 Ind. Prog. Bonif. '!M64</f>
        <v>0</v>
      </c>
      <c r="E22" s="40">
        <f>+'24-01-010 Ind. Prog. Bonif. '!N64</f>
        <v>0</v>
      </c>
      <c r="F22" s="40">
        <f>+'24-01-010 Ind. Prog. Bonif. '!O64</f>
        <v>0</v>
      </c>
      <c r="G22" s="40">
        <f>+'24-01-010 Ind. Prog. Bonif. '!R64</f>
        <v>0</v>
      </c>
      <c r="H22" s="40">
        <f>+'24-01-010 Ind. Prog. Bonif. '!S64</f>
        <v>0</v>
      </c>
      <c r="I22" s="40">
        <f>+'24-01-010 Ind. Prog. Bonif. '!T64</f>
        <v>0</v>
      </c>
      <c r="J22" s="40">
        <f>+'24-01-010 Ind. Prog. Bonif. '!U67</f>
        <v>0</v>
      </c>
      <c r="K22" s="40">
        <f>+'24-01-010 Ind. Prog. Bonif. '!V64</f>
        <v>0</v>
      </c>
      <c r="L22" s="40">
        <f>+'24-01-010 Ind. Prog. Bonif. '!W64</f>
        <v>0</v>
      </c>
      <c r="M22" s="40">
        <f>+'24-01-010 Ind. Prog. Bonif. '!X64</f>
        <v>0</v>
      </c>
      <c r="N22" s="40">
        <f>+'24-01-010 Ind. Prog. Bonif. '!Y67</f>
        <v>725900</v>
      </c>
      <c r="O22" s="40">
        <f>+'24-01-010 Ind. Prog. Bonif. '!Z64</f>
        <v>0</v>
      </c>
      <c r="P22" s="40">
        <f>+'24-01-010 Ind. Prog. Bonif. '!AA64</f>
        <v>0</v>
      </c>
      <c r="Q22" s="40">
        <f>+'24-01-010 Ind. Prog. Bonif. '!AB64</f>
        <v>0</v>
      </c>
      <c r="R22" s="40">
        <f>+'24-01-010 Ind. Prog. Bonif. '!AC67</f>
        <v>0</v>
      </c>
      <c r="S22" s="40">
        <f>+'24-01-010 Ind. Prog. Bonif. '!AD64</f>
        <v>0</v>
      </c>
      <c r="T22" s="40">
        <f>+'24-01-010 Ind. Prog. Bonif. '!AE64</f>
        <v>0</v>
      </c>
      <c r="U22" s="40">
        <f>+'24-01-010 Ind. Prog. Bonif. '!AF64</f>
        <v>0</v>
      </c>
      <c r="V22" s="40">
        <f>+'24-01-010 Ind. Prog. Bonif. '!AG67</f>
        <v>0</v>
      </c>
      <c r="W22" s="40">
        <f>+'24-01-010 Ind. Prog. Bonif. '!AH67</f>
        <v>725900</v>
      </c>
      <c r="X22" s="61">
        <f>+'24-01-010 Ind. Prog. Bonif. '!AI67</f>
        <v>1</v>
      </c>
      <c r="Y22" s="61">
        <f>+'24-01-010 Ind. Prog. Bonif. '!AJ67</f>
        <v>1.4075630841660388E-5</v>
      </c>
    </row>
    <row r="23" spans="1:25" ht="24.75" customHeight="1" x14ac:dyDescent="0.25">
      <c r="A23" s="62" t="s">
        <v>70</v>
      </c>
      <c r="B23" s="40">
        <f>+'24-01-010 Ind. Prog. Bonif. '!J71</f>
        <v>0</v>
      </c>
      <c r="C23" s="40">
        <f>+'24-01-010 Ind. Prog. Bonif. '!K71</f>
        <v>0</v>
      </c>
      <c r="D23" s="40">
        <f>+'24-01-010 Ind. Prog. Bonif. '!M71</f>
        <v>0</v>
      </c>
      <c r="E23" s="40">
        <f>+'24-01-010 Ind. Prog. Bonif. '!N71</f>
        <v>0</v>
      </c>
      <c r="F23" s="40">
        <f>+'24-01-010 Ind. Prog. Bonif. '!O71</f>
        <v>0</v>
      </c>
      <c r="G23" s="40">
        <f>+'24-01-010 Ind. Prog. Bonif. '!R71</f>
        <v>0</v>
      </c>
      <c r="H23" s="40">
        <f>+'24-01-010 Ind. Prog. Bonif. '!S71</f>
        <v>0</v>
      </c>
      <c r="I23" s="40">
        <f>+'24-01-010 Ind. Prog. Bonif. '!T71</f>
        <v>0</v>
      </c>
      <c r="J23" s="40">
        <f>+'24-01-010 Ind. Prog. Bonif. '!U71</f>
        <v>0</v>
      </c>
      <c r="K23" s="40">
        <f>+'24-01-010 Ind. Prog. Bonif. '!V71</f>
        <v>0</v>
      </c>
      <c r="L23" s="40">
        <f>+'24-01-010 Ind. Prog. Bonif. '!W71</f>
        <v>0</v>
      </c>
      <c r="M23" s="40">
        <f>+'24-01-010 Ind. Prog. Bonif. '!X71</f>
        <v>0</v>
      </c>
      <c r="N23" s="40">
        <f>+'24-01-010 Ind. Prog. Bonif. '!Y71</f>
        <v>0</v>
      </c>
      <c r="O23" s="40">
        <f>+'24-01-010 Ind. Prog. Bonif. '!Z71</f>
        <v>0</v>
      </c>
      <c r="P23" s="40">
        <f>+'24-01-010 Ind. Prog. Bonif. '!AA71</f>
        <v>0</v>
      </c>
      <c r="Q23" s="40">
        <f>+'24-01-010 Ind. Prog. Bonif. '!AB71</f>
        <v>0</v>
      </c>
      <c r="R23" s="40">
        <f>+'24-01-010 Ind. Prog. Bonif. '!AC71</f>
        <v>0</v>
      </c>
      <c r="S23" s="40">
        <f>+'24-01-010 Ind. Prog. Bonif. '!AD71</f>
        <v>0</v>
      </c>
      <c r="T23" s="40">
        <f>+'24-01-010 Ind. Prog. Bonif. '!AE71</f>
        <v>0</v>
      </c>
      <c r="U23" s="40">
        <f>+'24-01-010 Ind. Prog. Bonif. '!AF71</f>
        <v>0</v>
      </c>
      <c r="V23" s="40">
        <f>+'24-01-010 Ind. Prog. Bonif. '!AG71</f>
        <v>0</v>
      </c>
      <c r="W23" s="40">
        <f>+'24-01-010 Ind. Prog. Bonif. '!AH71</f>
        <v>0</v>
      </c>
      <c r="X23" s="61">
        <f>+'24-01-010 Ind. Prog. Bonif. '!AI71</f>
        <v>0</v>
      </c>
      <c r="Y23" s="61">
        <f>+'24-01-010 Ind. Prog. Bonif. '!AJ71</f>
        <v>0</v>
      </c>
    </row>
    <row r="24" spans="1:25" ht="24.75" customHeight="1" x14ac:dyDescent="0.25">
      <c r="A24" s="63" t="s">
        <v>72</v>
      </c>
      <c r="B24" s="40">
        <f>+'24-01-010 Ind. Prog. Bonif. '!J76</f>
        <v>83314782100</v>
      </c>
      <c r="C24" s="40">
        <f>+'24-01-010 Ind. Prog. Bonif. '!K76</f>
        <v>73974436187</v>
      </c>
      <c r="D24" s="40">
        <f>+'24-01-010 Ind. Prog. Bonif. '!M76</f>
        <v>0</v>
      </c>
      <c r="E24" s="40">
        <f>+'24-01-010 Ind. Prog. Bonif. '!N76</f>
        <v>0</v>
      </c>
      <c r="F24" s="40">
        <f>+'24-01-010 Ind. Prog. Bonif. '!O76</f>
        <v>0</v>
      </c>
      <c r="G24" s="40">
        <f>+'24-01-010 Ind. Prog. Bonif. '!R76</f>
        <v>19640217</v>
      </c>
      <c r="H24" s="40">
        <f>+'24-01-010 Ind. Prog. Bonif. '!S76</f>
        <v>46238137</v>
      </c>
      <c r="I24" s="40">
        <f>+'24-01-010 Ind. Prog. Bonif. '!T76</f>
        <v>23910199</v>
      </c>
      <c r="J24" s="40">
        <f>+'24-01-010 Ind. Prog. Bonif. '!U76</f>
        <v>89788553</v>
      </c>
      <c r="K24" s="40">
        <f>+'24-01-010 Ind. Prog. Bonif. '!V76</f>
        <v>14980673</v>
      </c>
      <c r="L24" s="40">
        <f>+'24-01-010 Ind. Prog. Bonif. '!W76</f>
        <v>14980673</v>
      </c>
      <c r="M24" s="40">
        <f>+'24-01-010 Ind. Prog. Bonif. '!X76</f>
        <v>15056737</v>
      </c>
      <c r="N24" s="40">
        <f>+'24-01-010 Ind. Prog. Bonif. '!Y76</f>
        <v>29408185778</v>
      </c>
      <c r="O24" s="40">
        <f>+'24-01-010 Ind. Prog. Bonif. '!Z76</f>
        <v>50722518</v>
      </c>
      <c r="P24" s="40">
        <f>+'24-01-010 Ind. Prog. Bonif. '!AA76</f>
        <v>21952893675</v>
      </c>
      <c r="Q24" s="40">
        <f>+'24-01-010 Ind. Prog. Bonif. '!AB76</f>
        <v>66933399</v>
      </c>
      <c r="R24" s="40">
        <f>+'24-01-010 Ind. Prog. Bonif. '!AC76</f>
        <v>22070549592</v>
      </c>
      <c r="S24" s="40">
        <f>+'24-01-010 Ind. Prog. Bonif. '!AD76</f>
        <v>0</v>
      </c>
      <c r="T24" s="40">
        <f>+'24-01-010 Ind. Prog. Bonif. '!AE76</f>
        <v>0</v>
      </c>
      <c r="U24" s="40">
        <f>+'24-01-010 Ind. Prog. Bonif. '!AF76</f>
        <v>0</v>
      </c>
      <c r="V24" s="40">
        <f>+'24-01-010 Ind. Prog. Bonif. '!AG76</f>
        <v>0</v>
      </c>
      <c r="W24" s="40">
        <f>+'24-01-010 Ind. Prog. Bonif. '!AH76</f>
        <v>51568523923</v>
      </c>
      <c r="X24" s="61">
        <f>+'24-01-010 Ind. Prog. Bonif. '!AI76</f>
        <v>0.61896007674969367</v>
      </c>
      <c r="Y24" s="61">
        <f>+'24-01-010 Ind. Prog. Bonif. '!AJ76</f>
        <v>0.99994421516666254</v>
      </c>
    </row>
    <row r="25" spans="1:25" ht="34.5" customHeight="1" x14ac:dyDescent="0.25">
      <c r="A25" s="65" t="str">
        <f>"TOTAL ASIG."&amp;" "&amp;$A$5</f>
        <v>TOTAL ASIG. 24-01-010 "Programa Bonificación Ley N°20.595"</v>
      </c>
      <c r="B25" s="66">
        <f>SUM(B8:B24)</f>
        <v>83318578000</v>
      </c>
      <c r="C25" s="66">
        <f t="shared" ref="C25:V25" si="0">SUM(C8:C24)</f>
        <v>73977313089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20351219</v>
      </c>
      <c r="H25" s="66">
        <f t="shared" si="0"/>
        <v>46238137</v>
      </c>
      <c r="I25" s="66">
        <f t="shared" si="0"/>
        <v>23910199</v>
      </c>
      <c r="J25" s="66">
        <f t="shared" si="0"/>
        <v>90499555</v>
      </c>
      <c r="K25" s="66">
        <f t="shared" si="0"/>
        <v>14980673</v>
      </c>
      <c r="L25" s="66">
        <f t="shared" si="0"/>
        <v>15700673</v>
      </c>
      <c r="M25" s="66">
        <f t="shared" si="0"/>
        <v>15576737</v>
      </c>
      <c r="N25" s="66">
        <f t="shared" si="0"/>
        <v>29410151678</v>
      </c>
      <c r="O25" s="66">
        <f t="shared" si="0"/>
        <v>50922518</v>
      </c>
      <c r="P25" s="66">
        <f t="shared" si="0"/>
        <v>21952893675</v>
      </c>
      <c r="Q25" s="66">
        <f t="shared" si="0"/>
        <v>66933399</v>
      </c>
      <c r="R25" s="66">
        <f t="shared" si="0"/>
        <v>22070749592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51571400825</v>
      </c>
      <c r="X25" s="67">
        <f>+'24-01-010 Ind. Prog. Bonif. '!AI77</f>
        <v>4.8929614100830268</v>
      </c>
      <c r="Y25" s="67">
        <f>'24-01-010 Ind. Prog. Bonif. 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70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7EF0D-2BCF-41F2-B3FA-101DC50E8AF4}">
  <sheetPr codeName="Hoja20">
    <tabColor rgb="FF33CCFF"/>
    <pageSetUpPr fitToPage="1"/>
  </sheetPr>
  <dimension ref="A1:Y42"/>
  <sheetViews>
    <sheetView topLeftCell="A19" zoomScaleNormal="100" workbookViewId="0">
      <selection activeCell="W29" sqref="W29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90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+'24-03-343 Ind. CALLE'!J11</f>
        <v>800000</v>
      </c>
      <c r="C8" s="40">
        <f>+'24-03-343 Ind. CALLE'!K11</f>
        <v>792968</v>
      </c>
      <c r="D8" s="40">
        <f>+'24-03-343 Ind. CALLE'!M11</f>
        <v>0</v>
      </c>
      <c r="E8" s="40">
        <f>+'24-03-343 Ind. CALLE'!N11</f>
        <v>0</v>
      </c>
      <c r="F8" s="40">
        <f>+'24-03-343 Ind. CALLE'!O11</f>
        <v>0</v>
      </c>
      <c r="G8" s="40">
        <f>+'24-03-343 Ind. CALLE'!R11</f>
        <v>0</v>
      </c>
      <c r="H8" s="40">
        <f>+'24-03-343 Ind. CALLE'!S11</f>
        <v>0</v>
      </c>
      <c r="I8" s="40">
        <f>+'24-03-343 Ind. CALLE'!T11</f>
        <v>0</v>
      </c>
      <c r="J8" s="40">
        <f>+'24-03-343 Ind. CALLE'!U11</f>
        <v>0</v>
      </c>
      <c r="K8" s="40">
        <f>+'24-03-343 Ind. CALLE'!V11</f>
        <v>0</v>
      </c>
      <c r="L8" s="40">
        <f>+'24-03-343 Ind. CALLE'!W11</f>
        <v>0</v>
      </c>
      <c r="M8" s="40">
        <f>+'24-03-343 Ind. CALLE'!X11</f>
        <v>0</v>
      </c>
      <c r="N8" s="40">
        <f>+'24-03-343 Ind. CALLE'!Y11</f>
        <v>0</v>
      </c>
      <c r="O8" s="40">
        <f>+'24-03-343 Ind. CALLE'!Z11</f>
        <v>792968</v>
      </c>
      <c r="P8" s="40">
        <f>+'24-03-343 Ind. CALLE'!AA11</f>
        <v>0</v>
      </c>
      <c r="Q8" s="40">
        <f>+'24-03-343 Ind. CALLE'!AB11</f>
        <v>0</v>
      </c>
      <c r="R8" s="40">
        <f>+'24-03-343 Ind. CALLE'!AC11</f>
        <v>792968</v>
      </c>
      <c r="S8" s="40">
        <f>+'24-03-343 Ind. CALLE'!AD11</f>
        <v>0</v>
      </c>
      <c r="T8" s="40">
        <f>+'24-03-343 Ind. CALLE'!AE11</f>
        <v>0</v>
      </c>
      <c r="U8" s="40">
        <f>+'24-03-343 Ind. CALLE'!AF11</f>
        <v>0</v>
      </c>
      <c r="V8" s="40">
        <f>+'24-03-343 Ind. CALLE'!AG11</f>
        <v>0</v>
      </c>
      <c r="W8" s="40">
        <f>+'24-03-343 Ind. CALLE'!AH11</f>
        <v>792968</v>
      </c>
      <c r="X8" s="61">
        <f>+'24-03-343 Ind. CALLE'!AI11</f>
        <v>0.99121000000000004</v>
      </c>
      <c r="Y8" s="61">
        <f>+'24-03-343 Ind. CALLE'!AJ11</f>
        <v>3.7317387840641323E-3</v>
      </c>
    </row>
    <row r="9" spans="1:25" ht="24.75" customHeight="1" x14ac:dyDescent="0.25">
      <c r="A9" s="60" t="s">
        <v>44</v>
      </c>
      <c r="B9" s="40">
        <f>+'24-03-343 Ind. CALLE'!J16</f>
        <v>152008912</v>
      </c>
      <c r="C9" s="40">
        <f>+'24-03-343 Ind. CALLE'!K16</f>
        <v>151966612</v>
      </c>
      <c r="D9" s="40">
        <f>+'24-03-343 Ind. CALLE'!M16</f>
        <v>0</v>
      </c>
      <c r="E9" s="40">
        <f>+'24-03-343 Ind. CALLE'!N16</f>
        <v>0</v>
      </c>
      <c r="F9" s="40">
        <f>+'24-03-343 Ind. CALLE'!O16</f>
        <v>0</v>
      </c>
      <c r="G9" s="40">
        <f>+'24-03-343 Ind. CALLE'!R16</f>
        <v>0</v>
      </c>
      <c r="H9" s="40">
        <f>+'24-03-343 Ind. CALLE'!S16</f>
        <v>25651</v>
      </c>
      <c r="I9" s="40">
        <f>+'24-03-343 Ind. CALLE'!T16</f>
        <v>0</v>
      </c>
      <c r="J9" s="40">
        <f>+'24-03-343 Ind. CALLE'!U16</f>
        <v>25651</v>
      </c>
      <c r="K9" s="40">
        <f>+'24-03-343 Ind. CALLE'!V16</f>
        <v>25651</v>
      </c>
      <c r="L9" s="40">
        <f>+'24-03-343 Ind. CALLE'!W16</f>
        <v>25651</v>
      </c>
      <c r="M9" s="40">
        <f>+'24-03-343 Ind. CALLE'!X16</f>
        <v>25651</v>
      </c>
      <c r="N9" s="40">
        <f>+'24-03-343 Ind. CALLE'!Y16</f>
        <v>76953</v>
      </c>
      <c r="O9" s="40">
        <f>+'24-03-343 Ind. CALLE'!Z16</f>
        <v>0</v>
      </c>
      <c r="P9" s="40">
        <f>+'24-03-343 Ind. CALLE'!AA16</f>
        <v>765096</v>
      </c>
      <c r="Q9" s="40">
        <f>+'24-03-343 Ind. CALLE'!AB16</f>
        <v>0</v>
      </c>
      <c r="R9" s="40">
        <f>+'24-03-343 Ind. CALLE'!AC16</f>
        <v>765096</v>
      </c>
      <c r="S9" s="40">
        <f>+'24-03-343 Ind. CALLE'!AD16</f>
        <v>0</v>
      </c>
      <c r="T9" s="40">
        <f>+'24-03-343 Ind. CALLE'!AE16</f>
        <v>0</v>
      </c>
      <c r="U9" s="40">
        <f>+'24-03-343 Ind. CALLE'!AF16</f>
        <v>0</v>
      </c>
      <c r="V9" s="40">
        <f>+'24-03-343 Ind. CALLE'!AG16</f>
        <v>0</v>
      </c>
      <c r="W9" s="40">
        <f>+'24-03-343 Ind. CALLE'!AH16</f>
        <v>867700</v>
      </c>
      <c r="X9" s="61">
        <f>+'24-03-343 Ind. CALLE'!AI16</f>
        <v>5.7082179497475781E-3</v>
      </c>
      <c r="Y9" s="61">
        <f>+'24-03-343 Ind. CALLE'!AJ16</f>
        <v>4.083430533051078E-3</v>
      </c>
    </row>
    <row r="10" spans="1:25" ht="24.75" customHeight="1" x14ac:dyDescent="0.25">
      <c r="A10" s="60" t="s">
        <v>46</v>
      </c>
      <c r="B10" s="40">
        <f>+'24-03-343 Ind. CALLE'!J21</f>
        <v>185999492</v>
      </c>
      <c r="C10" s="40">
        <f>+'24-03-343 Ind. CALLE'!K21</f>
        <v>185929436</v>
      </c>
      <c r="D10" s="40">
        <f>+'24-03-343 Ind. CALLE'!M21</f>
        <v>0</v>
      </c>
      <c r="E10" s="40">
        <f>+'24-03-343 Ind. CALLE'!N21</f>
        <v>0</v>
      </c>
      <c r="F10" s="40">
        <f>+'24-03-343 Ind. CALLE'!O21</f>
        <v>0</v>
      </c>
      <c r="G10" s="40">
        <f>+'24-03-343 Ind. CALLE'!R21</f>
        <v>0</v>
      </c>
      <c r="H10" s="40">
        <f>+'24-03-343 Ind. CALLE'!S21</f>
        <v>0</v>
      </c>
      <c r="I10" s="40">
        <f>+'24-03-343 Ind. CALLE'!T21</f>
        <v>0</v>
      </c>
      <c r="J10" s="40">
        <f>+'24-03-343 Ind. CALLE'!U21</f>
        <v>0</v>
      </c>
      <c r="K10" s="40">
        <f>+'24-03-343 Ind. CALLE'!V21</f>
        <v>0</v>
      </c>
      <c r="L10" s="40">
        <f>+'24-03-343 Ind. CALLE'!W21</f>
        <v>0</v>
      </c>
      <c r="M10" s="40">
        <f>+'24-03-343 Ind. CALLE'!X21</f>
        <v>0</v>
      </c>
      <c r="N10" s="40">
        <f>+'24-03-343 Ind. CALLE'!Y21</f>
        <v>0</v>
      </c>
      <c r="O10" s="40">
        <f>+'24-03-343 Ind. CALLE'!Z21</f>
        <v>38036250</v>
      </c>
      <c r="P10" s="40">
        <f>+'24-03-343 Ind. CALLE'!AA21</f>
        <v>0</v>
      </c>
      <c r="Q10" s="40">
        <f>+'24-03-343 Ind. CALLE'!AB21</f>
        <v>729944</v>
      </c>
      <c r="R10" s="40">
        <f>+'24-03-343 Ind. CALLE'!AC21</f>
        <v>38766194</v>
      </c>
      <c r="S10" s="40">
        <f>+'24-03-343 Ind. CALLE'!AD21</f>
        <v>0</v>
      </c>
      <c r="T10" s="40">
        <f>+'24-03-343 Ind. CALLE'!AE21</f>
        <v>0</v>
      </c>
      <c r="U10" s="40">
        <f>+'24-03-343 Ind. CALLE'!AF21</f>
        <v>0</v>
      </c>
      <c r="V10" s="40">
        <f>+'24-03-343 Ind. CALLE'!AG21</f>
        <v>0</v>
      </c>
      <c r="W10" s="40">
        <f>+'24-03-343 Ind. CALLE'!AH21</f>
        <v>38766194</v>
      </c>
      <c r="X10" s="61">
        <f>+'24-03-343 Ind. CALLE'!AI21</f>
        <v>0.20842096708522193</v>
      </c>
      <c r="Y10" s="61">
        <f>+'24-03-343 Ind. CALLE'!AJ21</f>
        <v>0.18243524286018384</v>
      </c>
    </row>
    <row r="11" spans="1:25" ht="24.75" customHeight="1" x14ac:dyDescent="0.25">
      <c r="A11" s="60" t="s">
        <v>48</v>
      </c>
      <c r="B11" s="40">
        <f>+'24-03-343 Ind. CALLE'!J25</f>
        <v>800000</v>
      </c>
      <c r="C11" s="40">
        <f>+'24-03-343 Ind. CALLE'!K25</f>
        <v>575201</v>
      </c>
      <c r="D11" s="40">
        <f>+'24-03-343 Ind. CALLE'!M25</f>
        <v>0</v>
      </c>
      <c r="E11" s="40">
        <f>+'24-03-343 Ind. CALLE'!N25</f>
        <v>0</v>
      </c>
      <c r="F11" s="40">
        <f>+'24-03-343 Ind. CALLE'!O25</f>
        <v>0</v>
      </c>
      <c r="G11" s="40">
        <f>+'24-03-343 Ind. CALLE'!R25</f>
        <v>0</v>
      </c>
      <c r="H11" s="40">
        <f>+'24-03-343 Ind. CALLE'!S25</f>
        <v>0</v>
      </c>
      <c r="I11" s="40">
        <f>+'24-03-343 Ind. CALLE'!T25</f>
        <v>0</v>
      </c>
      <c r="J11" s="40">
        <f>+'24-03-343 Ind. CALLE'!U25</f>
        <v>0</v>
      </c>
      <c r="K11" s="40">
        <f>+'24-03-343 Ind. CALLE'!V25</f>
        <v>0</v>
      </c>
      <c r="L11" s="40">
        <f>+'24-03-343 Ind. CALLE'!W25</f>
        <v>0</v>
      </c>
      <c r="M11" s="40">
        <f>+'24-03-343 Ind. CALLE'!X25</f>
        <v>0</v>
      </c>
      <c r="N11" s="40">
        <f>+'24-03-343 Ind. CALLE'!Y25</f>
        <v>0</v>
      </c>
      <c r="O11" s="40">
        <f>+'24-03-343 Ind. CALLE'!Z25</f>
        <v>0</v>
      </c>
      <c r="P11" s="40">
        <f>+'24-03-343 Ind. CALLE'!AA25</f>
        <v>0</v>
      </c>
      <c r="Q11" s="40">
        <f>+'24-03-343 Ind. CALLE'!AB25</f>
        <v>575201</v>
      </c>
      <c r="R11" s="40">
        <f>+'24-03-343 Ind. CALLE'!AC25</f>
        <v>575201</v>
      </c>
      <c r="S11" s="40">
        <f>+'24-03-343 Ind. CALLE'!AD25</f>
        <v>0</v>
      </c>
      <c r="T11" s="40">
        <f>+'24-03-343 Ind. CALLE'!AE25</f>
        <v>0</v>
      </c>
      <c r="U11" s="40">
        <f>+'24-03-343 Ind. CALLE'!AF25</f>
        <v>0</v>
      </c>
      <c r="V11" s="40">
        <f>+'24-03-343 Ind. CALLE'!AG25</f>
        <v>0</v>
      </c>
      <c r="W11" s="40">
        <f>+'24-03-343 Ind. CALLE'!AH25</f>
        <v>575201</v>
      </c>
      <c r="X11" s="61">
        <f>+'24-03-343 Ind. CALLE'!AI25</f>
        <v>0.71900125000000004</v>
      </c>
      <c r="Y11" s="61">
        <f>+'24-03-343 Ind. CALLE'!AJ25</f>
        <v>2.706918665485206E-3</v>
      </c>
    </row>
    <row r="12" spans="1:25" ht="24.75" customHeight="1" x14ac:dyDescent="0.25">
      <c r="A12" s="60" t="s">
        <v>50</v>
      </c>
      <c r="B12" s="40">
        <f>+'24-03-343 Ind. CALLE'!J29</f>
        <v>77072500</v>
      </c>
      <c r="C12" s="40">
        <f>+'24-03-343 Ind. CALLE'!K29</f>
        <v>38994250</v>
      </c>
      <c r="D12" s="40">
        <f>+'24-03-343 Ind. CALLE'!M29</f>
        <v>0</v>
      </c>
      <c r="E12" s="40">
        <f>+'24-03-343 Ind. CALLE'!N29</f>
        <v>0</v>
      </c>
      <c r="F12" s="40">
        <f>+'24-03-343 Ind. CALLE'!O29</f>
        <v>0</v>
      </c>
      <c r="G12" s="40">
        <f>+'24-03-343 Ind. CALLE'!R29</f>
        <v>0</v>
      </c>
      <c r="H12" s="40">
        <f>+'24-03-343 Ind. CALLE'!S29</f>
        <v>0</v>
      </c>
      <c r="I12" s="40">
        <f>+'24-03-343 Ind. CALLE'!T29</f>
        <v>0</v>
      </c>
      <c r="J12" s="40">
        <f>+'24-03-343 Ind. CALLE'!U29</f>
        <v>0</v>
      </c>
      <c r="K12" s="40">
        <f>+'24-03-343 Ind. CALLE'!V29</f>
        <v>0</v>
      </c>
      <c r="L12" s="40">
        <f>+'24-03-343 Ind. CALLE'!W29</f>
        <v>0</v>
      </c>
      <c r="M12" s="40">
        <f>+'24-03-343 Ind. CALLE'!X29</f>
        <v>0</v>
      </c>
      <c r="N12" s="40">
        <f>+'24-03-343 Ind. CALLE'!Y29</f>
        <v>0</v>
      </c>
      <c r="O12" s="40">
        <f>+'24-03-343 Ind. CALLE'!Z29</f>
        <v>38036250</v>
      </c>
      <c r="P12" s="40">
        <f>+'24-03-343 Ind. CALLE'!AA29</f>
        <v>0</v>
      </c>
      <c r="Q12" s="40">
        <f>+'24-03-343 Ind. CALLE'!AB29</f>
        <v>958000</v>
      </c>
      <c r="R12" s="40">
        <f>+'24-03-343 Ind. CALLE'!AC29</f>
        <v>38994250</v>
      </c>
      <c r="S12" s="40">
        <f>+'24-03-343 Ind. CALLE'!AD29</f>
        <v>0</v>
      </c>
      <c r="T12" s="40">
        <f>+'24-03-343 Ind. CALLE'!AE29</f>
        <v>0</v>
      </c>
      <c r="U12" s="40">
        <f>+'24-03-343 Ind. CALLE'!AF29</f>
        <v>0</v>
      </c>
      <c r="V12" s="40">
        <f>+'24-03-343 Ind. CALLE'!AG29</f>
        <v>0</v>
      </c>
      <c r="W12" s="40">
        <f>+'24-03-343 Ind. CALLE'!AH29</f>
        <v>38994250</v>
      </c>
      <c r="X12" s="61">
        <f>+'24-03-343 Ind. CALLE'!AI29</f>
        <v>0.50594245677770933</v>
      </c>
      <c r="Y12" s="61">
        <f>+'24-03-343 Ind. CALLE'!AJ29</f>
        <v>0.18350848341987669</v>
      </c>
    </row>
    <row r="13" spans="1:25" ht="24.75" customHeight="1" x14ac:dyDescent="0.25">
      <c r="A13" s="60" t="s">
        <v>52</v>
      </c>
      <c r="B13" s="40">
        <f>+'24-03-343 Ind. CALLE'!J33</f>
        <v>800000</v>
      </c>
      <c r="C13" s="40">
        <f>+'24-03-343 Ind. CALLE'!K33</f>
        <v>799680</v>
      </c>
      <c r="D13" s="40">
        <f>+'24-03-343 Ind. CALLE'!M33</f>
        <v>0</v>
      </c>
      <c r="E13" s="40">
        <f>+'24-03-343 Ind. CALLE'!N33</f>
        <v>0</v>
      </c>
      <c r="F13" s="40">
        <f>+'24-03-343 Ind. CALLE'!O33</f>
        <v>0</v>
      </c>
      <c r="G13" s="40">
        <f>+'24-03-343 Ind. CALLE'!R33</f>
        <v>0</v>
      </c>
      <c r="H13" s="40">
        <f>+'24-03-343 Ind. CALLE'!S33</f>
        <v>0</v>
      </c>
      <c r="I13" s="40">
        <f>+'24-03-343 Ind. CALLE'!T33</f>
        <v>0</v>
      </c>
      <c r="J13" s="40">
        <f>+'24-03-343 Ind. CALLE'!U33</f>
        <v>0</v>
      </c>
      <c r="K13" s="40">
        <f>+'24-03-343 Ind. CALLE'!V33</f>
        <v>0</v>
      </c>
      <c r="L13" s="40">
        <f>+'24-03-343 Ind. CALLE'!W33</f>
        <v>0</v>
      </c>
      <c r="M13" s="40">
        <f>+'24-03-343 Ind. CALLE'!X33</f>
        <v>0</v>
      </c>
      <c r="N13" s="40">
        <f>+'24-03-343 Ind. CALLE'!Y33</f>
        <v>0</v>
      </c>
      <c r="O13" s="40">
        <f>+'24-03-343 Ind. CALLE'!Z33</f>
        <v>0</v>
      </c>
      <c r="P13" s="40">
        <f>+'24-03-343 Ind. CALLE'!AA33</f>
        <v>0</v>
      </c>
      <c r="Q13" s="40">
        <f>+'24-03-343 Ind. CALLE'!AB33</f>
        <v>799680</v>
      </c>
      <c r="R13" s="40">
        <f>+'24-03-343 Ind. CALLE'!AC33</f>
        <v>799680</v>
      </c>
      <c r="S13" s="40">
        <f>+'24-03-343 Ind. CALLE'!AD33</f>
        <v>0</v>
      </c>
      <c r="T13" s="40">
        <f>+'24-03-343 Ind. CALLE'!AE33</f>
        <v>0</v>
      </c>
      <c r="U13" s="40">
        <f>+'24-03-343 Ind. CALLE'!AF33</f>
        <v>0</v>
      </c>
      <c r="V13" s="40">
        <f>+'24-03-343 Ind. CALLE'!AG33</f>
        <v>0</v>
      </c>
      <c r="W13" s="40">
        <f>+'24-03-343 Ind. CALLE'!AH33</f>
        <v>799680</v>
      </c>
      <c r="X13" s="61">
        <f>+'24-03-343 Ind. CALLE'!AI33</f>
        <v>0.99960000000000004</v>
      </c>
      <c r="Y13" s="61">
        <f>+'24-03-343 Ind. CALLE'!AJ33</f>
        <v>3.7633257216437553E-3</v>
      </c>
    </row>
    <row r="14" spans="1:25" ht="24.75" customHeight="1" x14ac:dyDescent="0.25">
      <c r="A14" s="60" t="s">
        <v>54</v>
      </c>
      <c r="B14" s="40">
        <f>+'24-03-343 Ind. CALLE'!J37</f>
        <v>800000</v>
      </c>
      <c r="C14" s="40">
        <f>+'24-03-343 Ind. CALLE'!K37</f>
        <v>800000</v>
      </c>
      <c r="D14" s="40">
        <f>+'24-03-343 Ind. CALLE'!M37</f>
        <v>0</v>
      </c>
      <c r="E14" s="40">
        <f>+'24-03-343 Ind. CALLE'!N37</f>
        <v>0</v>
      </c>
      <c r="F14" s="40">
        <f>+'24-03-343 Ind. CALLE'!O37</f>
        <v>0</v>
      </c>
      <c r="G14" s="40">
        <f>+'24-03-343 Ind. CALLE'!R37</f>
        <v>0</v>
      </c>
      <c r="H14" s="40">
        <f>+'24-03-343 Ind. CALLE'!S37</f>
        <v>0</v>
      </c>
      <c r="I14" s="40">
        <f>+'24-03-343 Ind. CALLE'!T37</f>
        <v>0</v>
      </c>
      <c r="J14" s="40">
        <f>+'24-03-343 Ind. CALLE'!U37</f>
        <v>0</v>
      </c>
      <c r="K14" s="40">
        <f>+'24-03-343 Ind. CALLE'!V37</f>
        <v>0</v>
      </c>
      <c r="L14" s="40">
        <f>+'24-03-343 Ind. CALLE'!W37</f>
        <v>0</v>
      </c>
      <c r="M14" s="40">
        <f>+'24-03-343 Ind. CALLE'!X37</f>
        <v>0</v>
      </c>
      <c r="N14" s="40">
        <f>+'24-03-343 Ind. CALLE'!Y37</f>
        <v>0</v>
      </c>
      <c r="O14" s="40">
        <f>+'24-03-343 Ind. CALLE'!Z37</f>
        <v>0</v>
      </c>
      <c r="P14" s="40">
        <f>+'24-03-343 Ind. CALLE'!AA37</f>
        <v>800000</v>
      </c>
      <c r="Q14" s="40">
        <f>+'24-03-343 Ind. CALLE'!AB37</f>
        <v>0</v>
      </c>
      <c r="R14" s="40">
        <f>+'24-03-343 Ind. CALLE'!AC37</f>
        <v>800000</v>
      </c>
      <c r="S14" s="40">
        <f>+'24-03-343 Ind. CALLE'!AD37</f>
        <v>0</v>
      </c>
      <c r="T14" s="40">
        <f>+'24-03-343 Ind. CALLE'!AE37</f>
        <v>0</v>
      </c>
      <c r="U14" s="40">
        <f>+'24-03-343 Ind. CALLE'!AF37</f>
        <v>0</v>
      </c>
      <c r="V14" s="40">
        <f>+'24-03-343 Ind. CALLE'!AG37</f>
        <v>0</v>
      </c>
      <c r="W14" s="40">
        <f>+'24-03-343 Ind. CALLE'!AH37</f>
        <v>800000</v>
      </c>
      <c r="X14" s="61">
        <f>+'24-03-343 Ind. CALLE'!AI37</f>
        <v>1</v>
      </c>
      <c r="Y14" s="61">
        <f>+'24-03-343 Ind. CALLE'!AJ37</f>
        <v>3.7648316543054772E-3</v>
      </c>
    </row>
    <row r="15" spans="1:25" ht="24.75" customHeight="1" x14ac:dyDescent="0.25">
      <c r="A15" s="60" t="s">
        <v>56</v>
      </c>
      <c r="B15" s="40">
        <f>+'24-03-343 Ind. CALLE'!J41</f>
        <v>1000000</v>
      </c>
      <c r="C15" s="40">
        <f>+'24-03-343 Ind. CALLE'!K41</f>
        <v>941218</v>
      </c>
      <c r="D15" s="40">
        <f>+'24-03-343 Ind. CALLE'!M41</f>
        <v>0</v>
      </c>
      <c r="E15" s="40">
        <f>+'24-03-343 Ind. CALLE'!N41</f>
        <v>0</v>
      </c>
      <c r="F15" s="40">
        <f>+'24-03-343 Ind. CALLE'!O41</f>
        <v>0</v>
      </c>
      <c r="G15" s="40">
        <f>+'24-03-343 Ind. CALLE'!R41</f>
        <v>0</v>
      </c>
      <c r="H15" s="40">
        <f>+'24-03-343 Ind. CALLE'!S41</f>
        <v>0</v>
      </c>
      <c r="I15" s="40">
        <f>+'24-03-343 Ind. CALLE'!T41</f>
        <v>0</v>
      </c>
      <c r="J15" s="40">
        <f>+'24-03-343 Ind. CALLE'!U41</f>
        <v>0</v>
      </c>
      <c r="K15" s="40">
        <f>+'24-03-343 Ind. CALLE'!V41</f>
        <v>0</v>
      </c>
      <c r="L15" s="40">
        <f>+'24-03-343 Ind. CALLE'!W41</f>
        <v>0</v>
      </c>
      <c r="M15" s="40">
        <f>+'24-03-343 Ind. CALLE'!X41</f>
        <v>0</v>
      </c>
      <c r="N15" s="40">
        <f>+'24-03-343 Ind. CALLE'!Y41</f>
        <v>0</v>
      </c>
      <c r="O15" s="40">
        <f>+'24-03-343 Ind. CALLE'!Z41</f>
        <v>941218</v>
      </c>
      <c r="P15" s="40">
        <f>+'24-03-343 Ind. CALLE'!AA41</f>
        <v>0</v>
      </c>
      <c r="Q15" s="40">
        <f>+'24-03-343 Ind. CALLE'!AB41</f>
        <v>0</v>
      </c>
      <c r="R15" s="40">
        <f>+'24-03-343 Ind. CALLE'!AC41</f>
        <v>941218</v>
      </c>
      <c r="S15" s="40">
        <f>+'24-03-343 Ind. CALLE'!AD41</f>
        <v>0</v>
      </c>
      <c r="T15" s="40">
        <f>+'24-03-343 Ind. CALLE'!AE41</f>
        <v>0</v>
      </c>
      <c r="U15" s="40">
        <f>+'24-03-343 Ind. CALLE'!AF41</f>
        <v>0</v>
      </c>
      <c r="V15" s="40">
        <f>+'24-03-343 Ind. CALLE'!AG41</f>
        <v>0</v>
      </c>
      <c r="W15" s="40">
        <f>+'24-03-343 Ind. CALLE'!AH41</f>
        <v>941218</v>
      </c>
      <c r="X15" s="61">
        <f>+'24-03-343 Ind. CALLE'!AI41</f>
        <v>0.941218</v>
      </c>
      <c r="Y15" s="61">
        <f>+'24-03-343 Ind. CALLE'!AJ41</f>
        <v>4.4294091500026158E-3</v>
      </c>
    </row>
    <row r="16" spans="1:25" ht="24.75" customHeight="1" x14ac:dyDescent="0.25">
      <c r="A16" s="60" t="s">
        <v>58</v>
      </c>
      <c r="B16" s="40">
        <f>+'24-03-343 Ind. CALLE'!J45</f>
        <v>800000</v>
      </c>
      <c r="C16" s="40">
        <f>+'24-03-343 Ind. CALLE'!K45</f>
        <v>800000</v>
      </c>
      <c r="D16" s="40">
        <f>+'24-03-343 Ind. CALLE'!M45</f>
        <v>0</v>
      </c>
      <c r="E16" s="40">
        <f>+'24-03-343 Ind. CALLE'!N45</f>
        <v>0</v>
      </c>
      <c r="F16" s="40">
        <f>+'24-03-343 Ind. CALLE'!O45</f>
        <v>0</v>
      </c>
      <c r="G16" s="40">
        <f>+'24-03-343 Ind. CALLE'!R45</f>
        <v>0</v>
      </c>
      <c r="H16" s="40">
        <f>+'24-03-343 Ind. CALLE'!S45</f>
        <v>0</v>
      </c>
      <c r="I16" s="40">
        <f>+'24-03-343 Ind. CALLE'!T45</f>
        <v>0</v>
      </c>
      <c r="J16" s="40">
        <f>+'24-03-343 Ind. CALLE'!U45</f>
        <v>0</v>
      </c>
      <c r="K16" s="40">
        <f>+'24-03-343 Ind. CALLE'!V45</f>
        <v>0</v>
      </c>
      <c r="L16" s="40">
        <f>+'24-03-343 Ind. CALLE'!W45</f>
        <v>0</v>
      </c>
      <c r="M16" s="40">
        <f>+'24-03-343 Ind. CALLE'!X45</f>
        <v>0</v>
      </c>
      <c r="N16" s="40">
        <f>+'24-03-343 Ind. CALLE'!Y45</f>
        <v>0</v>
      </c>
      <c r="O16" s="40">
        <f>+'24-03-343 Ind. CALLE'!Z45</f>
        <v>0</v>
      </c>
      <c r="P16" s="40">
        <f>+'24-03-343 Ind. CALLE'!AA45</f>
        <v>0</v>
      </c>
      <c r="Q16" s="40">
        <f>+'24-03-343 Ind. CALLE'!AB45</f>
        <v>0</v>
      </c>
      <c r="R16" s="40">
        <f>+'24-03-343 Ind. CALLE'!AC45</f>
        <v>0</v>
      </c>
      <c r="S16" s="40">
        <f>+'24-03-343 Ind. CALLE'!AD45</f>
        <v>0</v>
      </c>
      <c r="T16" s="40">
        <f>+'24-03-343 Ind. CALLE'!AE45</f>
        <v>0</v>
      </c>
      <c r="U16" s="40">
        <f>+'24-03-343 Ind. CALLE'!AF45</f>
        <v>0</v>
      </c>
      <c r="V16" s="40">
        <f>+'24-03-343 Ind. CALLE'!AG45</f>
        <v>0</v>
      </c>
      <c r="W16" s="40">
        <f>+'24-03-343 Ind. CALLE'!AH45</f>
        <v>0</v>
      </c>
      <c r="X16" s="61">
        <f>+'24-03-343 Ind. CALLE'!AI45</f>
        <v>0</v>
      </c>
      <c r="Y16" s="61">
        <f>+'24-03-343 Ind. CALLE'!AJ45</f>
        <v>0</v>
      </c>
    </row>
    <row r="17" spans="1:25" ht="24.75" customHeight="1" x14ac:dyDescent="0.25">
      <c r="A17" s="60" t="s">
        <v>60</v>
      </c>
      <c r="B17" s="40">
        <f>+'24-03-343 Ind. CALLE'!J49</f>
        <v>800000</v>
      </c>
      <c r="C17" s="40">
        <f>+'24-03-343 Ind. CALLE'!K49</f>
        <v>799995</v>
      </c>
      <c r="D17" s="40">
        <f>+'24-03-343 Ind. CALLE'!M49</f>
        <v>0</v>
      </c>
      <c r="E17" s="40">
        <f>+'24-03-343 Ind. CALLE'!N49</f>
        <v>0</v>
      </c>
      <c r="F17" s="40">
        <f>+'24-03-343 Ind. CALLE'!O49</f>
        <v>0</v>
      </c>
      <c r="G17" s="40">
        <f>+'24-03-343 Ind. CALLE'!R49</f>
        <v>0</v>
      </c>
      <c r="H17" s="40">
        <f>+'24-03-343 Ind. CALLE'!S49</f>
        <v>0</v>
      </c>
      <c r="I17" s="40">
        <f>+'24-03-343 Ind. CALLE'!T49</f>
        <v>0</v>
      </c>
      <c r="J17" s="40">
        <f>+'24-03-343 Ind. CALLE'!U49</f>
        <v>0</v>
      </c>
      <c r="K17" s="40">
        <f>+'24-03-343 Ind. CALLE'!V49</f>
        <v>0</v>
      </c>
      <c r="L17" s="40">
        <f>+'24-03-343 Ind. CALLE'!W49</f>
        <v>0</v>
      </c>
      <c r="M17" s="40">
        <f>+'24-03-343 Ind. CALLE'!X49</f>
        <v>0</v>
      </c>
      <c r="N17" s="40">
        <f>+'24-03-343 Ind. CALLE'!Y49</f>
        <v>0</v>
      </c>
      <c r="O17" s="40">
        <f>+'24-03-343 Ind. CALLE'!Z49</f>
        <v>0</v>
      </c>
      <c r="P17" s="40">
        <f>+'24-03-343 Ind. CALLE'!AA49</f>
        <v>0</v>
      </c>
      <c r="Q17" s="40">
        <f>+'24-03-343 Ind. CALLE'!AB49</f>
        <v>799995</v>
      </c>
      <c r="R17" s="40">
        <f>+'24-03-343 Ind. CALLE'!AC49</f>
        <v>799995</v>
      </c>
      <c r="S17" s="40">
        <f>+'24-03-343 Ind. CALLE'!AD49</f>
        <v>0</v>
      </c>
      <c r="T17" s="40">
        <f>+'24-03-343 Ind. CALLE'!AE49</f>
        <v>0</v>
      </c>
      <c r="U17" s="40">
        <f>+'24-03-343 Ind. CALLE'!AF49</f>
        <v>0</v>
      </c>
      <c r="V17" s="40">
        <f>+'24-03-343 Ind. CALLE'!AG49</f>
        <v>0</v>
      </c>
      <c r="W17" s="40">
        <f>+'24-03-343 Ind. CALLE'!AH49</f>
        <v>799995</v>
      </c>
      <c r="X17" s="61">
        <f>+'24-03-343 Ind. CALLE'!AI49</f>
        <v>0.99999375000000001</v>
      </c>
      <c r="Y17" s="61">
        <f>+'24-03-343 Ind. CALLE'!AJ46</f>
        <v>0</v>
      </c>
    </row>
    <row r="18" spans="1:25" ht="24.75" customHeight="1" x14ac:dyDescent="0.25">
      <c r="A18" s="60" t="s">
        <v>62</v>
      </c>
      <c r="B18" s="40">
        <f>+'24-03-343 Ind. CALLE'!J53</f>
        <v>800000</v>
      </c>
      <c r="C18" s="40">
        <f>+'24-03-343 Ind. CALLE'!K53</f>
        <v>800000</v>
      </c>
      <c r="D18" s="40">
        <f>+'24-03-343 Ind. CALLE'!M53</f>
        <v>0</v>
      </c>
      <c r="E18" s="40">
        <f>+'24-03-343 Ind. CALLE'!N53</f>
        <v>0</v>
      </c>
      <c r="F18" s="40">
        <f>+'24-03-343 Ind. CALLE'!O53</f>
        <v>0</v>
      </c>
      <c r="G18" s="40">
        <f>+'24-03-343 Ind. CALLE'!R53</f>
        <v>0</v>
      </c>
      <c r="H18" s="40">
        <f>+'24-03-343 Ind. CALLE'!S53</f>
        <v>0</v>
      </c>
      <c r="I18" s="40">
        <f>+'24-03-343 Ind. CALLE'!T53</f>
        <v>0</v>
      </c>
      <c r="J18" s="40">
        <f>+'24-03-343 Ind. CALLE'!U53</f>
        <v>0</v>
      </c>
      <c r="K18" s="40">
        <f>+'24-03-343 Ind. CALLE'!V53</f>
        <v>0</v>
      </c>
      <c r="L18" s="40">
        <f>+'24-03-343 Ind. CALLE'!W53</f>
        <v>0</v>
      </c>
      <c r="M18" s="40">
        <f>+'24-03-343 Ind. CALLE'!X53</f>
        <v>0</v>
      </c>
      <c r="N18" s="40">
        <f>+'24-03-343 Ind. CALLE'!Y53</f>
        <v>0</v>
      </c>
      <c r="O18" s="40">
        <f>+'24-03-343 Ind. CALLE'!Z53</f>
        <v>0</v>
      </c>
      <c r="P18" s="40">
        <f>+'24-03-343 Ind. CALLE'!AA53</f>
        <v>0</v>
      </c>
      <c r="Q18" s="40">
        <f>+'24-03-343 Ind. CALLE'!AB53</f>
        <v>800000</v>
      </c>
      <c r="R18" s="40">
        <f>+'24-03-343 Ind. CALLE'!AC53</f>
        <v>800000</v>
      </c>
      <c r="S18" s="40">
        <f>+'24-03-343 Ind. CALLE'!AD53</f>
        <v>0</v>
      </c>
      <c r="T18" s="40">
        <f>+'24-03-343 Ind. CALLE'!AE53</f>
        <v>0</v>
      </c>
      <c r="U18" s="40">
        <f>+'24-03-343 Ind. CALLE'!AF53</f>
        <v>0</v>
      </c>
      <c r="V18" s="40">
        <f>+'24-03-343 Ind. CALLE'!AG53</f>
        <v>0</v>
      </c>
      <c r="W18" s="40">
        <f>+'24-03-343 Ind. CALLE'!AH53</f>
        <v>800000</v>
      </c>
      <c r="X18" s="61">
        <f>+'24-03-343 Ind. CALLE'!AI53</f>
        <v>1</v>
      </c>
      <c r="Y18" s="61">
        <f>+'24-03-343 Ind. CALLE'!AJ53</f>
        <v>3.7648316543054772E-3</v>
      </c>
    </row>
    <row r="19" spans="1:25" ht="24.75" customHeight="1" x14ac:dyDescent="0.25">
      <c r="A19" s="60" t="s">
        <v>64</v>
      </c>
      <c r="B19" s="40">
        <f>+'24-03-343 Ind. CALLE'!J57</f>
        <v>800000</v>
      </c>
      <c r="C19" s="40">
        <f>+'24-03-343 Ind. CALLE'!K57</f>
        <v>723200</v>
      </c>
      <c r="D19" s="40">
        <f>+'24-03-343 Ind. CALLE'!M57</f>
        <v>0</v>
      </c>
      <c r="E19" s="40">
        <f>+'24-03-343 Ind. CALLE'!N57</f>
        <v>0</v>
      </c>
      <c r="F19" s="40">
        <f>+'24-03-343 Ind. CALLE'!O57</f>
        <v>0</v>
      </c>
      <c r="G19" s="40">
        <f>+'24-03-343 Ind. CALLE'!R57</f>
        <v>0</v>
      </c>
      <c r="H19" s="40">
        <f>+'24-03-343 Ind. CALLE'!S57</f>
        <v>0</v>
      </c>
      <c r="I19" s="40">
        <f>+'24-03-343 Ind. CALLE'!T57</f>
        <v>0</v>
      </c>
      <c r="J19" s="40">
        <f>+'24-03-343 Ind. CALLE'!U57</f>
        <v>0</v>
      </c>
      <c r="K19" s="40">
        <f>+'24-03-343 Ind. CALLE'!V57</f>
        <v>0</v>
      </c>
      <c r="L19" s="40">
        <f>+'24-03-343 Ind. CALLE'!W57</f>
        <v>0</v>
      </c>
      <c r="M19" s="40">
        <f>+'24-03-343 Ind. CALLE'!X57</f>
        <v>0</v>
      </c>
      <c r="N19" s="40">
        <f>+'24-03-343 Ind. CALLE'!Y57</f>
        <v>0</v>
      </c>
      <c r="O19" s="40">
        <f>+'24-03-343 Ind. CALLE'!Z57</f>
        <v>0</v>
      </c>
      <c r="P19" s="40">
        <f>+'24-03-343 Ind. CALLE'!AA57</f>
        <v>723200</v>
      </c>
      <c r="Q19" s="40">
        <f>+'24-03-343 Ind. CALLE'!AB57</f>
        <v>0</v>
      </c>
      <c r="R19" s="40">
        <f>+'24-03-343 Ind. CALLE'!AC57</f>
        <v>723200</v>
      </c>
      <c r="S19" s="40">
        <f>+'24-03-343 Ind. CALLE'!AD57</f>
        <v>0</v>
      </c>
      <c r="T19" s="40">
        <f>+'24-03-343 Ind. CALLE'!AE57</f>
        <v>0</v>
      </c>
      <c r="U19" s="40">
        <f>+'24-03-343 Ind. CALLE'!AF57</f>
        <v>0</v>
      </c>
      <c r="V19" s="40">
        <f>+'24-03-343 Ind. CALLE'!AG57</f>
        <v>0</v>
      </c>
      <c r="W19" s="40">
        <f>+'24-03-343 Ind. CALLE'!AH57</f>
        <v>723200</v>
      </c>
      <c r="X19" s="61">
        <f>+'24-03-343 Ind. CALLE'!AI57</f>
        <v>0.90400000000000003</v>
      </c>
      <c r="Y19" s="61">
        <f>+'24-03-343 Ind. CALLE'!AJ57</f>
        <v>3.4034078154921515E-3</v>
      </c>
    </row>
    <row r="20" spans="1:25" ht="24.75" customHeight="1" x14ac:dyDescent="0.25">
      <c r="A20" s="62" t="s">
        <v>66</v>
      </c>
      <c r="B20" s="40">
        <f>+'24-03-343 Ind. CALLE'!J61</f>
        <v>800000</v>
      </c>
      <c r="C20" s="40">
        <f>+'24-03-343 Ind. CALLE'!K61</f>
        <v>772800</v>
      </c>
      <c r="D20" s="40">
        <f>+'24-03-343 Ind. CALLE'!M61</f>
        <v>0</v>
      </c>
      <c r="E20" s="40">
        <f>+'24-03-343 Ind. CALLE'!N61</f>
        <v>0</v>
      </c>
      <c r="F20" s="40">
        <f>+'24-03-343 Ind. CALLE'!O61</f>
        <v>0</v>
      </c>
      <c r="G20" s="40">
        <f>+'24-03-343 Ind. CALLE'!R61</f>
        <v>0</v>
      </c>
      <c r="H20" s="40">
        <f>+'24-03-343 Ind. CALLE'!S61</f>
        <v>0</v>
      </c>
      <c r="I20" s="40">
        <f>+'24-03-343 Ind. CALLE'!T61</f>
        <v>0</v>
      </c>
      <c r="J20" s="40">
        <f>+'24-03-343 Ind. CALLE'!U61</f>
        <v>0</v>
      </c>
      <c r="K20" s="40">
        <f>+'24-03-343 Ind. CALLE'!V61</f>
        <v>0</v>
      </c>
      <c r="L20" s="40">
        <f>+'24-03-343 Ind. CALLE'!W61</f>
        <v>0</v>
      </c>
      <c r="M20" s="40">
        <f>+'24-03-343 Ind. CALLE'!X61</f>
        <v>0</v>
      </c>
      <c r="N20" s="40">
        <f>+'24-03-343 Ind. CALLE'!Y61</f>
        <v>0</v>
      </c>
      <c r="O20" s="40">
        <f>+'24-03-343 Ind. CALLE'!Z61</f>
        <v>0</v>
      </c>
      <c r="P20" s="40">
        <f>+'24-03-343 Ind. CALLE'!AA61</f>
        <v>772800</v>
      </c>
      <c r="Q20" s="40">
        <f>+'24-03-343 Ind. CALLE'!AB61</f>
        <v>0</v>
      </c>
      <c r="R20" s="40">
        <f>+'24-03-343 Ind. CALLE'!AC61</f>
        <v>772800</v>
      </c>
      <c r="S20" s="40">
        <f>+'24-03-343 Ind. CALLE'!AD61</f>
        <v>0</v>
      </c>
      <c r="T20" s="40">
        <f>+'24-03-343 Ind. CALLE'!AE61</f>
        <v>0</v>
      </c>
      <c r="U20" s="40">
        <f>+'24-03-343 Ind. CALLE'!AF61</f>
        <v>0</v>
      </c>
      <c r="V20" s="40">
        <f>+'24-03-343 Ind. CALLE'!AG61</f>
        <v>0</v>
      </c>
      <c r="W20" s="40">
        <f>+'24-03-343 Ind. CALLE'!AH61</f>
        <v>772800</v>
      </c>
      <c r="X20" s="61">
        <f>+'24-03-343 Ind. CALLE'!AI61</f>
        <v>0.96599999999999997</v>
      </c>
      <c r="Y20" s="61">
        <f>+'24-03-343 Ind. CALLE'!AJ61</f>
        <v>3.636827378059091E-3</v>
      </c>
    </row>
    <row r="21" spans="1:25" ht="24.75" customHeight="1" x14ac:dyDescent="0.25">
      <c r="A21" s="62" t="s">
        <v>68</v>
      </c>
      <c r="B21" s="40">
        <f>+'24-03-343 Ind. CALLE'!J65</f>
        <v>118321376</v>
      </c>
      <c r="C21" s="40">
        <f>+'24-03-343 Ind. CALLE'!K65</f>
        <v>118321376</v>
      </c>
      <c r="D21" s="40">
        <f>+'24-03-343 Ind. CALLE'!M65</f>
        <v>0</v>
      </c>
      <c r="E21" s="40">
        <f>+'24-03-343 Ind. CALLE'!N65</f>
        <v>0</v>
      </c>
      <c r="F21" s="40">
        <f>+'24-03-343 Ind. CALLE'!O65</f>
        <v>0</v>
      </c>
      <c r="G21" s="40">
        <f>+'24-03-343 Ind. CALLE'!R65</f>
        <v>0</v>
      </c>
      <c r="H21" s="40">
        <f>+'24-03-343 Ind. CALLE'!S65</f>
        <v>0</v>
      </c>
      <c r="I21" s="40">
        <f>+'24-03-343 Ind. CALLE'!T65</f>
        <v>0</v>
      </c>
      <c r="J21" s="40">
        <f>+'24-03-343 Ind. CALLE'!U65</f>
        <v>0</v>
      </c>
      <c r="K21" s="40">
        <f>+'24-03-343 Ind. CALLE'!V65</f>
        <v>0</v>
      </c>
      <c r="L21" s="40">
        <f>+'24-03-343 Ind. CALLE'!W65</f>
        <v>0</v>
      </c>
      <c r="M21" s="40">
        <f>+'24-03-343 Ind. CALLE'!X65</f>
        <v>0</v>
      </c>
      <c r="N21" s="40">
        <f>+'24-03-343 Ind. CALLE'!Y65</f>
        <v>0</v>
      </c>
      <c r="O21" s="40">
        <f>+'24-03-343 Ind. CALLE'!Z65</f>
        <v>0</v>
      </c>
      <c r="P21" s="40">
        <f>+'24-03-343 Ind. CALLE'!AA65</f>
        <v>0</v>
      </c>
      <c r="Q21" s="40">
        <f>+'24-03-343 Ind. CALLE'!AB65</f>
        <v>800000</v>
      </c>
      <c r="R21" s="40">
        <f>+'24-03-343 Ind. CALLE'!AC65</f>
        <v>800000</v>
      </c>
      <c r="S21" s="40">
        <f>+'24-03-343 Ind. CALLE'!AD65</f>
        <v>0</v>
      </c>
      <c r="T21" s="40">
        <f>+'24-03-343 Ind. CALLE'!AE65</f>
        <v>0</v>
      </c>
      <c r="U21" s="40">
        <f>+'24-03-343 Ind. CALLE'!AF65</f>
        <v>0</v>
      </c>
      <c r="V21" s="40">
        <f>+'24-03-343 Ind. CALLE'!AG65</f>
        <v>0</v>
      </c>
      <c r="W21" s="40">
        <f>+'24-03-343 Ind. CALLE'!AH65</f>
        <v>800000</v>
      </c>
      <c r="X21" s="61">
        <f>+'24-03-343 Ind. CALLE'!AI65</f>
        <v>6.7612465899652826E-3</v>
      </c>
      <c r="Y21" s="61">
        <f>+'24-03-343 Ind. CALLE'!AJ65</f>
        <v>3.7648316543054772E-3</v>
      </c>
    </row>
    <row r="22" spans="1:25" ht="24.75" customHeight="1" x14ac:dyDescent="0.25">
      <c r="A22" s="62" t="s">
        <v>80</v>
      </c>
      <c r="B22" s="40">
        <f>+'24-03-343 Ind. CALLE'!J69</f>
        <v>800000</v>
      </c>
      <c r="C22" s="40">
        <f>+'24-03-343 Ind. CALLE'!K69</f>
        <v>800000</v>
      </c>
      <c r="D22" s="40">
        <f>+'24-03-343 Ind. CALLE'!M66</f>
        <v>0</v>
      </c>
      <c r="E22" s="40">
        <f>+'24-03-343 Ind. CALLE'!N66</f>
        <v>0</v>
      </c>
      <c r="F22" s="40">
        <f>+'24-03-343 Ind. CALLE'!O66</f>
        <v>0</v>
      </c>
      <c r="G22" s="40">
        <f>+'24-03-343 Ind. CALLE'!R66</f>
        <v>0</v>
      </c>
      <c r="H22" s="40">
        <f>+'24-03-343 Ind. CALLE'!S66</f>
        <v>0</v>
      </c>
      <c r="I22" s="40">
        <f>+'24-03-343 Ind. CALLE'!T66</f>
        <v>0</v>
      </c>
      <c r="J22" s="40">
        <f>+'24-03-343 Ind. CALLE'!U69</f>
        <v>0</v>
      </c>
      <c r="K22" s="40">
        <f>+'24-03-343 Ind. CALLE'!V66</f>
        <v>0</v>
      </c>
      <c r="L22" s="40">
        <f>+'24-03-343 Ind. CALLE'!W66</f>
        <v>0</v>
      </c>
      <c r="M22" s="40">
        <f>+'24-03-343 Ind. CALLE'!X66</f>
        <v>0</v>
      </c>
      <c r="N22" s="40">
        <f>+'24-03-343 Ind. CALLE'!Y69</f>
        <v>0</v>
      </c>
      <c r="O22" s="40">
        <f>+'24-03-343 Ind. CALLE'!Z66</f>
        <v>0</v>
      </c>
      <c r="P22" s="40">
        <f>+'24-03-343 Ind. CALLE'!AA66</f>
        <v>0</v>
      </c>
      <c r="Q22" s="40">
        <f>+'24-03-343 Ind. CALLE'!AB66</f>
        <v>0</v>
      </c>
      <c r="R22" s="40">
        <f>+'24-03-343 Ind. CALLE'!AC69</f>
        <v>0</v>
      </c>
      <c r="S22" s="40">
        <f>+'24-03-343 Ind. CALLE'!AD66</f>
        <v>0</v>
      </c>
      <c r="T22" s="40">
        <f>+'24-03-343 Ind. CALLE'!AE66</f>
        <v>0</v>
      </c>
      <c r="U22" s="40">
        <f>+'24-03-343 Ind. CALLE'!AF66</f>
        <v>0</v>
      </c>
      <c r="V22" s="40">
        <f>+'24-03-343 Ind. CALLE'!AG69</f>
        <v>0</v>
      </c>
      <c r="W22" s="40">
        <f>+'24-03-343 Ind. CALLE'!AH69</f>
        <v>0</v>
      </c>
      <c r="X22" s="61">
        <f>+'24-03-343 Ind. CALLE'!AI69</f>
        <v>0</v>
      </c>
      <c r="Y22" s="61">
        <f>+'24-03-343 Ind. CALLE'!AJ69</f>
        <v>0</v>
      </c>
    </row>
    <row r="23" spans="1:25" ht="24.75" customHeight="1" x14ac:dyDescent="0.25">
      <c r="A23" s="62" t="s">
        <v>70</v>
      </c>
      <c r="B23" s="40">
        <f>+'24-03-343 Ind. CALLE'!J73</f>
        <v>170104704</v>
      </c>
      <c r="C23" s="40">
        <f>+'24-03-343 Ind. CALLE'!K73</f>
        <v>170104704</v>
      </c>
      <c r="D23" s="40">
        <f>+'24-03-343 Ind. CALLE'!M73</f>
        <v>0</v>
      </c>
      <c r="E23" s="40">
        <f>+'24-03-343 Ind. CALLE'!N73</f>
        <v>0</v>
      </c>
      <c r="F23" s="40">
        <f>+'24-03-343 Ind. CALLE'!O73</f>
        <v>0</v>
      </c>
      <c r="G23" s="40">
        <f>+'24-03-343 Ind. CALLE'!R73</f>
        <v>0</v>
      </c>
      <c r="H23" s="40">
        <f>+'24-03-343 Ind. CALLE'!S73</f>
        <v>0</v>
      </c>
      <c r="I23" s="40">
        <f>+'24-03-343 Ind. CALLE'!T73</f>
        <v>0</v>
      </c>
      <c r="J23" s="40">
        <f>+'24-03-343 Ind. CALLE'!U73</f>
        <v>0</v>
      </c>
      <c r="K23" s="40">
        <f>+'24-03-343 Ind. CALLE'!V73</f>
        <v>0</v>
      </c>
      <c r="L23" s="40">
        <f>+'24-03-343 Ind. CALLE'!W73</f>
        <v>85052352</v>
      </c>
      <c r="M23" s="40">
        <f>+'24-03-343 Ind. CALLE'!X73</f>
        <v>0</v>
      </c>
      <c r="N23" s="40">
        <f>+'24-03-343 Ind. CALLE'!Y73</f>
        <v>85052352</v>
      </c>
      <c r="O23" s="40">
        <f>+'24-03-343 Ind. CALLE'!Z73</f>
        <v>0</v>
      </c>
      <c r="P23" s="40">
        <f>+'24-03-343 Ind. CALLE'!AA73</f>
        <v>0</v>
      </c>
      <c r="Q23" s="40">
        <f>+'24-03-343 Ind. CALLE'!AB73</f>
        <v>0</v>
      </c>
      <c r="R23" s="40">
        <f>+'24-03-343 Ind. CALLE'!AC73</f>
        <v>0</v>
      </c>
      <c r="S23" s="40">
        <f>+'24-03-343 Ind. CALLE'!AD73</f>
        <v>0</v>
      </c>
      <c r="T23" s="40">
        <f>+'24-03-343 Ind. CALLE'!AE73</f>
        <v>0</v>
      </c>
      <c r="U23" s="40">
        <f>+'24-03-343 Ind. CALLE'!AF73</f>
        <v>0</v>
      </c>
      <c r="V23" s="40">
        <f>+'24-03-343 Ind. CALLE'!AG73</f>
        <v>0</v>
      </c>
      <c r="W23" s="40">
        <f>+'24-03-343 Ind. CALLE'!AH73</f>
        <v>85052352</v>
      </c>
      <c r="X23" s="61">
        <f>+'24-03-343 Ind. CALLE'!AI73</f>
        <v>0.5</v>
      </c>
      <c r="Y23" s="61">
        <f>+'24-03-343 Ind. CALLE'!AJ73</f>
        <v>0.40025973385341473</v>
      </c>
    </row>
    <row r="24" spans="1:25" ht="24.75" customHeight="1" x14ac:dyDescent="0.25">
      <c r="A24" s="63" t="s">
        <v>72</v>
      </c>
      <c r="B24" s="40">
        <f>+'24-03-343 Ind. CALLE'!J77</f>
        <v>3139235016</v>
      </c>
      <c r="C24" s="40">
        <f>+'24-03-343 Ind. CALLE'!K77</f>
        <v>87221722</v>
      </c>
      <c r="D24" s="40">
        <f>+'24-03-343 Ind. CALLE'!M77</f>
        <v>0</v>
      </c>
      <c r="E24" s="40">
        <f>+'24-03-343 Ind. CALLE'!N77</f>
        <v>0</v>
      </c>
      <c r="F24" s="40">
        <f>+'24-03-343 Ind. CALLE'!O77</f>
        <v>0</v>
      </c>
      <c r="G24" s="40">
        <f>+'24-03-343 Ind. CALLE'!R77</f>
        <v>3465646</v>
      </c>
      <c r="H24" s="40">
        <f>+'24-03-343 Ind. CALLE'!S77</f>
        <v>3910663</v>
      </c>
      <c r="I24" s="40">
        <f>+'24-03-343 Ind. CALLE'!T77</f>
        <v>3491297</v>
      </c>
      <c r="J24" s="40">
        <f>+'24-03-343 Ind. CALLE'!U77</f>
        <v>10867606</v>
      </c>
      <c r="K24" s="40">
        <f>+'24-03-343 Ind. CALLE'!V77</f>
        <v>3465646</v>
      </c>
      <c r="L24" s="40">
        <f>+'24-03-343 Ind. CALLE'!W77</f>
        <v>5184946</v>
      </c>
      <c r="M24" s="40">
        <f>+'24-03-343 Ind. CALLE'!X77</f>
        <v>5216792</v>
      </c>
      <c r="N24" s="40">
        <f>+'24-03-343 Ind. CALLE'!Y77</f>
        <v>13867384</v>
      </c>
      <c r="O24" s="40">
        <f>+'24-03-343 Ind. CALLE'!Z77</f>
        <v>5227772</v>
      </c>
      <c r="P24" s="40">
        <f>+'24-03-343 Ind. CALLE'!AA77</f>
        <v>5704685</v>
      </c>
      <c r="Q24" s="40">
        <f>+'24-03-343 Ind. CALLE'!AB77</f>
        <v>5339896</v>
      </c>
      <c r="R24" s="40">
        <f>+'24-03-343 Ind. CALLE'!AC77</f>
        <v>16272353</v>
      </c>
      <c r="S24" s="40">
        <f>+'24-03-343 Ind. CALLE'!AD77</f>
        <v>0</v>
      </c>
      <c r="T24" s="40">
        <f>+'24-03-343 Ind. CALLE'!AE77</f>
        <v>0</v>
      </c>
      <c r="U24" s="40">
        <f>+'24-03-343 Ind. CALLE'!AF77</f>
        <v>0</v>
      </c>
      <c r="V24" s="40">
        <f>+'24-03-343 Ind. CALLE'!AG77</f>
        <v>0</v>
      </c>
      <c r="W24" s="40">
        <f>+'24-03-343 Ind. CALLE'!AH77</f>
        <v>41007343</v>
      </c>
      <c r="X24" s="61">
        <f>+'24-03-343 Ind. CALLE'!AI77</f>
        <v>1.3062845817848764E-2</v>
      </c>
      <c r="Y24" s="61">
        <f>+'24-03-343 Ind. CALLE'!AJ77</f>
        <v>0.19298217873170267</v>
      </c>
    </row>
    <row r="25" spans="1:25" ht="34.5" customHeight="1" x14ac:dyDescent="0.25">
      <c r="A25" s="65" t="str">
        <f>"TOTAL ASIG."&amp;" "&amp;$A$5</f>
        <v>TOTAL ASIG. 24-03-343 "Programa de Apoyo a Personas en Situación de Calle"</v>
      </c>
      <c r="B25" s="66">
        <f>SUM(B8:B24)</f>
        <v>3851742000</v>
      </c>
      <c r="C25" s="66">
        <f t="shared" ref="C25:V25" si="0">SUM(C8:C24)</f>
        <v>761143162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3465646</v>
      </c>
      <c r="H25" s="66">
        <f t="shared" si="0"/>
        <v>3936314</v>
      </c>
      <c r="I25" s="66">
        <f t="shared" si="0"/>
        <v>3491297</v>
      </c>
      <c r="J25" s="66">
        <f t="shared" si="0"/>
        <v>10893257</v>
      </c>
      <c r="K25" s="66">
        <f t="shared" si="0"/>
        <v>3491297</v>
      </c>
      <c r="L25" s="66">
        <f t="shared" si="0"/>
        <v>90262949</v>
      </c>
      <c r="M25" s="66">
        <f t="shared" si="0"/>
        <v>5242443</v>
      </c>
      <c r="N25" s="66">
        <f t="shared" si="0"/>
        <v>98996689</v>
      </c>
      <c r="O25" s="66">
        <f t="shared" si="0"/>
        <v>83034458</v>
      </c>
      <c r="P25" s="66">
        <f t="shared" si="0"/>
        <v>8765781</v>
      </c>
      <c r="Q25" s="66">
        <f t="shared" si="0"/>
        <v>10802716</v>
      </c>
      <c r="R25" s="66">
        <f t="shared" si="0"/>
        <v>102602955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212492901</v>
      </c>
      <c r="X25" s="67">
        <f>+'24-03-343 Ind. CALLE'!AI78</f>
        <v>5.5167999570064664E-2</v>
      </c>
      <c r="Y25" s="67">
        <f>'24-03-343 Ind. CALLE'!AJ78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FD5D6-DFE6-420D-9AF4-B2C9E79B289E}">
  <sheetPr codeName="Hoja21">
    <tabColor rgb="FF007DB5"/>
    <pageSetUpPr fitToPage="1"/>
  </sheetPr>
  <dimension ref="A1:DB169"/>
  <sheetViews>
    <sheetView topLeftCell="F1" zoomScaleNormal="100" workbookViewId="0">
      <selection sqref="A1:AJ1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5.4257812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250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1" t="s">
        <v>91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92">
        <v>62400000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IF(ISERROR(AH9/$AH$150),"-",AH9/$AH$150)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IF(ISERROR(AH10/$AH$150),"-",AH10/$AH$150)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+J8</f>
        <v>62400000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IF(ISERROR(AH11/$AH$150),0,AH11/$AH$150)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9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IF(ISERROR(AH13/$AH$150),"-",AH13/$AH$150)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IF(ISERROR(AH14/$AH$150),"-",AH14/$AH$150)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J12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IF(ISERROR(AH15/$AH$150),0,AH15/$AH$150)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92">
        <v>19500000</v>
      </c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IF(ISERROR(AH17/$AH$150),"-",AH17/$AH$150)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IF(ISERROR(AH18/$AH$150),"-",AH18/$AH$150)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+J16</f>
        <v>19500000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IF(ISERROR(AH19/$AH$150),0,AH19/$AH$150)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92">
        <v>162750000</v>
      </c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26" t="s">
        <v>464</v>
      </c>
      <c r="D21" s="87">
        <v>45915</v>
      </c>
      <c r="E21" s="26" t="s">
        <v>465</v>
      </c>
      <c r="F21" s="15" t="s">
        <v>463</v>
      </c>
      <c r="G21" s="15"/>
      <c r="H21" s="16"/>
      <c r="I21" s="16"/>
      <c r="J21" s="93"/>
      <c r="K21" s="29">
        <v>10500000</v>
      </c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 t="shared" ref="AJ21:AJ30" si="3">IF(ISERROR(AH21/$AH$150),"-",AH21/$AH$150)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26" t="s">
        <v>466</v>
      </c>
      <c r="D22" s="87">
        <v>45909</v>
      </c>
      <c r="E22" s="26" t="s">
        <v>467</v>
      </c>
      <c r="F22" s="15" t="s">
        <v>463</v>
      </c>
      <c r="G22" s="15"/>
      <c r="H22" s="16"/>
      <c r="I22" s="16"/>
      <c r="J22" s="93"/>
      <c r="K22" s="29">
        <v>10500000</v>
      </c>
      <c r="L22" s="15"/>
      <c r="M22" s="19"/>
      <c r="N22" s="19"/>
      <c r="O22" s="19"/>
      <c r="P22" s="15"/>
      <c r="Q22" s="15"/>
      <c r="R22" s="19"/>
      <c r="S22" s="19"/>
      <c r="T22" s="19"/>
      <c r="U22" s="8">
        <f t="shared" ref="U22:U30" si="4">SUM(R22:T22)</f>
        <v>0</v>
      </c>
      <c r="V22" s="19"/>
      <c r="W22" s="19"/>
      <c r="X22" s="19"/>
      <c r="Y22" s="8">
        <f t="shared" ref="Y22:Y30" si="5">SUM(V22:X22)</f>
        <v>0</v>
      </c>
      <c r="Z22" s="19"/>
      <c r="AA22" s="19"/>
      <c r="AB22" s="19"/>
      <c r="AC22" s="8">
        <f t="shared" ref="AC22:AC30" si="6">SUM(Z22:AB22)</f>
        <v>0</v>
      </c>
      <c r="AD22" s="19"/>
      <c r="AE22" s="19"/>
      <c r="AF22" s="19"/>
      <c r="AG22" s="8">
        <f t="shared" ref="AG22:AG30" si="7">SUM(AD22:AF22)</f>
        <v>0</v>
      </c>
      <c r="AH22" s="8">
        <f t="shared" ref="AH22:AH30" si="8">SUM(U22,Y22,AC22,AG22)</f>
        <v>0</v>
      </c>
      <c r="AI22" s="20">
        <f t="shared" ref="AI22:AI30" si="9">IF(ISERROR(AH22/J22),0,AH22/J22)</f>
        <v>0</v>
      </c>
      <c r="AJ22" s="20">
        <f t="shared" si="3"/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outlineLevel="1" x14ac:dyDescent="0.15">
      <c r="A23" s="14">
        <v>3</v>
      </c>
      <c r="B23" s="14"/>
      <c r="C23" s="26" t="s">
        <v>468</v>
      </c>
      <c r="D23" s="87">
        <v>45910</v>
      </c>
      <c r="E23" s="26" t="s">
        <v>469</v>
      </c>
      <c r="F23" s="15" t="s">
        <v>463</v>
      </c>
      <c r="G23" s="15"/>
      <c r="H23" s="16"/>
      <c r="I23" s="16"/>
      <c r="J23" s="93"/>
      <c r="K23" s="29">
        <v>14700000</v>
      </c>
      <c r="L23" s="15"/>
      <c r="M23" s="19"/>
      <c r="N23" s="19"/>
      <c r="O23" s="19"/>
      <c r="P23" s="15"/>
      <c r="Q23" s="15"/>
      <c r="R23" s="19"/>
      <c r="S23" s="19"/>
      <c r="T23" s="19"/>
      <c r="U23" s="8">
        <f t="shared" si="4"/>
        <v>0</v>
      </c>
      <c r="V23" s="19"/>
      <c r="W23" s="19"/>
      <c r="X23" s="19"/>
      <c r="Y23" s="8">
        <f t="shared" si="5"/>
        <v>0</v>
      </c>
      <c r="Z23" s="19"/>
      <c r="AA23" s="19"/>
      <c r="AB23" s="19"/>
      <c r="AC23" s="8">
        <f t="shared" si="6"/>
        <v>0</v>
      </c>
      <c r="AD23" s="19"/>
      <c r="AE23" s="19"/>
      <c r="AF23" s="19"/>
      <c r="AG23" s="8">
        <f t="shared" si="7"/>
        <v>0</v>
      </c>
      <c r="AH23" s="8">
        <f t="shared" si="8"/>
        <v>0</v>
      </c>
      <c r="AI23" s="20">
        <f t="shared" si="9"/>
        <v>0</v>
      </c>
      <c r="AJ23" s="20">
        <f t="shared" si="3"/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 x14ac:dyDescent="0.15">
      <c r="A24" s="14">
        <v>4</v>
      </c>
      <c r="B24" s="14"/>
      <c r="C24" s="26" t="s">
        <v>470</v>
      </c>
      <c r="D24" s="87">
        <v>45889</v>
      </c>
      <c r="E24" s="26" t="s">
        <v>471</v>
      </c>
      <c r="F24" s="15" t="s">
        <v>463</v>
      </c>
      <c r="G24" s="15"/>
      <c r="H24" s="16"/>
      <c r="I24" s="16"/>
      <c r="J24" s="93"/>
      <c r="K24" s="29">
        <v>10500000</v>
      </c>
      <c r="L24" s="15"/>
      <c r="M24" s="19"/>
      <c r="N24" s="19"/>
      <c r="O24" s="19"/>
      <c r="P24" s="15"/>
      <c r="Q24" s="15"/>
      <c r="R24" s="19"/>
      <c r="S24" s="19"/>
      <c r="T24" s="19"/>
      <c r="U24" s="8">
        <f t="shared" si="4"/>
        <v>0</v>
      </c>
      <c r="V24" s="19"/>
      <c r="W24" s="19"/>
      <c r="X24" s="19"/>
      <c r="Y24" s="8">
        <f t="shared" si="5"/>
        <v>0</v>
      </c>
      <c r="Z24" s="19"/>
      <c r="AA24" s="19"/>
      <c r="AB24" s="19"/>
      <c r="AC24" s="8">
        <f t="shared" si="6"/>
        <v>0</v>
      </c>
      <c r="AD24" s="19"/>
      <c r="AE24" s="19"/>
      <c r="AF24" s="19"/>
      <c r="AG24" s="8">
        <f t="shared" si="7"/>
        <v>0</v>
      </c>
      <c r="AH24" s="8">
        <f t="shared" si="8"/>
        <v>0</v>
      </c>
      <c r="AI24" s="20">
        <f t="shared" si="9"/>
        <v>0</v>
      </c>
      <c r="AJ24" s="20">
        <f t="shared" si="3"/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 x14ac:dyDescent="0.15">
      <c r="A25" s="14">
        <v>5</v>
      </c>
      <c r="B25" s="14"/>
      <c r="C25" s="26" t="s">
        <v>472</v>
      </c>
      <c r="D25" s="87">
        <v>45904</v>
      </c>
      <c r="E25" s="26" t="s">
        <v>473</v>
      </c>
      <c r="F25" s="15" t="s">
        <v>463</v>
      </c>
      <c r="G25" s="15"/>
      <c r="H25" s="16"/>
      <c r="I25" s="16"/>
      <c r="J25" s="93"/>
      <c r="K25" s="29">
        <v>10500000</v>
      </c>
      <c r="L25" s="15"/>
      <c r="M25" s="19"/>
      <c r="N25" s="19"/>
      <c r="O25" s="19"/>
      <c r="P25" s="15"/>
      <c r="Q25" s="15"/>
      <c r="R25" s="19"/>
      <c r="S25" s="19"/>
      <c r="T25" s="19"/>
      <c r="U25" s="8">
        <f t="shared" si="4"/>
        <v>0</v>
      </c>
      <c r="V25" s="19"/>
      <c r="W25" s="19"/>
      <c r="X25" s="19"/>
      <c r="Y25" s="8">
        <f t="shared" si="5"/>
        <v>0</v>
      </c>
      <c r="Z25" s="19"/>
      <c r="AA25" s="19"/>
      <c r="AB25" s="19"/>
      <c r="AC25" s="8">
        <f t="shared" si="6"/>
        <v>0</v>
      </c>
      <c r="AD25" s="19"/>
      <c r="AE25" s="19"/>
      <c r="AF25" s="19"/>
      <c r="AG25" s="8">
        <f t="shared" si="7"/>
        <v>0</v>
      </c>
      <c r="AH25" s="8">
        <f t="shared" si="8"/>
        <v>0</v>
      </c>
      <c r="AI25" s="20">
        <f t="shared" si="9"/>
        <v>0</v>
      </c>
      <c r="AJ25" s="20">
        <f t="shared" si="3"/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15">
      <c r="A26" s="14">
        <v>6</v>
      </c>
      <c r="B26" s="14"/>
      <c r="C26" s="26" t="s">
        <v>474</v>
      </c>
      <c r="D26" s="87">
        <v>45901</v>
      </c>
      <c r="E26" s="26" t="s">
        <v>475</v>
      </c>
      <c r="F26" s="15" t="s">
        <v>463</v>
      </c>
      <c r="G26" s="15"/>
      <c r="H26" s="16"/>
      <c r="I26" s="16"/>
      <c r="J26" s="93"/>
      <c r="K26" s="29">
        <v>10500000</v>
      </c>
      <c r="L26" s="15"/>
      <c r="M26" s="19"/>
      <c r="N26" s="19"/>
      <c r="O26" s="19"/>
      <c r="P26" s="15"/>
      <c r="Q26" s="15"/>
      <c r="R26" s="19"/>
      <c r="S26" s="19"/>
      <c r="T26" s="19"/>
      <c r="U26" s="8">
        <f t="shared" si="4"/>
        <v>0</v>
      </c>
      <c r="V26" s="19"/>
      <c r="W26" s="19"/>
      <c r="X26" s="19"/>
      <c r="Y26" s="8">
        <f t="shared" si="5"/>
        <v>0</v>
      </c>
      <c r="Z26" s="19"/>
      <c r="AA26" s="19"/>
      <c r="AB26" s="19"/>
      <c r="AC26" s="8">
        <f t="shared" si="6"/>
        <v>0</v>
      </c>
      <c r="AD26" s="19"/>
      <c r="AE26" s="19"/>
      <c r="AF26" s="19"/>
      <c r="AG26" s="8">
        <f t="shared" si="7"/>
        <v>0</v>
      </c>
      <c r="AH26" s="8">
        <f t="shared" si="8"/>
        <v>0</v>
      </c>
      <c r="AI26" s="20">
        <f t="shared" si="9"/>
        <v>0</v>
      </c>
      <c r="AJ26" s="20">
        <f t="shared" si="3"/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 x14ac:dyDescent="0.15">
      <c r="A27" s="14">
        <v>7</v>
      </c>
      <c r="B27" s="14"/>
      <c r="C27" s="26" t="s">
        <v>476</v>
      </c>
      <c r="D27" s="87">
        <v>45901</v>
      </c>
      <c r="E27" s="26" t="s">
        <v>477</v>
      </c>
      <c r="F27" s="15" t="s">
        <v>463</v>
      </c>
      <c r="G27" s="15"/>
      <c r="H27" s="16"/>
      <c r="I27" s="16"/>
      <c r="J27" s="93"/>
      <c r="K27" s="29">
        <v>10500000</v>
      </c>
      <c r="L27" s="15"/>
      <c r="M27" s="19"/>
      <c r="N27" s="19"/>
      <c r="O27" s="19"/>
      <c r="P27" s="15"/>
      <c r="Q27" s="15"/>
      <c r="R27" s="19"/>
      <c r="S27" s="19"/>
      <c r="T27" s="19"/>
      <c r="U27" s="8">
        <f t="shared" si="4"/>
        <v>0</v>
      </c>
      <c r="V27" s="19"/>
      <c r="W27" s="19"/>
      <c r="X27" s="19"/>
      <c r="Y27" s="8">
        <f t="shared" si="5"/>
        <v>0</v>
      </c>
      <c r="Z27" s="19"/>
      <c r="AA27" s="19"/>
      <c r="AB27" s="19"/>
      <c r="AC27" s="8">
        <f t="shared" si="6"/>
        <v>0</v>
      </c>
      <c r="AD27" s="19"/>
      <c r="AE27" s="19"/>
      <c r="AF27" s="19"/>
      <c r="AG27" s="8">
        <f t="shared" si="7"/>
        <v>0</v>
      </c>
      <c r="AH27" s="8">
        <f t="shared" si="8"/>
        <v>0</v>
      </c>
      <c r="AI27" s="20">
        <f t="shared" si="9"/>
        <v>0</v>
      </c>
      <c r="AJ27" s="20">
        <f t="shared" si="3"/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 x14ac:dyDescent="0.15">
      <c r="A28" s="14">
        <v>8</v>
      </c>
      <c r="B28" s="14"/>
      <c r="C28" s="26" t="s">
        <v>478</v>
      </c>
      <c r="D28" s="87">
        <v>45901</v>
      </c>
      <c r="E28" s="26" t="s">
        <v>479</v>
      </c>
      <c r="F28" s="15" t="s">
        <v>463</v>
      </c>
      <c r="G28" s="15"/>
      <c r="H28" s="16"/>
      <c r="I28" s="16"/>
      <c r="J28" s="93"/>
      <c r="K28" s="29">
        <v>10500000</v>
      </c>
      <c r="L28" s="15"/>
      <c r="M28" s="19"/>
      <c r="N28" s="19"/>
      <c r="O28" s="19"/>
      <c r="P28" s="15"/>
      <c r="Q28" s="15"/>
      <c r="R28" s="19"/>
      <c r="S28" s="19"/>
      <c r="T28" s="19"/>
      <c r="U28" s="8">
        <f t="shared" si="4"/>
        <v>0</v>
      </c>
      <c r="V28" s="19"/>
      <c r="W28" s="19"/>
      <c r="X28" s="19"/>
      <c r="Y28" s="8">
        <f t="shared" si="5"/>
        <v>0</v>
      </c>
      <c r="Z28" s="19"/>
      <c r="AA28" s="19"/>
      <c r="AB28" s="19"/>
      <c r="AC28" s="8">
        <f t="shared" si="6"/>
        <v>0</v>
      </c>
      <c r="AD28" s="19"/>
      <c r="AE28" s="19"/>
      <c r="AF28" s="19"/>
      <c r="AG28" s="8">
        <f t="shared" si="7"/>
        <v>0</v>
      </c>
      <c r="AH28" s="8">
        <f t="shared" si="8"/>
        <v>0</v>
      </c>
      <c r="AI28" s="20">
        <f t="shared" si="9"/>
        <v>0</v>
      </c>
      <c r="AJ28" s="20">
        <f t="shared" si="3"/>
        <v>0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 x14ac:dyDescent="0.15">
      <c r="A29" s="14">
        <v>9</v>
      </c>
      <c r="B29" s="14"/>
      <c r="C29" s="26" t="s">
        <v>480</v>
      </c>
      <c r="D29" s="87">
        <v>45895</v>
      </c>
      <c r="E29" s="26" t="s">
        <v>481</v>
      </c>
      <c r="F29" s="15" t="s">
        <v>463</v>
      </c>
      <c r="G29" s="15"/>
      <c r="H29" s="16"/>
      <c r="I29" s="16"/>
      <c r="J29" s="93"/>
      <c r="K29" s="29">
        <v>11550000</v>
      </c>
      <c r="L29" s="15"/>
      <c r="M29" s="19"/>
      <c r="N29" s="19"/>
      <c r="O29" s="19"/>
      <c r="P29" s="15"/>
      <c r="Q29" s="15"/>
      <c r="R29" s="19"/>
      <c r="S29" s="19"/>
      <c r="T29" s="19"/>
      <c r="U29" s="8">
        <f t="shared" si="4"/>
        <v>0</v>
      </c>
      <c r="V29" s="19"/>
      <c r="W29" s="19"/>
      <c r="X29" s="19"/>
      <c r="Y29" s="8">
        <f t="shared" si="5"/>
        <v>0</v>
      </c>
      <c r="Z29" s="19"/>
      <c r="AA29" s="19"/>
      <c r="AB29" s="19"/>
      <c r="AC29" s="8">
        <f t="shared" si="6"/>
        <v>0</v>
      </c>
      <c r="AD29" s="19"/>
      <c r="AE29" s="19"/>
      <c r="AF29" s="19"/>
      <c r="AG29" s="8">
        <f t="shared" si="7"/>
        <v>0</v>
      </c>
      <c r="AH29" s="8">
        <f t="shared" si="8"/>
        <v>0</v>
      </c>
      <c r="AI29" s="20">
        <f t="shared" si="9"/>
        <v>0</v>
      </c>
      <c r="AJ29" s="20">
        <f t="shared" si="3"/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10</v>
      </c>
      <c r="B30" s="14"/>
      <c r="C30" s="26" t="s">
        <v>482</v>
      </c>
      <c r="D30" s="87">
        <v>45895</v>
      </c>
      <c r="E30" s="26" t="s">
        <v>483</v>
      </c>
      <c r="F30" s="15" t="s">
        <v>463</v>
      </c>
      <c r="G30" s="15"/>
      <c r="H30" s="16"/>
      <c r="I30" s="16"/>
      <c r="J30" s="93"/>
      <c r="K30" s="29">
        <v>10500000</v>
      </c>
      <c r="L30" s="15"/>
      <c r="M30" s="19"/>
      <c r="N30" s="19"/>
      <c r="O30" s="19"/>
      <c r="P30" s="15"/>
      <c r="Q30" s="15"/>
      <c r="R30" s="19"/>
      <c r="S30" s="19"/>
      <c r="T30" s="19"/>
      <c r="U30" s="8">
        <f t="shared" si="4"/>
        <v>0</v>
      </c>
      <c r="V30" s="19"/>
      <c r="W30" s="19"/>
      <c r="X30" s="19"/>
      <c r="Y30" s="8">
        <f t="shared" si="5"/>
        <v>0</v>
      </c>
      <c r="Z30" s="19"/>
      <c r="AA30" s="19"/>
      <c r="AB30" s="19"/>
      <c r="AC30" s="8">
        <f t="shared" si="6"/>
        <v>0</v>
      </c>
      <c r="AD30" s="19"/>
      <c r="AE30" s="19"/>
      <c r="AF30" s="19"/>
      <c r="AG30" s="8">
        <f t="shared" si="7"/>
        <v>0</v>
      </c>
      <c r="AH30" s="8">
        <f t="shared" si="8"/>
        <v>0</v>
      </c>
      <c r="AI30" s="20">
        <f t="shared" si="9"/>
        <v>0</v>
      </c>
      <c r="AJ30" s="20">
        <f t="shared" si="3"/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49</v>
      </c>
      <c r="B31" s="91"/>
      <c r="C31" s="91"/>
      <c r="D31" s="91"/>
      <c r="E31" s="91"/>
      <c r="F31" s="91"/>
      <c r="G31" s="91"/>
      <c r="H31" s="91"/>
      <c r="I31" s="91"/>
      <c r="J31" s="56">
        <f>+J20</f>
        <v>162750000</v>
      </c>
      <c r="K31" s="56">
        <f>SUM(K21:K30)</f>
        <v>110250000</v>
      </c>
      <c r="L31" s="55"/>
      <c r="M31" s="56">
        <f>SUM(M21:M30)</f>
        <v>0</v>
      </c>
      <c r="N31" s="56">
        <f>SUM(N21:N30)</f>
        <v>0</v>
      </c>
      <c r="O31" s="56">
        <f>SUM(O21:O30)</f>
        <v>0</v>
      </c>
      <c r="P31" s="57"/>
      <c r="Q31" s="58"/>
      <c r="R31" s="56">
        <f t="shared" ref="R31:AH31" si="10">SUM(R21:R30)</f>
        <v>0</v>
      </c>
      <c r="S31" s="56">
        <f t="shared" si="10"/>
        <v>0</v>
      </c>
      <c r="T31" s="56">
        <f t="shared" si="10"/>
        <v>0</v>
      </c>
      <c r="U31" s="56">
        <f t="shared" si="10"/>
        <v>0</v>
      </c>
      <c r="V31" s="56">
        <f t="shared" si="10"/>
        <v>0</v>
      </c>
      <c r="W31" s="56">
        <f t="shared" si="10"/>
        <v>0</v>
      </c>
      <c r="X31" s="56">
        <f t="shared" si="10"/>
        <v>0</v>
      </c>
      <c r="Y31" s="56">
        <f t="shared" si="10"/>
        <v>0</v>
      </c>
      <c r="Z31" s="56">
        <f t="shared" si="10"/>
        <v>0</v>
      </c>
      <c r="AA31" s="56">
        <f t="shared" si="10"/>
        <v>0</v>
      </c>
      <c r="AB31" s="56">
        <f t="shared" si="10"/>
        <v>0</v>
      </c>
      <c r="AC31" s="56">
        <f t="shared" si="10"/>
        <v>0</v>
      </c>
      <c r="AD31" s="56">
        <f t="shared" si="10"/>
        <v>0</v>
      </c>
      <c r="AE31" s="56">
        <f t="shared" si="10"/>
        <v>0</v>
      </c>
      <c r="AF31" s="56">
        <f t="shared" si="10"/>
        <v>0</v>
      </c>
      <c r="AG31" s="56">
        <f t="shared" si="10"/>
        <v>0</v>
      </c>
      <c r="AH31" s="56">
        <f t="shared" si="10"/>
        <v>0</v>
      </c>
      <c r="AI31" s="59">
        <f>IF(ISERROR(AH31/J31),0,AH31/J31)</f>
        <v>0</v>
      </c>
      <c r="AJ31" s="59">
        <f>IF(ISERROR(AH31/$AH$150),0,AH31/$AH$150)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50</v>
      </c>
      <c r="B32" s="89"/>
      <c r="C32" s="89"/>
      <c r="D32" s="89"/>
      <c r="E32" s="89"/>
      <c r="F32" s="4"/>
      <c r="G32" s="5"/>
      <c r="H32" s="6"/>
      <c r="I32" s="6"/>
      <c r="J32" s="92">
        <v>247800000</v>
      </c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25">
      <c r="A33" s="14">
        <v>1</v>
      </c>
      <c r="B33" s="14"/>
      <c r="C33" s="26" t="s">
        <v>486</v>
      </c>
      <c r="D33" s="87">
        <v>45912</v>
      </c>
      <c r="E33" s="26" t="s">
        <v>175</v>
      </c>
      <c r="F33" s="15" t="s">
        <v>463</v>
      </c>
      <c r="G33" s="27"/>
      <c r="H33" s="28"/>
      <c r="I33" s="28"/>
      <c r="J33" s="93"/>
      <c r="K33" s="29">
        <v>12600000</v>
      </c>
      <c r="L33" s="30"/>
      <c r="M33" s="31"/>
      <c r="N33" s="32"/>
      <c r="O33" s="31"/>
      <c r="P33" s="27"/>
      <c r="Q33" s="27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29">
        <v>12600000</v>
      </c>
      <c r="AC33" s="8">
        <f>SUM(Z33:AB33)</f>
        <v>12600000</v>
      </c>
      <c r="AD33" s="19"/>
      <c r="AE33" s="19">
        <v>0</v>
      </c>
      <c r="AF33" s="19">
        <v>0</v>
      </c>
      <c r="AG33" s="8">
        <f>SUM(AD33:AF33)</f>
        <v>0</v>
      </c>
      <c r="AH33" s="8">
        <f>SUM(U33,Y33,AC33,AG33)</f>
        <v>12600000</v>
      </c>
      <c r="AI33" s="20">
        <f>IF(ISERROR(AH33/$J$32),0,AH33/$J$32)</f>
        <v>5.0847457627118647E-2</v>
      </c>
      <c r="AJ33" s="20">
        <f t="shared" ref="AJ33:AJ45" si="11">IF(ISERROR(AH33/$AH$150),"-",AH33/$AH$150)</f>
        <v>1.1091549295774649E-2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25">
      <c r="A34" s="14">
        <v>2</v>
      </c>
      <c r="B34" s="14"/>
      <c r="C34" s="26" t="s">
        <v>487</v>
      </c>
      <c r="D34" s="87">
        <v>45896</v>
      </c>
      <c r="E34" s="26" t="s">
        <v>169</v>
      </c>
      <c r="F34" s="15" t="s">
        <v>463</v>
      </c>
      <c r="G34" s="27"/>
      <c r="H34" s="28"/>
      <c r="I34" s="28"/>
      <c r="J34" s="93"/>
      <c r="K34" s="29">
        <v>12600000</v>
      </c>
      <c r="L34" s="30"/>
      <c r="M34" s="31"/>
      <c r="N34" s="32"/>
      <c r="O34" s="31"/>
      <c r="P34" s="27"/>
      <c r="Q34" s="27"/>
      <c r="R34" s="19"/>
      <c r="S34" s="19"/>
      <c r="T34" s="19"/>
      <c r="U34" s="8">
        <f t="shared" ref="U34:U45" si="12">SUM(R34:T34)</f>
        <v>0</v>
      </c>
      <c r="V34" s="19"/>
      <c r="W34" s="19"/>
      <c r="X34" s="19"/>
      <c r="Y34" s="8">
        <f t="shared" ref="Y34:Y45" si="13">SUM(V34:X34)</f>
        <v>0</v>
      </c>
      <c r="Z34" s="19"/>
      <c r="AA34" s="19"/>
      <c r="AB34" s="29">
        <v>12600000</v>
      </c>
      <c r="AC34" s="8">
        <f t="shared" ref="AC34:AC45" si="14">SUM(Z34:AB34)</f>
        <v>12600000</v>
      </c>
      <c r="AD34" s="19"/>
      <c r="AE34" s="19">
        <v>0</v>
      </c>
      <c r="AF34" s="19">
        <v>0</v>
      </c>
      <c r="AG34" s="8">
        <f t="shared" ref="AG34:AG45" si="15">SUM(AD34:AF34)</f>
        <v>0</v>
      </c>
      <c r="AH34" s="8">
        <f t="shared" ref="AH34:AH45" si="16">SUM(U34,Y34,AC34,AG34)</f>
        <v>12600000</v>
      </c>
      <c r="AI34" s="20">
        <f t="shared" ref="AI34:AI45" si="17">IF(ISERROR(AH34/$J$32),0,AH34/$J$32)</f>
        <v>5.0847457627118647E-2</v>
      </c>
      <c r="AJ34" s="20">
        <f t="shared" si="11"/>
        <v>1.1091549295774649E-2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 x14ac:dyDescent="0.25">
      <c r="A35" s="14">
        <v>3</v>
      </c>
      <c r="B35" s="14"/>
      <c r="C35" s="26" t="s">
        <v>489</v>
      </c>
      <c r="D35" s="87">
        <v>45898</v>
      </c>
      <c r="E35" s="26" t="s">
        <v>172</v>
      </c>
      <c r="F35" s="15" t="s">
        <v>463</v>
      </c>
      <c r="G35" s="27"/>
      <c r="H35" s="28"/>
      <c r="I35" s="28"/>
      <c r="J35" s="93"/>
      <c r="K35" s="29">
        <v>15750000</v>
      </c>
      <c r="L35" s="30"/>
      <c r="M35" s="31"/>
      <c r="N35" s="32"/>
      <c r="O35" s="31"/>
      <c r="P35" s="27"/>
      <c r="Q35" s="27"/>
      <c r="R35" s="19"/>
      <c r="S35" s="19"/>
      <c r="T35" s="19"/>
      <c r="U35" s="8">
        <f t="shared" si="12"/>
        <v>0</v>
      </c>
      <c r="V35" s="19"/>
      <c r="W35" s="19"/>
      <c r="X35" s="19"/>
      <c r="Y35" s="8">
        <f t="shared" si="13"/>
        <v>0</v>
      </c>
      <c r="Z35" s="19"/>
      <c r="AA35" s="19"/>
      <c r="AB35" s="29">
        <v>15750000</v>
      </c>
      <c r="AC35" s="8">
        <f t="shared" si="14"/>
        <v>15750000</v>
      </c>
      <c r="AD35" s="19"/>
      <c r="AE35" s="19">
        <v>0</v>
      </c>
      <c r="AF35" s="19">
        <v>0</v>
      </c>
      <c r="AG35" s="8">
        <f t="shared" si="15"/>
        <v>0</v>
      </c>
      <c r="AH35" s="8">
        <f t="shared" si="16"/>
        <v>15750000</v>
      </c>
      <c r="AI35" s="20">
        <f t="shared" si="17"/>
        <v>6.3559322033898302E-2</v>
      </c>
      <c r="AJ35" s="20">
        <f t="shared" si="11"/>
        <v>1.386443661971831E-2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 x14ac:dyDescent="0.25">
      <c r="A36" s="14">
        <v>4</v>
      </c>
      <c r="B36" s="14"/>
      <c r="C36" s="26" t="s">
        <v>484</v>
      </c>
      <c r="D36" s="87">
        <v>45903</v>
      </c>
      <c r="E36" s="26" t="s">
        <v>267</v>
      </c>
      <c r="F36" s="15" t="s">
        <v>463</v>
      </c>
      <c r="G36" s="27"/>
      <c r="H36" s="28"/>
      <c r="I36" s="28"/>
      <c r="J36" s="93"/>
      <c r="K36" s="29">
        <v>14700000</v>
      </c>
      <c r="L36" s="30"/>
      <c r="M36" s="31"/>
      <c r="N36" s="32"/>
      <c r="O36" s="31"/>
      <c r="P36" s="27"/>
      <c r="Q36" s="27"/>
      <c r="R36" s="19"/>
      <c r="S36" s="19"/>
      <c r="T36" s="19"/>
      <c r="U36" s="8">
        <f t="shared" si="12"/>
        <v>0</v>
      </c>
      <c r="V36" s="19"/>
      <c r="W36" s="19"/>
      <c r="X36" s="19"/>
      <c r="Y36" s="8">
        <f t="shared" si="13"/>
        <v>0</v>
      </c>
      <c r="Z36" s="19"/>
      <c r="AA36" s="19"/>
      <c r="AB36" s="29">
        <v>14700000</v>
      </c>
      <c r="AC36" s="8">
        <f t="shared" si="14"/>
        <v>14700000</v>
      </c>
      <c r="AD36" s="19"/>
      <c r="AE36" s="19">
        <v>0</v>
      </c>
      <c r="AF36" s="19">
        <v>0</v>
      </c>
      <c r="AG36" s="8">
        <f t="shared" si="15"/>
        <v>0</v>
      </c>
      <c r="AH36" s="8">
        <f t="shared" si="16"/>
        <v>14700000</v>
      </c>
      <c r="AI36" s="20">
        <f t="shared" si="17"/>
        <v>5.9322033898305086E-2</v>
      </c>
      <c r="AJ36" s="20">
        <f t="shared" si="11"/>
        <v>1.2940140845070423E-2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x14ac:dyDescent="0.25">
      <c r="A37" s="14">
        <v>5</v>
      </c>
      <c r="B37" s="14"/>
      <c r="C37" s="26" t="s">
        <v>488</v>
      </c>
      <c r="D37" s="87">
        <v>45909</v>
      </c>
      <c r="E37" s="26" t="s">
        <v>286</v>
      </c>
      <c r="F37" s="15" t="s">
        <v>463</v>
      </c>
      <c r="G37" s="27"/>
      <c r="H37" s="28"/>
      <c r="I37" s="28"/>
      <c r="J37" s="93"/>
      <c r="K37" s="29">
        <v>12600000</v>
      </c>
      <c r="L37" s="30"/>
      <c r="M37" s="31"/>
      <c r="N37" s="32"/>
      <c r="O37" s="31"/>
      <c r="P37" s="27"/>
      <c r="Q37" s="27"/>
      <c r="R37" s="19"/>
      <c r="S37" s="19"/>
      <c r="T37" s="19"/>
      <c r="U37" s="8">
        <f t="shared" si="12"/>
        <v>0</v>
      </c>
      <c r="V37" s="19"/>
      <c r="W37" s="19"/>
      <c r="X37" s="19"/>
      <c r="Y37" s="8">
        <f t="shared" si="13"/>
        <v>0</v>
      </c>
      <c r="Z37" s="19"/>
      <c r="AA37" s="19"/>
      <c r="AB37" s="29">
        <v>12600000</v>
      </c>
      <c r="AC37" s="8">
        <f t="shared" si="14"/>
        <v>12600000</v>
      </c>
      <c r="AD37" s="19"/>
      <c r="AE37" s="19">
        <v>0</v>
      </c>
      <c r="AF37" s="19">
        <v>0</v>
      </c>
      <c r="AG37" s="8">
        <f t="shared" si="15"/>
        <v>0</v>
      </c>
      <c r="AH37" s="8">
        <f t="shared" si="16"/>
        <v>12600000</v>
      </c>
      <c r="AI37" s="20">
        <f t="shared" si="17"/>
        <v>5.0847457627118647E-2</v>
      </c>
      <c r="AJ37" s="20">
        <f t="shared" si="11"/>
        <v>1.1091549295774649E-2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25">
      <c r="A38" s="14">
        <v>6</v>
      </c>
      <c r="B38" s="14"/>
      <c r="C38" s="26" t="s">
        <v>485</v>
      </c>
      <c r="D38" s="87">
        <v>45898</v>
      </c>
      <c r="E38" s="26" t="s">
        <v>173</v>
      </c>
      <c r="F38" s="15" t="s">
        <v>463</v>
      </c>
      <c r="G38" s="27"/>
      <c r="H38" s="28"/>
      <c r="I38" s="28"/>
      <c r="J38" s="93"/>
      <c r="K38" s="29">
        <v>15750000</v>
      </c>
      <c r="L38" s="30"/>
      <c r="M38" s="31"/>
      <c r="N38" s="32"/>
      <c r="O38" s="31"/>
      <c r="P38" s="27"/>
      <c r="Q38" s="27"/>
      <c r="R38" s="19"/>
      <c r="S38" s="19"/>
      <c r="T38" s="19"/>
      <c r="U38" s="8">
        <f t="shared" si="12"/>
        <v>0</v>
      </c>
      <c r="V38" s="19"/>
      <c r="W38" s="19"/>
      <c r="X38" s="19"/>
      <c r="Y38" s="8">
        <f t="shared" si="13"/>
        <v>0</v>
      </c>
      <c r="Z38" s="19"/>
      <c r="AA38" s="19"/>
      <c r="AB38" s="29">
        <v>15750000</v>
      </c>
      <c r="AC38" s="8">
        <f t="shared" si="14"/>
        <v>15750000</v>
      </c>
      <c r="AD38" s="19"/>
      <c r="AE38" s="19">
        <v>0</v>
      </c>
      <c r="AF38" s="19">
        <v>0</v>
      </c>
      <c r="AG38" s="8">
        <f t="shared" si="15"/>
        <v>0</v>
      </c>
      <c r="AH38" s="8">
        <f t="shared" si="16"/>
        <v>15750000</v>
      </c>
      <c r="AI38" s="20">
        <f t="shared" si="17"/>
        <v>6.3559322033898302E-2</v>
      </c>
      <c r="AJ38" s="20">
        <f t="shared" si="11"/>
        <v>1.386443661971831E-2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 x14ac:dyDescent="0.25">
      <c r="A39" s="14">
        <v>7</v>
      </c>
      <c r="B39" s="14"/>
      <c r="C39" s="26" t="s">
        <v>490</v>
      </c>
      <c r="D39" s="87">
        <v>45896</v>
      </c>
      <c r="E39" s="26" t="s">
        <v>491</v>
      </c>
      <c r="F39" s="15" t="s">
        <v>463</v>
      </c>
      <c r="G39" s="27"/>
      <c r="H39" s="28"/>
      <c r="I39" s="28"/>
      <c r="J39" s="93"/>
      <c r="K39" s="29">
        <v>14700000</v>
      </c>
      <c r="L39" s="30"/>
      <c r="M39" s="31"/>
      <c r="N39" s="32"/>
      <c r="O39" s="31"/>
      <c r="P39" s="27"/>
      <c r="Q39" s="27"/>
      <c r="R39" s="19"/>
      <c r="S39" s="19"/>
      <c r="T39" s="19"/>
      <c r="U39" s="8">
        <f t="shared" si="12"/>
        <v>0</v>
      </c>
      <c r="V39" s="19"/>
      <c r="W39" s="19"/>
      <c r="X39" s="19"/>
      <c r="Y39" s="8">
        <f t="shared" si="13"/>
        <v>0</v>
      </c>
      <c r="Z39" s="19"/>
      <c r="AA39" s="19"/>
      <c r="AB39" s="29">
        <v>14700000</v>
      </c>
      <c r="AC39" s="8">
        <f t="shared" si="14"/>
        <v>14700000</v>
      </c>
      <c r="AD39" s="19"/>
      <c r="AE39" s="19">
        <v>0</v>
      </c>
      <c r="AF39" s="19">
        <v>0</v>
      </c>
      <c r="AG39" s="8">
        <f t="shared" si="15"/>
        <v>0</v>
      </c>
      <c r="AH39" s="8">
        <f t="shared" si="16"/>
        <v>14700000</v>
      </c>
      <c r="AI39" s="20">
        <f t="shared" si="17"/>
        <v>5.9322033898305086E-2</v>
      </c>
      <c r="AJ39" s="20">
        <f t="shared" si="11"/>
        <v>1.2940140845070423E-2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 x14ac:dyDescent="0.25">
      <c r="A40" s="14">
        <v>8</v>
      </c>
      <c r="B40" s="14"/>
      <c r="C40" s="26" t="s">
        <v>492</v>
      </c>
      <c r="D40" s="87">
        <v>45897</v>
      </c>
      <c r="E40" s="26" t="s">
        <v>278</v>
      </c>
      <c r="F40" s="15" t="s">
        <v>463</v>
      </c>
      <c r="G40" s="27"/>
      <c r="H40" s="28"/>
      <c r="I40" s="28"/>
      <c r="J40" s="93"/>
      <c r="K40" s="29">
        <v>14700000</v>
      </c>
      <c r="L40" s="30"/>
      <c r="M40" s="31"/>
      <c r="N40" s="32"/>
      <c r="O40" s="31"/>
      <c r="P40" s="27"/>
      <c r="Q40" s="27"/>
      <c r="R40" s="19"/>
      <c r="S40" s="19"/>
      <c r="T40" s="19"/>
      <c r="U40" s="8">
        <f t="shared" si="12"/>
        <v>0</v>
      </c>
      <c r="V40" s="19"/>
      <c r="W40" s="19"/>
      <c r="X40" s="19"/>
      <c r="Y40" s="8">
        <f t="shared" si="13"/>
        <v>0</v>
      </c>
      <c r="Z40" s="19"/>
      <c r="AA40" s="19"/>
      <c r="AB40" s="29">
        <v>14700000</v>
      </c>
      <c r="AC40" s="8">
        <f t="shared" si="14"/>
        <v>14700000</v>
      </c>
      <c r="AD40" s="19"/>
      <c r="AE40" s="19">
        <v>0</v>
      </c>
      <c r="AF40" s="19">
        <v>0</v>
      </c>
      <c r="AG40" s="8">
        <f t="shared" si="15"/>
        <v>0</v>
      </c>
      <c r="AH40" s="8">
        <f t="shared" si="16"/>
        <v>14700000</v>
      </c>
      <c r="AI40" s="20">
        <f t="shared" si="17"/>
        <v>5.9322033898305086E-2</v>
      </c>
      <c r="AJ40" s="20">
        <f t="shared" si="11"/>
        <v>1.2940140845070423E-2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 x14ac:dyDescent="0.25">
      <c r="A41" s="14">
        <v>9</v>
      </c>
      <c r="B41" s="14"/>
      <c r="C41" s="26" t="s">
        <v>493</v>
      </c>
      <c r="D41" s="87">
        <v>45898</v>
      </c>
      <c r="E41" s="26" t="s">
        <v>276</v>
      </c>
      <c r="F41" s="15" t="s">
        <v>463</v>
      </c>
      <c r="G41" s="27"/>
      <c r="H41" s="28"/>
      <c r="I41" s="28"/>
      <c r="J41" s="93"/>
      <c r="K41" s="29">
        <v>14700000</v>
      </c>
      <c r="L41" s="30"/>
      <c r="M41" s="31"/>
      <c r="N41" s="32"/>
      <c r="O41" s="31"/>
      <c r="P41" s="27"/>
      <c r="Q41" s="27"/>
      <c r="R41" s="19"/>
      <c r="S41" s="19"/>
      <c r="T41" s="19"/>
      <c r="U41" s="8">
        <f t="shared" si="12"/>
        <v>0</v>
      </c>
      <c r="V41" s="19"/>
      <c r="W41" s="19"/>
      <c r="X41" s="19"/>
      <c r="Y41" s="8">
        <f t="shared" si="13"/>
        <v>0</v>
      </c>
      <c r="Z41" s="19"/>
      <c r="AA41" s="19"/>
      <c r="AB41" s="29">
        <v>14700000</v>
      </c>
      <c r="AC41" s="8">
        <f t="shared" si="14"/>
        <v>14700000</v>
      </c>
      <c r="AD41" s="19"/>
      <c r="AE41" s="19">
        <v>0</v>
      </c>
      <c r="AF41" s="19">
        <v>0</v>
      </c>
      <c r="AG41" s="8">
        <f t="shared" si="15"/>
        <v>0</v>
      </c>
      <c r="AH41" s="8">
        <f t="shared" si="16"/>
        <v>14700000</v>
      </c>
      <c r="AI41" s="20">
        <f t="shared" si="17"/>
        <v>5.9322033898305086E-2</v>
      </c>
      <c r="AJ41" s="20">
        <f t="shared" si="11"/>
        <v>1.2940140845070423E-2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25">
      <c r="A42" s="14">
        <v>10</v>
      </c>
      <c r="B42" s="14"/>
      <c r="C42" s="26" t="s">
        <v>496</v>
      </c>
      <c r="D42" s="87">
        <v>45898</v>
      </c>
      <c r="E42" s="26" t="s">
        <v>352</v>
      </c>
      <c r="F42" s="15" t="s">
        <v>463</v>
      </c>
      <c r="G42" s="27"/>
      <c r="H42" s="28"/>
      <c r="I42" s="28"/>
      <c r="J42" s="93"/>
      <c r="K42" s="29">
        <v>15750000</v>
      </c>
      <c r="L42" s="30"/>
      <c r="M42" s="31"/>
      <c r="N42" s="32"/>
      <c r="O42" s="31"/>
      <c r="P42" s="27"/>
      <c r="Q42" s="27"/>
      <c r="R42" s="19"/>
      <c r="S42" s="19"/>
      <c r="T42" s="19"/>
      <c r="U42" s="8">
        <f t="shared" si="12"/>
        <v>0</v>
      </c>
      <c r="V42" s="19"/>
      <c r="W42" s="19"/>
      <c r="X42" s="19"/>
      <c r="Y42" s="8">
        <f t="shared" si="13"/>
        <v>0</v>
      </c>
      <c r="Z42" s="19"/>
      <c r="AA42" s="19"/>
      <c r="AB42" s="29">
        <v>15750000</v>
      </c>
      <c r="AC42" s="8">
        <f t="shared" si="14"/>
        <v>15750000</v>
      </c>
      <c r="AD42" s="19"/>
      <c r="AE42" s="19">
        <v>0</v>
      </c>
      <c r="AF42" s="19">
        <v>0</v>
      </c>
      <c r="AG42" s="8">
        <f t="shared" si="15"/>
        <v>0</v>
      </c>
      <c r="AH42" s="8">
        <f t="shared" si="16"/>
        <v>15750000</v>
      </c>
      <c r="AI42" s="20">
        <f t="shared" si="17"/>
        <v>6.3559322033898302E-2</v>
      </c>
      <c r="AJ42" s="20">
        <f t="shared" si="11"/>
        <v>1.386443661971831E-2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 x14ac:dyDescent="0.25">
      <c r="A43" s="14">
        <v>11</v>
      </c>
      <c r="B43" s="14"/>
      <c r="C43" s="26" t="s">
        <v>493</v>
      </c>
      <c r="D43" s="87">
        <v>45898</v>
      </c>
      <c r="E43" s="26" t="s">
        <v>494</v>
      </c>
      <c r="F43" s="15" t="s">
        <v>463</v>
      </c>
      <c r="G43" s="27"/>
      <c r="H43" s="28"/>
      <c r="I43" s="28"/>
      <c r="J43" s="93"/>
      <c r="K43" s="29">
        <v>12600000</v>
      </c>
      <c r="L43" s="30"/>
      <c r="M43" s="31"/>
      <c r="N43" s="32"/>
      <c r="O43" s="31"/>
      <c r="P43" s="27"/>
      <c r="Q43" s="27"/>
      <c r="R43" s="19"/>
      <c r="S43" s="19"/>
      <c r="T43" s="19"/>
      <c r="U43" s="8">
        <f t="shared" si="12"/>
        <v>0</v>
      </c>
      <c r="V43" s="19"/>
      <c r="W43" s="19"/>
      <c r="X43" s="19"/>
      <c r="Y43" s="8">
        <f t="shared" si="13"/>
        <v>0</v>
      </c>
      <c r="Z43" s="19"/>
      <c r="AA43" s="19"/>
      <c r="AB43" s="29">
        <v>12600000</v>
      </c>
      <c r="AC43" s="8">
        <f t="shared" si="14"/>
        <v>12600000</v>
      </c>
      <c r="AD43" s="19"/>
      <c r="AE43" s="19">
        <v>0</v>
      </c>
      <c r="AF43" s="19">
        <v>0</v>
      </c>
      <c r="AG43" s="8">
        <f t="shared" si="15"/>
        <v>0</v>
      </c>
      <c r="AH43" s="8">
        <f t="shared" si="16"/>
        <v>12600000</v>
      </c>
      <c r="AI43" s="20">
        <f t="shared" si="17"/>
        <v>5.0847457627118647E-2</v>
      </c>
      <c r="AJ43" s="20">
        <f t="shared" si="11"/>
        <v>1.1091549295774649E-2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25">
      <c r="A44" s="14">
        <v>12</v>
      </c>
      <c r="B44" s="14"/>
      <c r="C44" s="26" t="s">
        <v>495</v>
      </c>
      <c r="D44" s="87">
        <v>45898</v>
      </c>
      <c r="E44" s="26" t="s">
        <v>273</v>
      </c>
      <c r="F44" s="15" t="s">
        <v>463</v>
      </c>
      <c r="G44" s="27"/>
      <c r="H44" s="28"/>
      <c r="I44" s="28"/>
      <c r="J44" s="93"/>
      <c r="K44" s="29">
        <v>15750000</v>
      </c>
      <c r="L44" s="30"/>
      <c r="M44" s="31"/>
      <c r="N44" s="32"/>
      <c r="O44" s="31"/>
      <c r="P44" s="27"/>
      <c r="Q44" s="27"/>
      <c r="R44" s="19"/>
      <c r="S44" s="19"/>
      <c r="T44" s="19"/>
      <c r="U44" s="8">
        <f t="shared" si="12"/>
        <v>0</v>
      </c>
      <c r="V44" s="19"/>
      <c r="W44" s="19"/>
      <c r="X44" s="19"/>
      <c r="Y44" s="8">
        <f t="shared" si="13"/>
        <v>0</v>
      </c>
      <c r="Z44" s="19"/>
      <c r="AA44" s="19"/>
      <c r="AB44" s="29">
        <v>15750000</v>
      </c>
      <c r="AC44" s="8">
        <f t="shared" si="14"/>
        <v>15750000</v>
      </c>
      <c r="AD44" s="19"/>
      <c r="AE44" s="19">
        <v>0</v>
      </c>
      <c r="AF44" s="19">
        <v>0</v>
      </c>
      <c r="AG44" s="8">
        <f t="shared" si="15"/>
        <v>0</v>
      </c>
      <c r="AH44" s="8">
        <f t="shared" si="16"/>
        <v>15750000</v>
      </c>
      <c r="AI44" s="20">
        <f t="shared" si="17"/>
        <v>6.3559322033898302E-2</v>
      </c>
      <c r="AJ44" s="20">
        <f t="shared" si="11"/>
        <v>1.386443661971831E-2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25">
      <c r="A45" s="14">
        <v>13</v>
      </c>
      <c r="B45" s="14"/>
      <c r="C45" s="26" t="s">
        <v>497</v>
      </c>
      <c r="D45" s="87">
        <v>45896</v>
      </c>
      <c r="E45" s="26" t="s">
        <v>293</v>
      </c>
      <c r="F45" s="15" t="s">
        <v>463</v>
      </c>
      <c r="G45" s="27"/>
      <c r="H45" s="28"/>
      <c r="I45" s="28"/>
      <c r="J45" s="94"/>
      <c r="K45" s="29">
        <v>14700000</v>
      </c>
      <c r="L45" s="30"/>
      <c r="M45" s="31"/>
      <c r="N45" s="32"/>
      <c r="O45" s="31"/>
      <c r="P45" s="27"/>
      <c r="Q45" s="27"/>
      <c r="R45" s="19"/>
      <c r="S45" s="19"/>
      <c r="T45" s="19"/>
      <c r="U45" s="8">
        <f t="shared" si="12"/>
        <v>0</v>
      </c>
      <c r="V45" s="19"/>
      <c r="W45" s="19"/>
      <c r="X45" s="19"/>
      <c r="Y45" s="8">
        <f t="shared" si="13"/>
        <v>0</v>
      </c>
      <c r="Z45" s="19"/>
      <c r="AA45" s="19"/>
      <c r="AB45" s="29">
        <v>14700000</v>
      </c>
      <c r="AC45" s="8">
        <f t="shared" si="14"/>
        <v>14700000</v>
      </c>
      <c r="AD45" s="19"/>
      <c r="AE45" s="19">
        <v>0</v>
      </c>
      <c r="AF45" s="19">
        <v>0</v>
      </c>
      <c r="AG45" s="8">
        <f t="shared" si="15"/>
        <v>0</v>
      </c>
      <c r="AH45" s="8">
        <f t="shared" si="16"/>
        <v>14700000</v>
      </c>
      <c r="AI45" s="20">
        <f t="shared" si="17"/>
        <v>5.9322033898305086E-2</v>
      </c>
      <c r="AJ45" s="20">
        <f t="shared" si="11"/>
        <v>1.2940140845070423E-2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22" customFormat="1" ht="24.95" customHeight="1" x14ac:dyDescent="0.25">
      <c r="A46" s="91" t="s">
        <v>51</v>
      </c>
      <c r="B46" s="91"/>
      <c r="C46" s="91"/>
      <c r="D46" s="91"/>
      <c r="E46" s="91"/>
      <c r="F46" s="91"/>
      <c r="G46" s="91"/>
      <c r="H46" s="91"/>
      <c r="I46" s="91"/>
      <c r="J46" s="56">
        <f>+J32</f>
        <v>247800000</v>
      </c>
      <c r="K46" s="56">
        <f>SUM(K33:K45)</f>
        <v>186900000</v>
      </c>
      <c r="L46" s="55"/>
      <c r="M46" s="56">
        <f>SUM(M33:M45)</f>
        <v>0</v>
      </c>
      <c r="N46" s="56">
        <f>SUM(N33:N45)</f>
        <v>0</v>
      </c>
      <c r="O46" s="56">
        <f>SUM(O33:O45)</f>
        <v>0</v>
      </c>
      <c r="P46" s="57"/>
      <c r="Q46" s="58"/>
      <c r="R46" s="56">
        <f t="shared" ref="R46:AH46" si="18">SUM(R33:R45)</f>
        <v>0</v>
      </c>
      <c r="S46" s="56">
        <f t="shared" si="18"/>
        <v>0</v>
      </c>
      <c r="T46" s="56">
        <f t="shared" si="18"/>
        <v>0</v>
      </c>
      <c r="U46" s="56">
        <f t="shared" si="18"/>
        <v>0</v>
      </c>
      <c r="V46" s="56">
        <f t="shared" si="18"/>
        <v>0</v>
      </c>
      <c r="W46" s="56">
        <f t="shared" si="18"/>
        <v>0</v>
      </c>
      <c r="X46" s="56">
        <f t="shared" si="18"/>
        <v>0</v>
      </c>
      <c r="Y46" s="56">
        <f t="shared" si="18"/>
        <v>0</v>
      </c>
      <c r="Z46" s="56">
        <f t="shared" si="18"/>
        <v>0</v>
      </c>
      <c r="AA46" s="56">
        <f t="shared" si="18"/>
        <v>0</v>
      </c>
      <c r="AB46" s="56">
        <f t="shared" si="18"/>
        <v>186900000</v>
      </c>
      <c r="AC46" s="56">
        <f t="shared" si="18"/>
        <v>186900000</v>
      </c>
      <c r="AD46" s="56">
        <f t="shared" si="18"/>
        <v>0</v>
      </c>
      <c r="AE46" s="56">
        <f t="shared" si="18"/>
        <v>0</v>
      </c>
      <c r="AF46" s="56">
        <f t="shared" si="18"/>
        <v>0</v>
      </c>
      <c r="AG46" s="56">
        <f t="shared" si="18"/>
        <v>0</v>
      </c>
      <c r="AH46" s="56">
        <f t="shared" si="18"/>
        <v>186900000</v>
      </c>
      <c r="AI46" s="59">
        <f>IF(ISERROR(AH46/J46),0,AH46/J46)</f>
        <v>0.75423728813559321</v>
      </c>
      <c r="AJ46" s="59">
        <f>IF(ISERROR(AH46/$AH$150),0,AH46/$AH$150)</f>
        <v>0.16452464788732393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x14ac:dyDescent="0.25">
      <c r="A47" s="89" t="s">
        <v>52</v>
      </c>
      <c r="B47" s="89"/>
      <c r="C47" s="89"/>
      <c r="D47" s="89"/>
      <c r="E47" s="89"/>
      <c r="F47" s="4"/>
      <c r="G47" s="5"/>
      <c r="H47" s="6"/>
      <c r="I47" s="6"/>
      <c r="J47" s="92">
        <v>232882400</v>
      </c>
      <c r="K47" s="8"/>
      <c r="L47" s="9"/>
      <c r="M47" s="10"/>
      <c r="N47" s="10"/>
      <c r="O47" s="10"/>
      <c r="P47" s="5"/>
      <c r="Q47" s="11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12"/>
      <c r="AJ47" s="13"/>
    </row>
    <row r="48" spans="1:106" ht="24.95" customHeight="1" outlineLevel="1" x14ac:dyDescent="0.15">
      <c r="A48" s="14">
        <v>1</v>
      </c>
      <c r="B48" s="14"/>
      <c r="C48" s="15"/>
      <c r="D48" s="16"/>
      <c r="E48" s="15"/>
      <c r="F48" s="15"/>
      <c r="G48" s="15"/>
      <c r="H48" s="16"/>
      <c r="I48" s="16"/>
      <c r="J48" s="93"/>
      <c r="K48" s="18"/>
      <c r="L48" s="15"/>
      <c r="M48" s="19"/>
      <c r="N48" s="19"/>
      <c r="O48" s="19"/>
      <c r="P48" s="15"/>
      <c r="Q48" s="15"/>
      <c r="R48" s="19"/>
      <c r="S48" s="19"/>
      <c r="T48" s="19"/>
      <c r="U48" s="8">
        <f>SUM(R48:T48)</f>
        <v>0</v>
      </c>
      <c r="V48" s="19"/>
      <c r="W48" s="19"/>
      <c r="X48" s="19"/>
      <c r="Y48" s="8">
        <f>SUM(V48:X48)</f>
        <v>0</v>
      </c>
      <c r="Z48" s="19"/>
      <c r="AA48" s="19"/>
      <c r="AB48" s="19"/>
      <c r="AC48" s="8">
        <f>SUM(Z48:AB48)</f>
        <v>0</v>
      </c>
      <c r="AD48" s="19"/>
      <c r="AE48" s="19"/>
      <c r="AF48" s="19"/>
      <c r="AG48" s="8">
        <f>SUM(AD48:AF48)</f>
        <v>0</v>
      </c>
      <c r="AH48" s="8">
        <f>SUM(U48,Y48,AC48,AG48)</f>
        <v>0</v>
      </c>
      <c r="AI48" s="20">
        <f>IF(ISERROR(AH48/J48),0,AH48/J48)</f>
        <v>0</v>
      </c>
      <c r="AJ48" s="20">
        <f>IF(ISERROR(AH48/$AH$150),"-",AH48/$AH$150)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15">
      <c r="A49" s="14">
        <v>2</v>
      </c>
      <c r="B49" s="14"/>
      <c r="C49" s="15"/>
      <c r="D49" s="16"/>
      <c r="E49" s="15"/>
      <c r="F49" s="15"/>
      <c r="G49" s="15"/>
      <c r="H49" s="16"/>
      <c r="I49" s="16"/>
      <c r="J49" s="94"/>
      <c r="K49" s="18"/>
      <c r="L49" s="15"/>
      <c r="M49" s="19"/>
      <c r="N49" s="19"/>
      <c r="O49" s="19"/>
      <c r="P49" s="15"/>
      <c r="Q49" s="15"/>
      <c r="R49" s="19"/>
      <c r="S49" s="19"/>
      <c r="T49" s="19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IF(ISERROR(AH49/$AH$150),"-",AH49/$AH$150)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s="22" customFormat="1" ht="24.95" customHeight="1" x14ac:dyDescent="0.25">
      <c r="A50" s="91" t="s">
        <v>53</v>
      </c>
      <c r="B50" s="91"/>
      <c r="C50" s="91"/>
      <c r="D50" s="91"/>
      <c r="E50" s="91"/>
      <c r="F50" s="91"/>
      <c r="G50" s="91"/>
      <c r="H50" s="91"/>
      <c r="I50" s="91"/>
      <c r="J50" s="56">
        <f>+J47</f>
        <v>232882400</v>
      </c>
      <c r="K50" s="56">
        <f>SUM(K48:K49)</f>
        <v>0</v>
      </c>
      <c r="L50" s="55"/>
      <c r="M50" s="56">
        <f>SUM(M48:M49)</f>
        <v>0</v>
      </c>
      <c r="N50" s="56">
        <f>SUM(N48:N49)</f>
        <v>0</v>
      </c>
      <c r="O50" s="56">
        <f>SUM(O48:O49)</f>
        <v>0</v>
      </c>
      <c r="P50" s="57"/>
      <c r="Q50" s="58"/>
      <c r="R50" s="56">
        <f t="shared" ref="R50:AH50" si="19">SUM(R48:R49)</f>
        <v>0</v>
      </c>
      <c r="S50" s="56">
        <f t="shared" si="19"/>
        <v>0</v>
      </c>
      <c r="T50" s="56">
        <f t="shared" si="19"/>
        <v>0</v>
      </c>
      <c r="U50" s="56">
        <f t="shared" si="19"/>
        <v>0</v>
      </c>
      <c r="V50" s="56">
        <f t="shared" si="19"/>
        <v>0</v>
      </c>
      <c r="W50" s="56">
        <f t="shared" si="19"/>
        <v>0</v>
      </c>
      <c r="X50" s="56">
        <f t="shared" si="19"/>
        <v>0</v>
      </c>
      <c r="Y50" s="56">
        <f t="shared" si="19"/>
        <v>0</v>
      </c>
      <c r="Z50" s="56">
        <f t="shared" si="19"/>
        <v>0</v>
      </c>
      <c r="AA50" s="56">
        <f t="shared" si="19"/>
        <v>0</v>
      </c>
      <c r="AB50" s="56">
        <f t="shared" si="19"/>
        <v>0</v>
      </c>
      <c r="AC50" s="56">
        <f t="shared" si="19"/>
        <v>0</v>
      </c>
      <c r="AD50" s="56">
        <f t="shared" si="19"/>
        <v>0</v>
      </c>
      <c r="AE50" s="56">
        <f t="shared" si="19"/>
        <v>0</v>
      </c>
      <c r="AF50" s="56">
        <f t="shared" si="19"/>
        <v>0</v>
      </c>
      <c r="AG50" s="56">
        <f t="shared" si="19"/>
        <v>0</v>
      </c>
      <c r="AH50" s="56">
        <f t="shared" si="19"/>
        <v>0</v>
      </c>
      <c r="AI50" s="59">
        <f>IF(ISERROR(AH50/J50),0,AH50/J50)</f>
        <v>0</v>
      </c>
      <c r="AJ50" s="59">
        <f>IF(ISERROR(AH50/$AH$150),0,AH50/$AH$150)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x14ac:dyDescent="0.25">
      <c r="A51" s="89" t="s">
        <v>54</v>
      </c>
      <c r="B51" s="89"/>
      <c r="C51" s="89"/>
      <c r="D51" s="89"/>
      <c r="E51" s="89"/>
      <c r="F51" s="4"/>
      <c r="G51" s="5"/>
      <c r="H51" s="6"/>
      <c r="I51" s="6"/>
      <c r="J51" s="92">
        <v>380100000</v>
      </c>
      <c r="K51" s="8"/>
      <c r="L51" s="9"/>
      <c r="M51" s="10"/>
      <c r="N51" s="10"/>
      <c r="O51" s="10"/>
      <c r="P51" s="5"/>
      <c r="Q51" s="11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12"/>
      <c r="AJ51" s="13"/>
    </row>
    <row r="52" spans="1:106" ht="24.95" customHeight="1" outlineLevel="1" x14ac:dyDescent="0.15">
      <c r="A52" s="14">
        <v>1</v>
      </c>
      <c r="B52" s="14"/>
      <c r="C52" s="26" t="s">
        <v>498</v>
      </c>
      <c r="D52" s="87">
        <v>45912</v>
      </c>
      <c r="E52" s="26" t="s">
        <v>499</v>
      </c>
      <c r="F52" s="15" t="s">
        <v>463</v>
      </c>
      <c r="G52" s="15"/>
      <c r="H52" s="16"/>
      <c r="I52" s="16"/>
      <c r="J52" s="93"/>
      <c r="K52" s="29">
        <v>10500000</v>
      </c>
      <c r="L52" s="15"/>
      <c r="M52" s="19"/>
      <c r="N52" s="19"/>
      <c r="O52" s="19"/>
      <c r="P52" s="15"/>
      <c r="Q52" s="15"/>
      <c r="R52" s="19"/>
      <c r="S52" s="19"/>
      <c r="T52" s="19"/>
      <c r="U52" s="8">
        <f>SUM(R52:T52)</f>
        <v>0</v>
      </c>
      <c r="V52" s="19"/>
      <c r="W52" s="19"/>
      <c r="X52" s="19"/>
      <c r="Y52" s="8">
        <f>SUM(V52:X52)</f>
        <v>0</v>
      </c>
      <c r="Z52" s="19"/>
      <c r="AA52" s="19"/>
      <c r="AB52" s="19"/>
      <c r="AC52" s="8">
        <f>SUM(Z52:AB52)</f>
        <v>0</v>
      </c>
      <c r="AD52" s="19"/>
      <c r="AE52" s="19"/>
      <c r="AF52" s="19"/>
      <c r="AG52" s="8">
        <f>SUM(AD52:AF52)</f>
        <v>0</v>
      </c>
      <c r="AH52" s="8">
        <f>SUM(U52,Y52,AC52,AG52)</f>
        <v>0</v>
      </c>
      <c r="AI52" s="20">
        <f>IF(ISERROR(AH52/$J$51),0,AH52/$J$51)</f>
        <v>0</v>
      </c>
      <c r="AJ52" s="20">
        <f t="shared" ref="AJ52:AJ80" si="20">IF(ISERROR(AH52/$AH$150),"-",AH52/$AH$150)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 x14ac:dyDescent="0.15">
      <c r="A53" s="14">
        <v>2</v>
      </c>
      <c r="B53" s="14"/>
      <c r="C53" s="26" t="s">
        <v>196</v>
      </c>
      <c r="D53" s="87">
        <v>45915</v>
      </c>
      <c r="E53" s="26" t="s">
        <v>500</v>
      </c>
      <c r="F53" s="15" t="s">
        <v>463</v>
      </c>
      <c r="G53" s="15"/>
      <c r="H53" s="16"/>
      <c r="I53" s="16"/>
      <c r="J53" s="93"/>
      <c r="K53" s="29">
        <v>14700000</v>
      </c>
      <c r="L53" s="15"/>
      <c r="M53" s="19"/>
      <c r="N53" s="19"/>
      <c r="O53" s="19"/>
      <c r="P53" s="15"/>
      <c r="Q53" s="15"/>
      <c r="R53" s="19"/>
      <c r="S53" s="19"/>
      <c r="T53" s="19"/>
      <c r="U53" s="8">
        <f t="shared" ref="U53:U80" si="21">SUM(R53:T53)</f>
        <v>0</v>
      </c>
      <c r="V53" s="19"/>
      <c r="W53" s="19"/>
      <c r="X53" s="19"/>
      <c r="Y53" s="8">
        <f t="shared" ref="Y53:Y80" si="22">SUM(V53:X53)</f>
        <v>0</v>
      </c>
      <c r="Z53" s="19"/>
      <c r="AA53" s="19"/>
      <c r="AB53" s="19"/>
      <c r="AC53" s="8">
        <f t="shared" ref="AC53:AC80" si="23">SUM(Z53:AB53)</f>
        <v>0</v>
      </c>
      <c r="AD53" s="19"/>
      <c r="AE53" s="19"/>
      <c r="AF53" s="19"/>
      <c r="AG53" s="8">
        <f t="shared" ref="AG53:AG80" si="24">SUM(AD53:AF53)</f>
        <v>0</v>
      </c>
      <c r="AH53" s="8">
        <f t="shared" ref="AH53:AH80" si="25">SUM(U53,Y53,AC53,AG53)</f>
        <v>0</v>
      </c>
      <c r="AI53" s="20">
        <f t="shared" ref="AI53:AI80" si="26">IF(ISERROR(AH53/$J$51),0,AH53/$J$51)</f>
        <v>0</v>
      </c>
      <c r="AJ53" s="20">
        <f t="shared" si="20"/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3</v>
      </c>
      <c r="B54" s="14"/>
      <c r="C54" s="26" t="s">
        <v>540</v>
      </c>
      <c r="D54" s="87">
        <v>45915</v>
      </c>
      <c r="E54" s="26" t="s">
        <v>507</v>
      </c>
      <c r="F54" s="15" t="s">
        <v>463</v>
      </c>
      <c r="G54" s="15"/>
      <c r="H54" s="16"/>
      <c r="I54" s="16"/>
      <c r="J54" s="93"/>
      <c r="K54" s="29">
        <v>10500000</v>
      </c>
      <c r="L54" s="15"/>
      <c r="M54" s="19"/>
      <c r="N54" s="19"/>
      <c r="O54" s="19"/>
      <c r="P54" s="15"/>
      <c r="Q54" s="15"/>
      <c r="R54" s="19"/>
      <c r="S54" s="19"/>
      <c r="T54" s="19"/>
      <c r="U54" s="8">
        <f t="shared" si="21"/>
        <v>0</v>
      </c>
      <c r="V54" s="19"/>
      <c r="W54" s="19"/>
      <c r="X54" s="19"/>
      <c r="Y54" s="8">
        <f t="shared" si="22"/>
        <v>0</v>
      </c>
      <c r="Z54" s="19"/>
      <c r="AA54" s="19"/>
      <c r="AB54" s="19"/>
      <c r="AC54" s="8">
        <f t="shared" si="23"/>
        <v>0</v>
      </c>
      <c r="AD54" s="19"/>
      <c r="AE54" s="19"/>
      <c r="AF54" s="19"/>
      <c r="AG54" s="8">
        <f t="shared" si="24"/>
        <v>0</v>
      </c>
      <c r="AH54" s="8">
        <f t="shared" si="25"/>
        <v>0</v>
      </c>
      <c r="AI54" s="20">
        <f t="shared" si="26"/>
        <v>0</v>
      </c>
      <c r="AJ54" s="20">
        <f t="shared" si="20"/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 x14ac:dyDescent="0.15">
      <c r="A55" s="14">
        <v>4</v>
      </c>
      <c r="B55" s="14"/>
      <c r="C55" s="26" t="s">
        <v>198</v>
      </c>
      <c r="D55" s="87">
        <v>45908</v>
      </c>
      <c r="E55" s="26" t="s">
        <v>501</v>
      </c>
      <c r="F55" s="15" t="s">
        <v>463</v>
      </c>
      <c r="G55" s="15"/>
      <c r="H55" s="16"/>
      <c r="I55" s="16"/>
      <c r="J55" s="93"/>
      <c r="K55" s="29">
        <v>14700000</v>
      </c>
      <c r="L55" s="15"/>
      <c r="M55" s="19"/>
      <c r="N55" s="19"/>
      <c r="O55" s="19"/>
      <c r="P55" s="15"/>
      <c r="Q55" s="15"/>
      <c r="R55" s="19"/>
      <c r="S55" s="19"/>
      <c r="T55" s="19"/>
      <c r="U55" s="8">
        <f t="shared" si="21"/>
        <v>0</v>
      </c>
      <c r="V55" s="19"/>
      <c r="W55" s="19"/>
      <c r="X55" s="19"/>
      <c r="Y55" s="8">
        <f t="shared" si="22"/>
        <v>0</v>
      </c>
      <c r="Z55" s="19"/>
      <c r="AA55" s="19"/>
      <c r="AB55" s="19"/>
      <c r="AC55" s="8">
        <f t="shared" si="23"/>
        <v>0</v>
      </c>
      <c r="AD55" s="19"/>
      <c r="AE55" s="19"/>
      <c r="AF55" s="19"/>
      <c r="AG55" s="8">
        <f t="shared" si="24"/>
        <v>0</v>
      </c>
      <c r="AH55" s="8">
        <f t="shared" si="25"/>
        <v>0</v>
      </c>
      <c r="AI55" s="20">
        <f t="shared" si="26"/>
        <v>0</v>
      </c>
      <c r="AJ55" s="20">
        <f t="shared" si="20"/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x14ac:dyDescent="0.15">
      <c r="A56" s="14">
        <v>5</v>
      </c>
      <c r="B56" s="14"/>
      <c r="C56" s="26" t="s">
        <v>543</v>
      </c>
      <c r="D56" s="87">
        <v>45912</v>
      </c>
      <c r="E56" s="26" t="s">
        <v>502</v>
      </c>
      <c r="F56" s="15" t="s">
        <v>463</v>
      </c>
      <c r="G56" s="15"/>
      <c r="H56" s="16"/>
      <c r="I56" s="16"/>
      <c r="J56" s="93"/>
      <c r="K56" s="29">
        <v>14700000</v>
      </c>
      <c r="L56" s="15"/>
      <c r="M56" s="19"/>
      <c r="N56" s="19"/>
      <c r="O56" s="19"/>
      <c r="P56" s="15"/>
      <c r="Q56" s="15"/>
      <c r="R56" s="19"/>
      <c r="S56" s="19"/>
      <c r="T56" s="19"/>
      <c r="U56" s="8">
        <f t="shared" si="21"/>
        <v>0</v>
      </c>
      <c r="V56" s="19"/>
      <c r="W56" s="19"/>
      <c r="X56" s="19"/>
      <c r="Y56" s="8">
        <f t="shared" si="22"/>
        <v>0</v>
      </c>
      <c r="Z56" s="19"/>
      <c r="AA56" s="19"/>
      <c r="AB56" s="19"/>
      <c r="AC56" s="8">
        <f t="shared" si="23"/>
        <v>0</v>
      </c>
      <c r="AD56" s="19"/>
      <c r="AE56" s="19"/>
      <c r="AF56" s="19"/>
      <c r="AG56" s="8">
        <f t="shared" si="24"/>
        <v>0</v>
      </c>
      <c r="AH56" s="8">
        <f t="shared" si="25"/>
        <v>0</v>
      </c>
      <c r="AI56" s="20">
        <f t="shared" si="26"/>
        <v>0</v>
      </c>
      <c r="AJ56" s="20">
        <f t="shared" si="20"/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x14ac:dyDescent="0.15">
      <c r="A57" s="14">
        <v>6</v>
      </c>
      <c r="B57" s="14"/>
      <c r="C57" s="26" t="s">
        <v>539</v>
      </c>
      <c r="D57" s="87">
        <v>45912</v>
      </c>
      <c r="E57" s="26" t="s">
        <v>509</v>
      </c>
      <c r="F57" s="15" t="s">
        <v>463</v>
      </c>
      <c r="G57" s="15"/>
      <c r="H57" s="16"/>
      <c r="I57" s="16"/>
      <c r="J57" s="93"/>
      <c r="K57" s="29">
        <v>10500000</v>
      </c>
      <c r="L57" s="15"/>
      <c r="M57" s="19"/>
      <c r="N57" s="19"/>
      <c r="O57" s="19"/>
      <c r="P57" s="15"/>
      <c r="Q57" s="15"/>
      <c r="R57" s="19"/>
      <c r="S57" s="19"/>
      <c r="T57" s="19"/>
      <c r="U57" s="8">
        <f t="shared" si="21"/>
        <v>0</v>
      </c>
      <c r="V57" s="19"/>
      <c r="W57" s="19"/>
      <c r="X57" s="19"/>
      <c r="Y57" s="8">
        <f t="shared" si="22"/>
        <v>0</v>
      </c>
      <c r="Z57" s="19"/>
      <c r="AA57" s="19"/>
      <c r="AB57" s="19"/>
      <c r="AC57" s="8">
        <f t="shared" si="23"/>
        <v>0</v>
      </c>
      <c r="AD57" s="19"/>
      <c r="AE57" s="19"/>
      <c r="AF57" s="19"/>
      <c r="AG57" s="8">
        <f t="shared" si="24"/>
        <v>0</v>
      </c>
      <c r="AH57" s="8">
        <f t="shared" si="25"/>
        <v>0</v>
      </c>
      <c r="AI57" s="20">
        <f t="shared" si="26"/>
        <v>0</v>
      </c>
      <c r="AJ57" s="20">
        <f t="shared" si="20"/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7</v>
      </c>
      <c r="B58" s="14"/>
      <c r="C58" s="26" t="s">
        <v>542</v>
      </c>
      <c r="D58" s="87">
        <v>45912</v>
      </c>
      <c r="E58" s="26" t="s">
        <v>503</v>
      </c>
      <c r="F58" s="15" t="s">
        <v>463</v>
      </c>
      <c r="G58" s="15"/>
      <c r="H58" s="16"/>
      <c r="I58" s="16"/>
      <c r="J58" s="93"/>
      <c r="K58" s="29">
        <v>14700000</v>
      </c>
      <c r="L58" s="15"/>
      <c r="M58" s="19"/>
      <c r="N58" s="19"/>
      <c r="O58" s="19"/>
      <c r="P58" s="15"/>
      <c r="Q58" s="15"/>
      <c r="R58" s="19"/>
      <c r="S58" s="19"/>
      <c r="T58" s="19"/>
      <c r="U58" s="8">
        <f t="shared" si="21"/>
        <v>0</v>
      </c>
      <c r="V58" s="19"/>
      <c r="W58" s="19"/>
      <c r="X58" s="19"/>
      <c r="Y58" s="8">
        <f t="shared" si="22"/>
        <v>0</v>
      </c>
      <c r="Z58" s="19"/>
      <c r="AA58" s="19"/>
      <c r="AB58" s="19"/>
      <c r="AC58" s="8">
        <f t="shared" si="23"/>
        <v>0</v>
      </c>
      <c r="AD58" s="19"/>
      <c r="AE58" s="19"/>
      <c r="AF58" s="19"/>
      <c r="AG58" s="8">
        <f t="shared" si="24"/>
        <v>0</v>
      </c>
      <c r="AH58" s="8">
        <f t="shared" si="25"/>
        <v>0</v>
      </c>
      <c r="AI58" s="20">
        <f t="shared" si="26"/>
        <v>0</v>
      </c>
      <c r="AJ58" s="20">
        <f t="shared" si="20"/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 x14ac:dyDescent="0.15">
      <c r="A59" s="14">
        <v>8</v>
      </c>
      <c r="B59" s="14"/>
      <c r="C59" s="26" t="s">
        <v>204</v>
      </c>
      <c r="D59" s="87">
        <v>45912</v>
      </c>
      <c r="E59" s="26" t="s">
        <v>504</v>
      </c>
      <c r="F59" s="15" t="s">
        <v>463</v>
      </c>
      <c r="G59" s="15"/>
      <c r="H59" s="16"/>
      <c r="I59" s="16"/>
      <c r="J59" s="93"/>
      <c r="K59" s="29">
        <v>14700000</v>
      </c>
      <c r="L59" s="15"/>
      <c r="M59" s="19"/>
      <c r="N59" s="19"/>
      <c r="O59" s="19"/>
      <c r="P59" s="15"/>
      <c r="Q59" s="15"/>
      <c r="R59" s="19"/>
      <c r="S59" s="19"/>
      <c r="T59" s="19"/>
      <c r="U59" s="8">
        <f t="shared" si="21"/>
        <v>0</v>
      </c>
      <c r="V59" s="19"/>
      <c r="W59" s="19"/>
      <c r="X59" s="19"/>
      <c r="Y59" s="8">
        <f t="shared" si="22"/>
        <v>0</v>
      </c>
      <c r="Z59" s="19"/>
      <c r="AA59" s="19"/>
      <c r="AB59" s="19"/>
      <c r="AC59" s="8">
        <f t="shared" si="23"/>
        <v>0</v>
      </c>
      <c r="AD59" s="19"/>
      <c r="AE59" s="19"/>
      <c r="AF59" s="19"/>
      <c r="AG59" s="8">
        <f t="shared" si="24"/>
        <v>0</v>
      </c>
      <c r="AH59" s="8">
        <f t="shared" si="25"/>
        <v>0</v>
      </c>
      <c r="AI59" s="20">
        <f t="shared" si="26"/>
        <v>0</v>
      </c>
      <c r="AJ59" s="20">
        <f t="shared" si="20"/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15">
      <c r="A60" s="14">
        <v>9</v>
      </c>
      <c r="B60" s="14"/>
      <c r="C60" s="26" t="s">
        <v>200</v>
      </c>
      <c r="D60" s="87">
        <v>45912</v>
      </c>
      <c r="E60" s="26" t="s">
        <v>512</v>
      </c>
      <c r="F60" s="15" t="s">
        <v>463</v>
      </c>
      <c r="G60" s="15"/>
      <c r="H60" s="16"/>
      <c r="I60" s="16"/>
      <c r="J60" s="93"/>
      <c r="K60" s="29">
        <v>10500000</v>
      </c>
      <c r="L60" s="15"/>
      <c r="M60" s="19"/>
      <c r="N60" s="19"/>
      <c r="O60" s="19"/>
      <c r="P60" s="15"/>
      <c r="Q60" s="15"/>
      <c r="R60" s="19"/>
      <c r="S60" s="19"/>
      <c r="T60" s="19"/>
      <c r="U60" s="8">
        <f t="shared" si="21"/>
        <v>0</v>
      </c>
      <c r="V60" s="19"/>
      <c r="W60" s="19"/>
      <c r="X60" s="19"/>
      <c r="Y60" s="8">
        <f t="shared" si="22"/>
        <v>0</v>
      </c>
      <c r="Z60" s="19"/>
      <c r="AA60" s="19"/>
      <c r="AB60" s="19"/>
      <c r="AC60" s="8">
        <f t="shared" si="23"/>
        <v>0</v>
      </c>
      <c r="AD60" s="19"/>
      <c r="AE60" s="19"/>
      <c r="AF60" s="19"/>
      <c r="AG60" s="8">
        <f t="shared" si="24"/>
        <v>0</v>
      </c>
      <c r="AH60" s="8">
        <f t="shared" si="25"/>
        <v>0</v>
      </c>
      <c r="AI60" s="20">
        <f t="shared" si="26"/>
        <v>0</v>
      </c>
      <c r="AJ60" s="20">
        <f t="shared" si="20"/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 x14ac:dyDescent="0.15">
      <c r="A61" s="14">
        <v>10</v>
      </c>
      <c r="B61" s="14"/>
      <c r="C61" s="26" t="s">
        <v>537</v>
      </c>
      <c r="D61" s="87">
        <v>45904</v>
      </c>
      <c r="E61" s="26" t="s">
        <v>514</v>
      </c>
      <c r="F61" s="15" t="s">
        <v>463</v>
      </c>
      <c r="G61" s="15"/>
      <c r="H61" s="16"/>
      <c r="I61" s="16"/>
      <c r="J61" s="93"/>
      <c r="K61" s="29">
        <v>10500000</v>
      </c>
      <c r="L61" s="15"/>
      <c r="M61" s="19"/>
      <c r="N61" s="19"/>
      <c r="O61" s="19"/>
      <c r="P61" s="15"/>
      <c r="Q61" s="15"/>
      <c r="R61" s="19"/>
      <c r="S61" s="19"/>
      <c r="T61" s="19"/>
      <c r="U61" s="8">
        <f t="shared" si="21"/>
        <v>0</v>
      </c>
      <c r="V61" s="19"/>
      <c r="W61" s="19"/>
      <c r="X61" s="19"/>
      <c r="Y61" s="8">
        <f t="shared" si="22"/>
        <v>0</v>
      </c>
      <c r="Z61" s="19"/>
      <c r="AA61" s="19"/>
      <c r="AB61" s="19"/>
      <c r="AC61" s="8">
        <f t="shared" si="23"/>
        <v>0</v>
      </c>
      <c r="AD61" s="19"/>
      <c r="AE61" s="19"/>
      <c r="AF61" s="19"/>
      <c r="AG61" s="8">
        <f t="shared" si="24"/>
        <v>0</v>
      </c>
      <c r="AH61" s="8">
        <f t="shared" si="25"/>
        <v>0</v>
      </c>
      <c r="AI61" s="20">
        <f t="shared" si="26"/>
        <v>0</v>
      </c>
      <c r="AJ61" s="20">
        <f t="shared" si="20"/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11</v>
      </c>
      <c r="B62" s="14"/>
      <c r="C62" s="26" t="s">
        <v>454</v>
      </c>
      <c r="D62" s="87">
        <v>45912</v>
      </c>
      <c r="E62" s="26" t="s">
        <v>505</v>
      </c>
      <c r="F62" s="15" t="s">
        <v>463</v>
      </c>
      <c r="G62" s="15"/>
      <c r="H62" s="16"/>
      <c r="I62" s="16"/>
      <c r="J62" s="93"/>
      <c r="K62" s="29">
        <v>14700000</v>
      </c>
      <c r="L62" s="15"/>
      <c r="M62" s="19"/>
      <c r="N62" s="19"/>
      <c r="O62" s="19"/>
      <c r="P62" s="15"/>
      <c r="Q62" s="15"/>
      <c r="R62" s="19"/>
      <c r="S62" s="19"/>
      <c r="T62" s="19"/>
      <c r="U62" s="8">
        <f t="shared" si="21"/>
        <v>0</v>
      </c>
      <c r="V62" s="19"/>
      <c r="W62" s="19"/>
      <c r="X62" s="19"/>
      <c r="Y62" s="8">
        <f t="shared" si="22"/>
        <v>0</v>
      </c>
      <c r="Z62" s="19"/>
      <c r="AA62" s="19"/>
      <c r="AB62" s="19"/>
      <c r="AC62" s="8">
        <f t="shared" si="23"/>
        <v>0</v>
      </c>
      <c r="AD62" s="19"/>
      <c r="AE62" s="19"/>
      <c r="AF62" s="19"/>
      <c r="AG62" s="8">
        <f t="shared" si="24"/>
        <v>0</v>
      </c>
      <c r="AH62" s="8">
        <f t="shared" si="25"/>
        <v>0</v>
      </c>
      <c r="AI62" s="20">
        <f t="shared" si="26"/>
        <v>0</v>
      </c>
      <c r="AJ62" s="20">
        <f t="shared" si="20"/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 x14ac:dyDescent="0.15">
      <c r="A63" s="14">
        <v>12</v>
      </c>
      <c r="B63" s="14"/>
      <c r="C63" s="26" t="s">
        <v>541</v>
      </c>
      <c r="D63" s="87">
        <v>45912</v>
      </c>
      <c r="E63" s="26" t="s">
        <v>506</v>
      </c>
      <c r="F63" s="15" t="s">
        <v>463</v>
      </c>
      <c r="G63" s="15"/>
      <c r="H63" s="16"/>
      <c r="I63" s="16"/>
      <c r="J63" s="93"/>
      <c r="K63" s="29">
        <v>14700000</v>
      </c>
      <c r="L63" s="15"/>
      <c r="M63" s="19"/>
      <c r="N63" s="19"/>
      <c r="O63" s="19"/>
      <c r="P63" s="15"/>
      <c r="Q63" s="15"/>
      <c r="R63" s="19"/>
      <c r="S63" s="19"/>
      <c r="T63" s="19"/>
      <c r="U63" s="8">
        <f t="shared" si="21"/>
        <v>0</v>
      </c>
      <c r="V63" s="19"/>
      <c r="W63" s="19"/>
      <c r="X63" s="19"/>
      <c r="Y63" s="8">
        <f t="shared" si="22"/>
        <v>0</v>
      </c>
      <c r="Z63" s="19"/>
      <c r="AA63" s="19"/>
      <c r="AB63" s="19"/>
      <c r="AC63" s="8">
        <f t="shared" si="23"/>
        <v>0</v>
      </c>
      <c r="AD63" s="19"/>
      <c r="AE63" s="19"/>
      <c r="AF63" s="19"/>
      <c r="AG63" s="8">
        <f t="shared" si="24"/>
        <v>0</v>
      </c>
      <c r="AH63" s="8">
        <f t="shared" si="25"/>
        <v>0</v>
      </c>
      <c r="AI63" s="20">
        <f t="shared" si="26"/>
        <v>0</v>
      </c>
      <c r="AJ63" s="20">
        <f t="shared" si="20"/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15">
      <c r="A64" s="14">
        <v>13</v>
      </c>
      <c r="B64" s="14"/>
      <c r="C64" s="26" t="s">
        <v>449</v>
      </c>
      <c r="D64" s="87">
        <v>45912</v>
      </c>
      <c r="E64" s="26" t="s">
        <v>508</v>
      </c>
      <c r="F64" s="15" t="s">
        <v>463</v>
      </c>
      <c r="G64" s="15"/>
      <c r="H64" s="16"/>
      <c r="I64" s="16"/>
      <c r="J64" s="93"/>
      <c r="K64" s="29">
        <v>14700000</v>
      </c>
      <c r="L64" s="15"/>
      <c r="M64" s="19"/>
      <c r="N64" s="19"/>
      <c r="O64" s="19"/>
      <c r="P64" s="15"/>
      <c r="Q64" s="15"/>
      <c r="R64" s="19"/>
      <c r="S64" s="19"/>
      <c r="T64" s="19"/>
      <c r="U64" s="8">
        <f t="shared" si="21"/>
        <v>0</v>
      </c>
      <c r="V64" s="19"/>
      <c r="W64" s="19"/>
      <c r="X64" s="19"/>
      <c r="Y64" s="8">
        <f t="shared" si="22"/>
        <v>0</v>
      </c>
      <c r="Z64" s="19"/>
      <c r="AA64" s="19"/>
      <c r="AB64" s="19"/>
      <c r="AC64" s="8">
        <f t="shared" si="23"/>
        <v>0</v>
      </c>
      <c r="AD64" s="19"/>
      <c r="AE64" s="19"/>
      <c r="AF64" s="19"/>
      <c r="AG64" s="8">
        <f t="shared" si="24"/>
        <v>0</v>
      </c>
      <c r="AH64" s="8">
        <f t="shared" si="25"/>
        <v>0</v>
      </c>
      <c r="AI64" s="20">
        <f t="shared" si="26"/>
        <v>0</v>
      </c>
      <c r="AJ64" s="20">
        <f t="shared" si="20"/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 x14ac:dyDescent="0.15">
      <c r="A65" s="14">
        <v>14</v>
      </c>
      <c r="B65" s="14"/>
      <c r="C65" s="26" t="s">
        <v>205</v>
      </c>
      <c r="D65" s="87">
        <v>45912</v>
      </c>
      <c r="E65" s="26" t="s">
        <v>510</v>
      </c>
      <c r="F65" s="15" t="s">
        <v>463</v>
      </c>
      <c r="G65" s="15"/>
      <c r="H65" s="16"/>
      <c r="I65" s="16"/>
      <c r="J65" s="93"/>
      <c r="K65" s="29">
        <v>14700000</v>
      </c>
      <c r="L65" s="15"/>
      <c r="M65" s="19"/>
      <c r="N65" s="19"/>
      <c r="O65" s="19"/>
      <c r="P65" s="15"/>
      <c r="Q65" s="15"/>
      <c r="R65" s="19"/>
      <c r="S65" s="19"/>
      <c r="T65" s="19"/>
      <c r="U65" s="8">
        <f t="shared" si="21"/>
        <v>0</v>
      </c>
      <c r="V65" s="19"/>
      <c r="W65" s="19"/>
      <c r="X65" s="19"/>
      <c r="Y65" s="8">
        <f t="shared" si="22"/>
        <v>0</v>
      </c>
      <c r="Z65" s="19"/>
      <c r="AA65" s="19"/>
      <c r="AB65" s="19"/>
      <c r="AC65" s="8">
        <f t="shared" si="23"/>
        <v>0</v>
      </c>
      <c r="AD65" s="19"/>
      <c r="AE65" s="19"/>
      <c r="AF65" s="19"/>
      <c r="AG65" s="8">
        <f t="shared" si="24"/>
        <v>0</v>
      </c>
      <c r="AH65" s="8">
        <f t="shared" si="25"/>
        <v>0</v>
      </c>
      <c r="AI65" s="20">
        <f t="shared" si="26"/>
        <v>0</v>
      </c>
      <c r="AJ65" s="20">
        <f t="shared" si="20"/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15</v>
      </c>
      <c r="B66" s="14"/>
      <c r="C66" s="26" t="s">
        <v>207</v>
      </c>
      <c r="D66" s="87">
        <v>45912</v>
      </c>
      <c r="E66" s="26" t="s">
        <v>511</v>
      </c>
      <c r="F66" s="15" t="s">
        <v>463</v>
      </c>
      <c r="G66" s="15"/>
      <c r="H66" s="16"/>
      <c r="I66" s="16"/>
      <c r="J66" s="93"/>
      <c r="K66" s="29">
        <v>14700000</v>
      </c>
      <c r="L66" s="15"/>
      <c r="M66" s="19"/>
      <c r="N66" s="19"/>
      <c r="O66" s="19"/>
      <c r="P66" s="15"/>
      <c r="Q66" s="15"/>
      <c r="R66" s="19"/>
      <c r="S66" s="19"/>
      <c r="T66" s="19"/>
      <c r="U66" s="8">
        <f t="shared" si="21"/>
        <v>0</v>
      </c>
      <c r="V66" s="19"/>
      <c r="W66" s="19"/>
      <c r="X66" s="19"/>
      <c r="Y66" s="8">
        <f t="shared" si="22"/>
        <v>0</v>
      </c>
      <c r="Z66" s="19"/>
      <c r="AA66" s="19"/>
      <c r="AB66" s="19"/>
      <c r="AC66" s="8">
        <f t="shared" si="23"/>
        <v>0</v>
      </c>
      <c r="AD66" s="19"/>
      <c r="AE66" s="19"/>
      <c r="AF66" s="19"/>
      <c r="AG66" s="8">
        <f t="shared" si="24"/>
        <v>0</v>
      </c>
      <c r="AH66" s="8">
        <f t="shared" si="25"/>
        <v>0</v>
      </c>
      <c r="AI66" s="20">
        <f t="shared" si="26"/>
        <v>0</v>
      </c>
      <c r="AJ66" s="20">
        <f t="shared" si="20"/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 x14ac:dyDescent="0.15">
      <c r="A67" s="14">
        <v>16</v>
      </c>
      <c r="B67" s="14"/>
      <c r="C67" s="26" t="s">
        <v>538</v>
      </c>
      <c r="D67" s="87">
        <v>45922</v>
      </c>
      <c r="E67" s="26" t="s">
        <v>513</v>
      </c>
      <c r="F67" s="15" t="s">
        <v>463</v>
      </c>
      <c r="G67" s="15"/>
      <c r="H67" s="16"/>
      <c r="I67" s="16"/>
      <c r="J67" s="93"/>
      <c r="K67" s="29">
        <v>14700000</v>
      </c>
      <c r="L67" s="15"/>
      <c r="M67" s="19"/>
      <c r="N67" s="19"/>
      <c r="O67" s="19"/>
      <c r="P67" s="15"/>
      <c r="Q67" s="15"/>
      <c r="R67" s="19"/>
      <c r="S67" s="19"/>
      <c r="T67" s="19"/>
      <c r="U67" s="8">
        <f t="shared" si="21"/>
        <v>0</v>
      </c>
      <c r="V67" s="19"/>
      <c r="W67" s="19"/>
      <c r="X67" s="19"/>
      <c r="Y67" s="8">
        <f t="shared" si="22"/>
        <v>0</v>
      </c>
      <c r="Z67" s="19"/>
      <c r="AA67" s="19"/>
      <c r="AB67" s="19"/>
      <c r="AC67" s="8">
        <f t="shared" si="23"/>
        <v>0</v>
      </c>
      <c r="AD67" s="19"/>
      <c r="AE67" s="19"/>
      <c r="AF67" s="19"/>
      <c r="AG67" s="8">
        <f t="shared" si="24"/>
        <v>0</v>
      </c>
      <c r="AH67" s="8">
        <f t="shared" si="25"/>
        <v>0</v>
      </c>
      <c r="AI67" s="20">
        <f t="shared" si="26"/>
        <v>0</v>
      </c>
      <c r="AJ67" s="20">
        <f t="shared" si="20"/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15">
      <c r="A68" s="14">
        <v>17</v>
      </c>
      <c r="B68" s="14"/>
      <c r="C68" s="26" t="s">
        <v>536</v>
      </c>
      <c r="D68" s="87">
        <v>45915</v>
      </c>
      <c r="E68" s="26" t="s">
        <v>517</v>
      </c>
      <c r="F68" s="15" t="s">
        <v>463</v>
      </c>
      <c r="G68" s="15"/>
      <c r="H68" s="16"/>
      <c r="I68" s="16"/>
      <c r="J68" s="93"/>
      <c r="K68" s="29">
        <v>14700000</v>
      </c>
      <c r="L68" s="15"/>
      <c r="M68" s="19"/>
      <c r="N68" s="19"/>
      <c r="O68" s="19"/>
      <c r="P68" s="15"/>
      <c r="Q68" s="15"/>
      <c r="R68" s="19"/>
      <c r="S68" s="19"/>
      <c r="T68" s="19"/>
      <c r="U68" s="8">
        <f t="shared" si="21"/>
        <v>0</v>
      </c>
      <c r="V68" s="19"/>
      <c r="W68" s="19"/>
      <c r="X68" s="19"/>
      <c r="Y68" s="8">
        <f t="shared" si="22"/>
        <v>0</v>
      </c>
      <c r="Z68" s="19"/>
      <c r="AA68" s="19"/>
      <c r="AB68" s="19"/>
      <c r="AC68" s="8">
        <f t="shared" si="23"/>
        <v>0</v>
      </c>
      <c r="AD68" s="19"/>
      <c r="AE68" s="19"/>
      <c r="AF68" s="19"/>
      <c r="AG68" s="8">
        <f t="shared" si="24"/>
        <v>0</v>
      </c>
      <c r="AH68" s="8">
        <f t="shared" si="25"/>
        <v>0</v>
      </c>
      <c r="AI68" s="20">
        <f t="shared" si="26"/>
        <v>0</v>
      </c>
      <c r="AJ68" s="20">
        <f t="shared" si="20"/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15">
      <c r="A69" s="14">
        <v>18</v>
      </c>
      <c r="B69" s="14"/>
      <c r="C69" s="26" t="s">
        <v>535</v>
      </c>
      <c r="D69" s="87">
        <v>45912</v>
      </c>
      <c r="E69" s="26" t="s">
        <v>515</v>
      </c>
      <c r="F69" s="15" t="s">
        <v>463</v>
      </c>
      <c r="G69" s="15"/>
      <c r="H69" s="16"/>
      <c r="I69" s="16"/>
      <c r="J69" s="93"/>
      <c r="K69" s="29">
        <v>14700000</v>
      </c>
      <c r="L69" s="15"/>
      <c r="M69" s="19"/>
      <c r="N69" s="19"/>
      <c r="O69" s="19"/>
      <c r="P69" s="15"/>
      <c r="Q69" s="15"/>
      <c r="R69" s="19"/>
      <c r="S69" s="19"/>
      <c r="T69" s="19"/>
      <c r="U69" s="8">
        <f t="shared" si="21"/>
        <v>0</v>
      </c>
      <c r="V69" s="19"/>
      <c r="W69" s="19"/>
      <c r="X69" s="19"/>
      <c r="Y69" s="8">
        <f t="shared" si="22"/>
        <v>0</v>
      </c>
      <c r="Z69" s="19"/>
      <c r="AA69" s="19"/>
      <c r="AB69" s="19"/>
      <c r="AC69" s="8">
        <f t="shared" si="23"/>
        <v>0</v>
      </c>
      <c r="AD69" s="19"/>
      <c r="AE69" s="19"/>
      <c r="AF69" s="19"/>
      <c r="AG69" s="8">
        <f t="shared" si="24"/>
        <v>0</v>
      </c>
      <c r="AH69" s="8">
        <f t="shared" si="25"/>
        <v>0</v>
      </c>
      <c r="AI69" s="20">
        <f t="shared" si="26"/>
        <v>0</v>
      </c>
      <c r="AJ69" s="20">
        <f t="shared" si="20"/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19</v>
      </c>
      <c r="B70" s="14"/>
      <c r="C70" s="26" t="s">
        <v>450</v>
      </c>
      <c r="D70" s="87">
        <v>45912</v>
      </c>
      <c r="E70" s="26" t="s">
        <v>516</v>
      </c>
      <c r="F70" s="15" t="s">
        <v>463</v>
      </c>
      <c r="G70" s="15"/>
      <c r="H70" s="16"/>
      <c r="I70" s="16"/>
      <c r="J70" s="93"/>
      <c r="K70" s="29">
        <v>14700000</v>
      </c>
      <c r="L70" s="15"/>
      <c r="M70" s="19"/>
      <c r="N70" s="19"/>
      <c r="O70" s="19"/>
      <c r="P70" s="15"/>
      <c r="Q70" s="15"/>
      <c r="R70" s="19"/>
      <c r="S70" s="19"/>
      <c r="T70" s="19"/>
      <c r="U70" s="8">
        <f t="shared" si="21"/>
        <v>0</v>
      </c>
      <c r="V70" s="19"/>
      <c r="W70" s="19"/>
      <c r="X70" s="19"/>
      <c r="Y70" s="8">
        <f t="shared" si="22"/>
        <v>0</v>
      </c>
      <c r="Z70" s="19"/>
      <c r="AA70" s="19"/>
      <c r="AB70" s="19"/>
      <c r="AC70" s="8">
        <f t="shared" si="23"/>
        <v>0</v>
      </c>
      <c r="AD70" s="19"/>
      <c r="AE70" s="19"/>
      <c r="AF70" s="19"/>
      <c r="AG70" s="8">
        <f t="shared" si="24"/>
        <v>0</v>
      </c>
      <c r="AH70" s="8">
        <f t="shared" si="25"/>
        <v>0</v>
      </c>
      <c r="AI70" s="20">
        <f t="shared" si="26"/>
        <v>0</v>
      </c>
      <c r="AJ70" s="20">
        <f t="shared" si="20"/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15">
      <c r="A71" s="14">
        <v>20</v>
      </c>
      <c r="B71" s="14"/>
      <c r="C71" s="26" t="s">
        <v>534</v>
      </c>
      <c r="D71" s="87">
        <v>45915</v>
      </c>
      <c r="E71" s="26" t="s">
        <v>518</v>
      </c>
      <c r="F71" s="15" t="s">
        <v>463</v>
      </c>
      <c r="G71" s="15"/>
      <c r="H71" s="16"/>
      <c r="I71" s="16"/>
      <c r="J71" s="93"/>
      <c r="K71" s="29">
        <v>10500000</v>
      </c>
      <c r="L71" s="15"/>
      <c r="M71" s="19"/>
      <c r="N71" s="19"/>
      <c r="O71" s="19"/>
      <c r="P71" s="15"/>
      <c r="Q71" s="15"/>
      <c r="R71" s="19"/>
      <c r="S71" s="19"/>
      <c r="T71" s="19"/>
      <c r="U71" s="8">
        <f t="shared" si="21"/>
        <v>0</v>
      </c>
      <c r="V71" s="19"/>
      <c r="W71" s="19"/>
      <c r="X71" s="19"/>
      <c r="Y71" s="8">
        <f t="shared" si="22"/>
        <v>0</v>
      </c>
      <c r="Z71" s="19"/>
      <c r="AA71" s="19"/>
      <c r="AB71" s="19"/>
      <c r="AC71" s="8">
        <f t="shared" si="23"/>
        <v>0</v>
      </c>
      <c r="AD71" s="19"/>
      <c r="AE71" s="19"/>
      <c r="AF71" s="19"/>
      <c r="AG71" s="8">
        <f t="shared" si="24"/>
        <v>0</v>
      </c>
      <c r="AH71" s="8">
        <f t="shared" si="25"/>
        <v>0</v>
      </c>
      <c r="AI71" s="20">
        <f t="shared" si="26"/>
        <v>0</v>
      </c>
      <c r="AJ71" s="20">
        <f t="shared" si="20"/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15">
      <c r="A72" s="14">
        <v>21</v>
      </c>
      <c r="B72" s="14"/>
      <c r="C72" s="26" t="s">
        <v>533</v>
      </c>
      <c r="D72" s="87">
        <v>45912</v>
      </c>
      <c r="E72" s="26" t="s">
        <v>519</v>
      </c>
      <c r="F72" s="15" t="s">
        <v>463</v>
      </c>
      <c r="G72" s="15"/>
      <c r="H72" s="16"/>
      <c r="I72" s="16"/>
      <c r="J72" s="93"/>
      <c r="K72" s="29">
        <v>10500000</v>
      </c>
      <c r="L72" s="15"/>
      <c r="M72" s="19"/>
      <c r="N72" s="19"/>
      <c r="O72" s="19"/>
      <c r="P72" s="15"/>
      <c r="Q72" s="15"/>
      <c r="R72" s="19"/>
      <c r="S72" s="19"/>
      <c r="T72" s="19"/>
      <c r="U72" s="8">
        <f t="shared" si="21"/>
        <v>0</v>
      </c>
      <c r="V72" s="19"/>
      <c r="W72" s="19"/>
      <c r="X72" s="19"/>
      <c r="Y72" s="8">
        <f t="shared" si="22"/>
        <v>0</v>
      </c>
      <c r="Z72" s="19"/>
      <c r="AA72" s="19"/>
      <c r="AB72" s="19"/>
      <c r="AC72" s="8">
        <f t="shared" si="23"/>
        <v>0</v>
      </c>
      <c r="AD72" s="19"/>
      <c r="AE72" s="19"/>
      <c r="AF72" s="19"/>
      <c r="AG72" s="8">
        <f t="shared" si="24"/>
        <v>0</v>
      </c>
      <c r="AH72" s="8">
        <f t="shared" si="25"/>
        <v>0</v>
      </c>
      <c r="AI72" s="20">
        <f t="shared" si="26"/>
        <v>0</v>
      </c>
      <c r="AJ72" s="20">
        <f t="shared" si="20"/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15">
      <c r="A73" s="14">
        <v>22</v>
      </c>
      <c r="B73" s="14"/>
      <c r="C73" s="26" t="s">
        <v>444</v>
      </c>
      <c r="D73" s="87">
        <v>45912</v>
      </c>
      <c r="E73" s="26" t="s">
        <v>520</v>
      </c>
      <c r="F73" s="15" t="s">
        <v>463</v>
      </c>
      <c r="G73" s="15"/>
      <c r="H73" s="16"/>
      <c r="I73" s="16"/>
      <c r="J73" s="93"/>
      <c r="K73" s="29">
        <v>10500000</v>
      </c>
      <c r="L73" s="15"/>
      <c r="M73" s="19"/>
      <c r="N73" s="19"/>
      <c r="O73" s="19"/>
      <c r="P73" s="15"/>
      <c r="Q73" s="15"/>
      <c r="R73" s="19"/>
      <c r="S73" s="19"/>
      <c r="T73" s="19"/>
      <c r="U73" s="8">
        <f t="shared" si="21"/>
        <v>0</v>
      </c>
      <c r="V73" s="19"/>
      <c r="W73" s="19"/>
      <c r="X73" s="19"/>
      <c r="Y73" s="8">
        <f t="shared" si="22"/>
        <v>0</v>
      </c>
      <c r="Z73" s="19"/>
      <c r="AA73" s="19"/>
      <c r="AB73" s="19"/>
      <c r="AC73" s="8">
        <f t="shared" si="23"/>
        <v>0</v>
      </c>
      <c r="AD73" s="19"/>
      <c r="AE73" s="19"/>
      <c r="AF73" s="19"/>
      <c r="AG73" s="8">
        <f t="shared" si="24"/>
        <v>0</v>
      </c>
      <c r="AH73" s="8">
        <f t="shared" si="25"/>
        <v>0</v>
      </c>
      <c r="AI73" s="20">
        <f t="shared" si="26"/>
        <v>0</v>
      </c>
      <c r="AJ73" s="20">
        <f t="shared" si="20"/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15">
      <c r="A74" s="14">
        <v>23</v>
      </c>
      <c r="B74" s="14"/>
      <c r="C74" s="26" t="s">
        <v>532</v>
      </c>
      <c r="D74" s="87">
        <v>45912</v>
      </c>
      <c r="E74" s="26" t="s">
        <v>521</v>
      </c>
      <c r="F74" s="15" t="s">
        <v>463</v>
      </c>
      <c r="G74" s="15"/>
      <c r="H74" s="16"/>
      <c r="I74" s="16"/>
      <c r="J74" s="93"/>
      <c r="K74" s="29">
        <v>10500000</v>
      </c>
      <c r="L74" s="15"/>
      <c r="M74" s="19"/>
      <c r="N74" s="19"/>
      <c r="O74" s="19"/>
      <c r="P74" s="15"/>
      <c r="Q74" s="15"/>
      <c r="R74" s="19"/>
      <c r="S74" s="19"/>
      <c r="T74" s="19"/>
      <c r="U74" s="8">
        <f t="shared" si="21"/>
        <v>0</v>
      </c>
      <c r="V74" s="19"/>
      <c r="W74" s="19"/>
      <c r="X74" s="19"/>
      <c r="Y74" s="8">
        <f t="shared" si="22"/>
        <v>0</v>
      </c>
      <c r="Z74" s="19"/>
      <c r="AA74" s="19"/>
      <c r="AB74" s="19"/>
      <c r="AC74" s="8">
        <f t="shared" si="23"/>
        <v>0</v>
      </c>
      <c r="AD74" s="19"/>
      <c r="AE74" s="19"/>
      <c r="AF74" s="19"/>
      <c r="AG74" s="8">
        <f t="shared" si="24"/>
        <v>0</v>
      </c>
      <c r="AH74" s="8">
        <f t="shared" si="25"/>
        <v>0</v>
      </c>
      <c r="AI74" s="20">
        <f t="shared" si="26"/>
        <v>0</v>
      </c>
      <c r="AJ74" s="20">
        <f t="shared" si="20"/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15">
      <c r="A75" s="14">
        <v>24</v>
      </c>
      <c r="B75" s="14"/>
      <c r="C75" s="26" t="s">
        <v>199</v>
      </c>
      <c r="D75" s="87">
        <v>45912</v>
      </c>
      <c r="E75" s="26" t="s">
        <v>522</v>
      </c>
      <c r="F75" s="15" t="s">
        <v>463</v>
      </c>
      <c r="G75" s="15"/>
      <c r="H75" s="16"/>
      <c r="I75" s="16"/>
      <c r="J75" s="93"/>
      <c r="K75" s="29">
        <v>14700000</v>
      </c>
      <c r="L75" s="15"/>
      <c r="M75" s="19"/>
      <c r="N75" s="19"/>
      <c r="O75" s="19"/>
      <c r="P75" s="15"/>
      <c r="Q75" s="15"/>
      <c r="R75" s="19"/>
      <c r="S75" s="19"/>
      <c r="T75" s="19"/>
      <c r="U75" s="8">
        <f t="shared" si="21"/>
        <v>0</v>
      </c>
      <c r="V75" s="19"/>
      <c r="W75" s="19"/>
      <c r="X75" s="19"/>
      <c r="Y75" s="8">
        <f t="shared" si="22"/>
        <v>0</v>
      </c>
      <c r="Z75" s="19"/>
      <c r="AA75" s="19"/>
      <c r="AB75" s="19"/>
      <c r="AC75" s="8">
        <f t="shared" si="23"/>
        <v>0</v>
      </c>
      <c r="AD75" s="19"/>
      <c r="AE75" s="19"/>
      <c r="AF75" s="19"/>
      <c r="AG75" s="8">
        <f t="shared" si="24"/>
        <v>0</v>
      </c>
      <c r="AH75" s="8">
        <f t="shared" si="25"/>
        <v>0</v>
      </c>
      <c r="AI75" s="20">
        <f t="shared" si="26"/>
        <v>0</v>
      </c>
      <c r="AJ75" s="20">
        <f t="shared" si="20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 x14ac:dyDescent="0.15">
      <c r="A76" s="14">
        <v>25</v>
      </c>
      <c r="B76" s="14"/>
      <c r="C76" s="26" t="s">
        <v>208</v>
      </c>
      <c r="D76" s="87">
        <v>45912</v>
      </c>
      <c r="E76" s="26" t="s">
        <v>523</v>
      </c>
      <c r="F76" s="15" t="s">
        <v>463</v>
      </c>
      <c r="G76" s="15"/>
      <c r="H76" s="16"/>
      <c r="I76" s="16"/>
      <c r="J76" s="93"/>
      <c r="K76" s="29">
        <v>14700000</v>
      </c>
      <c r="L76" s="15"/>
      <c r="M76" s="19"/>
      <c r="N76" s="19"/>
      <c r="O76" s="19"/>
      <c r="P76" s="15"/>
      <c r="Q76" s="15"/>
      <c r="R76" s="19"/>
      <c r="S76" s="19"/>
      <c r="T76" s="19"/>
      <c r="U76" s="8">
        <f t="shared" si="21"/>
        <v>0</v>
      </c>
      <c r="V76" s="19"/>
      <c r="W76" s="19"/>
      <c r="X76" s="19"/>
      <c r="Y76" s="8">
        <f t="shared" si="22"/>
        <v>0</v>
      </c>
      <c r="Z76" s="19"/>
      <c r="AA76" s="19"/>
      <c r="AB76" s="19"/>
      <c r="AC76" s="8">
        <f t="shared" si="23"/>
        <v>0</v>
      </c>
      <c r="AD76" s="19"/>
      <c r="AE76" s="19"/>
      <c r="AF76" s="19"/>
      <c r="AG76" s="8">
        <f t="shared" si="24"/>
        <v>0</v>
      </c>
      <c r="AH76" s="8">
        <f t="shared" si="25"/>
        <v>0</v>
      </c>
      <c r="AI76" s="20">
        <f t="shared" si="26"/>
        <v>0</v>
      </c>
      <c r="AJ76" s="20">
        <f t="shared" si="20"/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15">
      <c r="A77" s="14">
        <v>26</v>
      </c>
      <c r="B77" s="14"/>
      <c r="C77" s="26" t="s">
        <v>531</v>
      </c>
      <c r="D77" s="87">
        <v>45912</v>
      </c>
      <c r="E77" s="26" t="s">
        <v>524</v>
      </c>
      <c r="F77" s="15" t="s">
        <v>463</v>
      </c>
      <c r="G77" s="15"/>
      <c r="H77" s="16"/>
      <c r="I77" s="16"/>
      <c r="J77" s="93"/>
      <c r="K77" s="29">
        <v>10500000</v>
      </c>
      <c r="L77" s="15"/>
      <c r="M77" s="19"/>
      <c r="N77" s="19"/>
      <c r="O77" s="19"/>
      <c r="P77" s="15"/>
      <c r="Q77" s="15"/>
      <c r="R77" s="19"/>
      <c r="S77" s="19"/>
      <c r="T77" s="19"/>
      <c r="U77" s="8">
        <f t="shared" si="21"/>
        <v>0</v>
      </c>
      <c r="V77" s="19"/>
      <c r="W77" s="19"/>
      <c r="X77" s="19"/>
      <c r="Y77" s="8">
        <f t="shared" si="22"/>
        <v>0</v>
      </c>
      <c r="Z77" s="19"/>
      <c r="AA77" s="19"/>
      <c r="AB77" s="19"/>
      <c r="AC77" s="8">
        <f t="shared" si="23"/>
        <v>0</v>
      </c>
      <c r="AD77" s="19"/>
      <c r="AE77" s="19"/>
      <c r="AF77" s="19"/>
      <c r="AG77" s="8">
        <f t="shared" si="24"/>
        <v>0</v>
      </c>
      <c r="AH77" s="8">
        <f t="shared" si="25"/>
        <v>0</v>
      </c>
      <c r="AI77" s="20">
        <f t="shared" si="26"/>
        <v>0</v>
      </c>
      <c r="AJ77" s="20">
        <f t="shared" si="20"/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15">
      <c r="A78" s="14">
        <v>27</v>
      </c>
      <c r="B78" s="14"/>
      <c r="C78" s="26" t="s">
        <v>530</v>
      </c>
      <c r="D78" s="87">
        <v>45923</v>
      </c>
      <c r="E78" s="26" t="s">
        <v>525</v>
      </c>
      <c r="F78" s="15" t="s">
        <v>463</v>
      </c>
      <c r="G78" s="15"/>
      <c r="H78" s="16"/>
      <c r="I78" s="16"/>
      <c r="J78" s="93"/>
      <c r="K78" s="29">
        <v>14700000</v>
      </c>
      <c r="L78" s="15"/>
      <c r="M78" s="19"/>
      <c r="N78" s="19"/>
      <c r="O78" s="19"/>
      <c r="P78" s="15"/>
      <c r="Q78" s="15"/>
      <c r="R78" s="19"/>
      <c r="S78" s="19"/>
      <c r="T78" s="19"/>
      <c r="U78" s="8">
        <f t="shared" si="21"/>
        <v>0</v>
      </c>
      <c r="V78" s="19"/>
      <c r="W78" s="19"/>
      <c r="X78" s="19"/>
      <c r="Y78" s="8">
        <f t="shared" si="22"/>
        <v>0</v>
      </c>
      <c r="Z78" s="19"/>
      <c r="AA78" s="19"/>
      <c r="AB78" s="19"/>
      <c r="AC78" s="8">
        <f t="shared" si="23"/>
        <v>0</v>
      </c>
      <c r="AD78" s="19"/>
      <c r="AE78" s="19"/>
      <c r="AF78" s="19"/>
      <c r="AG78" s="8">
        <f t="shared" si="24"/>
        <v>0</v>
      </c>
      <c r="AH78" s="8">
        <f t="shared" si="25"/>
        <v>0</v>
      </c>
      <c r="AI78" s="20">
        <f t="shared" si="26"/>
        <v>0</v>
      </c>
      <c r="AJ78" s="20">
        <f t="shared" si="20"/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15">
      <c r="A79" s="14">
        <v>28</v>
      </c>
      <c r="B79" s="14"/>
      <c r="C79" s="26" t="s">
        <v>529</v>
      </c>
      <c r="D79" s="87">
        <v>45912</v>
      </c>
      <c r="E79" s="26" t="s">
        <v>526</v>
      </c>
      <c r="F79" s="15" t="s">
        <v>463</v>
      </c>
      <c r="G79" s="15"/>
      <c r="H79" s="16"/>
      <c r="I79" s="16"/>
      <c r="J79" s="93"/>
      <c r="K79" s="29">
        <v>14700000</v>
      </c>
      <c r="L79" s="15"/>
      <c r="M79" s="19"/>
      <c r="N79" s="19"/>
      <c r="O79" s="19"/>
      <c r="P79" s="15"/>
      <c r="Q79" s="15"/>
      <c r="R79" s="19"/>
      <c r="S79" s="19"/>
      <c r="T79" s="19"/>
      <c r="U79" s="8">
        <f t="shared" si="21"/>
        <v>0</v>
      </c>
      <c r="V79" s="19"/>
      <c r="W79" s="19"/>
      <c r="X79" s="19"/>
      <c r="Y79" s="8">
        <f t="shared" si="22"/>
        <v>0</v>
      </c>
      <c r="Z79" s="19"/>
      <c r="AA79" s="19"/>
      <c r="AB79" s="19"/>
      <c r="AC79" s="8">
        <f t="shared" si="23"/>
        <v>0</v>
      </c>
      <c r="AD79" s="19"/>
      <c r="AE79" s="19"/>
      <c r="AF79" s="19"/>
      <c r="AG79" s="8">
        <f t="shared" si="24"/>
        <v>0</v>
      </c>
      <c r="AH79" s="8">
        <f t="shared" si="25"/>
        <v>0</v>
      </c>
      <c r="AI79" s="20">
        <f t="shared" si="26"/>
        <v>0</v>
      </c>
      <c r="AJ79" s="20">
        <f t="shared" si="20"/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 x14ac:dyDescent="0.15">
      <c r="A80" s="14">
        <v>29</v>
      </c>
      <c r="B80" s="14"/>
      <c r="C80" s="26" t="s">
        <v>528</v>
      </c>
      <c r="D80" s="87">
        <v>45912</v>
      </c>
      <c r="E80" s="26" t="s">
        <v>527</v>
      </c>
      <c r="F80" s="15" t="s">
        <v>463</v>
      </c>
      <c r="G80" s="15"/>
      <c r="H80" s="16"/>
      <c r="I80" s="16"/>
      <c r="J80" s="93"/>
      <c r="K80" s="29">
        <v>10500000</v>
      </c>
      <c r="L80" s="15"/>
      <c r="M80" s="19"/>
      <c r="N80" s="19"/>
      <c r="O80" s="19"/>
      <c r="P80" s="15"/>
      <c r="Q80" s="15"/>
      <c r="R80" s="19"/>
      <c r="S80" s="19"/>
      <c r="T80" s="19"/>
      <c r="U80" s="8">
        <f t="shared" si="21"/>
        <v>0</v>
      </c>
      <c r="V80" s="19"/>
      <c r="W80" s="19"/>
      <c r="X80" s="19"/>
      <c r="Y80" s="8">
        <f t="shared" si="22"/>
        <v>0</v>
      </c>
      <c r="Z80" s="19"/>
      <c r="AA80" s="19"/>
      <c r="AB80" s="19"/>
      <c r="AC80" s="8">
        <f t="shared" si="23"/>
        <v>0</v>
      </c>
      <c r="AD80" s="19"/>
      <c r="AE80" s="19"/>
      <c r="AF80" s="19"/>
      <c r="AG80" s="8">
        <f t="shared" si="24"/>
        <v>0</v>
      </c>
      <c r="AH80" s="8">
        <f t="shared" si="25"/>
        <v>0</v>
      </c>
      <c r="AI80" s="20">
        <f t="shared" si="26"/>
        <v>0</v>
      </c>
      <c r="AJ80" s="20">
        <f t="shared" si="20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s="22" customFormat="1" ht="24.95" customHeight="1" x14ac:dyDescent="0.25">
      <c r="A81" s="91" t="s">
        <v>55</v>
      </c>
      <c r="B81" s="91"/>
      <c r="C81" s="91"/>
      <c r="D81" s="91"/>
      <c r="E81" s="91"/>
      <c r="F81" s="91"/>
      <c r="G81" s="91"/>
      <c r="H81" s="91"/>
      <c r="I81" s="91"/>
      <c r="J81" s="56">
        <f>+J51</f>
        <v>380100000</v>
      </c>
      <c r="K81" s="56">
        <f>SUM(K52:K80)</f>
        <v>380100000</v>
      </c>
      <c r="L81" s="55"/>
      <c r="M81" s="56">
        <f>SUM(M52:M80)</f>
        <v>0</v>
      </c>
      <c r="N81" s="56">
        <f>SUM(N52:N80)</f>
        <v>0</v>
      </c>
      <c r="O81" s="56">
        <f>SUM(O52:O80)</f>
        <v>0</v>
      </c>
      <c r="P81" s="57"/>
      <c r="Q81" s="58"/>
      <c r="R81" s="56">
        <f t="shared" ref="R81:AH81" si="27">SUM(R52:R80)</f>
        <v>0</v>
      </c>
      <c r="S81" s="56">
        <f t="shared" si="27"/>
        <v>0</v>
      </c>
      <c r="T81" s="56">
        <f t="shared" si="27"/>
        <v>0</v>
      </c>
      <c r="U81" s="56">
        <f t="shared" si="27"/>
        <v>0</v>
      </c>
      <c r="V81" s="56">
        <f t="shared" si="27"/>
        <v>0</v>
      </c>
      <c r="W81" s="56">
        <f t="shared" si="27"/>
        <v>0</v>
      </c>
      <c r="X81" s="56">
        <f t="shared" si="27"/>
        <v>0</v>
      </c>
      <c r="Y81" s="56">
        <f t="shared" si="27"/>
        <v>0</v>
      </c>
      <c r="Z81" s="56">
        <f t="shared" si="27"/>
        <v>0</v>
      </c>
      <c r="AA81" s="56">
        <f t="shared" si="27"/>
        <v>0</v>
      </c>
      <c r="AB81" s="56">
        <f t="shared" si="27"/>
        <v>0</v>
      </c>
      <c r="AC81" s="56">
        <f t="shared" si="27"/>
        <v>0</v>
      </c>
      <c r="AD81" s="56">
        <f t="shared" si="27"/>
        <v>0</v>
      </c>
      <c r="AE81" s="56">
        <f t="shared" si="27"/>
        <v>0</v>
      </c>
      <c r="AF81" s="56">
        <f t="shared" si="27"/>
        <v>0</v>
      </c>
      <c r="AG81" s="56">
        <f t="shared" si="27"/>
        <v>0</v>
      </c>
      <c r="AH81" s="56">
        <f t="shared" si="27"/>
        <v>0</v>
      </c>
      <c r="AI81" s="59">
        <f>IF(ISERROR(AH81/J81),0,AH81/J81)</f>
        <v>0</v>
      </c>
      <c r="AJ81" s="59">
        <f>IF(ISERROR(AH81/$AH$150),0,AH81/$AH$150)</f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x14ac:dyDescent="0.25">
      <c r="A82" s="89" t="s">
        <v>56</v>
      </c>
      <c r="B82" s="89"/>
      <c r="C82" s="89"/>
      <c r="D82" s="89"/>
      <c r="E82" s="89"/>
      <c r="F82" s="4"/>
      <c r="G82" s="5"/>
      <c r="H82" s="37"/>
      <c r="I82" s="37"/>
      <c r="J82" s="92">
        <v>168000000</v>
      </c>
      <c r="K82" s="8"/>
      <c r="L82" s="9"/>
      <c r="M82" s="10"/>
      <c r="N82" s="10"/>
      <c r="O82" s="10"/>
      <c r="P82" s="5"/>
      <c r="Q82" s="11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12"/>
      <c r="AJ82" s="13"/>
    </row>
    <row r="83" spans="1:106" ht="24.95" customHeight="1" outlineLevel="1" x14ac:dyDescent="0.15">
      <c r="A83" s="14">
        <v>1</v>
      </c>
      <c r="B83" s="14"/>
      <c r="C83" s="26" t="s">
        <v>146</v>
      </c>
      <c r="D83" s="87"/>
      <c r="E83" s="26" t="s">
        <v>385</v>
      </c>
      <c r="F83" s="15" t="s">
        <v>463</v>
      </c>
      <c r="G83" s="15"/>
      <c r="H83" s="16"/>
      <c r="I83" s="16"/>
      <c r="J83" s="93"/>
      <c r="K83" s="29">
        <v>10500000</v>
      </c>
      <c r="L83" s="15"/>
      <c r="M83" s="19"/>
      <c r="N83" s="19"/>
      <c r="O83" s="19"/>
      <c r="P83" s="15"/>
      <c r="Q83" s="15"/>
      <c r="R83" s="19"/>
      <c r="S83" s="19"/>
      <c r="T83" s="19"/>
      <c r="U83" s="8">
        <f>SUM(R83:T83)</f>
        <v>0</v>
      </c>
      <c r="V83" s="19"/>
      <c r="W83" s="19"/>
      <c r="X83" s="19"/>
      <c r="Y83" s="8">
        <f>SUM(V83:X83)</f>
        <v>0</v>
      </c>
      <c r="Z83" s="19"/>
      <c r="AA83" s="19"/>
      <c r="AB83" s="19"/>
      <c r="AC83" s="8">
        <f>SUM(Z83:AB83)</f>
        <v>0</v>
      </c>
      <c r="AD83" s="19"/>
      <c r="AE83" s="19"/>
      <c r="AF83" s="19"/>
      <c r="AG83" s="8">
        <f>SUM(AD83:AF83)</f>
        <v>0</v>
      </c>
      <c r="AH83" s="8">
        <f>SUM(U83,Y83,AC83,AG83)</f>
        <v>0</v>
      </c>
      <c r="AI83" s="20">
        <f>IF(ISERROR(AH83/$J$82),0,AH83/$J$82)</f>
        <v>0</v>
      </c>
      <c r="AJ83" s="20">
        <f t="shared" ref="AJ83:AJ97" si="28">IF(ISERROR(AH83/$AH$150),"-",AH83/$AH$150)</f>
        <v>0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 x14ac:dyDescent="0.15">
      <c r="A84" s="14">
        <v>2</v>
      </c>
      <c r="B84" s="14"/>
      <c r="C84" s="26" t="s">
        <v>146</v>
      </c>
      <c r="D84" s="87"/>
      <c r="E84" s="26" t="s">
        <v>544</v>
      </c>
      <c r="F84" s="15" t="s">
        <v>463</v>
      </c>
      <c r="G84" s="15"/>
      <c r="H84" s="16"/>
      <c r="I84" s="16"/>
      <c r="J84" s="93"/>
      <c r="K84" s="29">
        <v>14700000</v>
      </c>
      <c r="L84" s="15"/>
      <c r="M84" s="19"/>
      <c r="N84" s="19"/>
      <c r="O84" s="19"/>
      <c r="P84" s="15"/>
      <c r="Q84" s="15"/>
      <c r="R84" s="19"/>
      <c r="S84" s="19"/>
      <c r="T84" s="19"/>
      <c r="U84" s="8">
        <f t="shared" ref="U84:U97" si="29">SUM(R84:T84)</f>
        <v>0</v>
      </c>
      <c r="V84" s="19"/>
      <c r="W84" s="19"/>
      <c r="X84" s="19"/>
      <c r="Y84" s="8">
        <f t="shared" ref="Y84:Y97" si="30">SUM(V84:X84)</f>
        <v>0</v>
      </c>
      <c r="Z84" s="19"/>
      <c r="AA84" s="19"/>
      <c r="AB84" s="19"/>
      <c r="AC84" s="8">
        <f t="shared" ref="AC84:AC97" si="31">SUM(Z84:AB84)</f>
        <v>0</v>
      </c>
      <c r="AD84" s="19"/>
      <c r="AE84" s="19"/>
      <c r="AF84" s="19"/>
      <c r="AG84" s="8">
        <f t="shared" ref="AG84:AG97" si="32">SUM(AD84:AF84)</f>
        <v>0</v>
      </c>
      <c r="AH84" s="8">
        <f t="shared" ref="AH84:AH97" si="33">SUM(U84,Y84,AC84,AG84)</f>
        <v>0</v>
      </c>
      <c r="AI84" s="20">
        <f t="shared" ref="AI84:AI97" si="34">IF(ISERROR(AH84/$J$82),0,AH84/$J$82)</f>
        <v>0</v>
      </c>
      <c r="AJ84" s="20">
        <f t="shared" si="28"/>
        <v>0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x14ac:dyDescent="0.15">
      <c r="A85" s="14">
        <v>3</v>
      </c>
      <c r="B85" s="14"/>
      <c r="C85" s="26" t="s">
        <v>146</v>
      </c>
      <c r="D85" s="87"/>
      <c r="E85" s="26" t="s">
        <v>186</v>
      </c>
      <c r="F85" s="15" t="s">
        <v>463</v>
      </c>
      <c r="G85" s="15"/>
      <c r="H85" s="16"/>
      <c r="I85" s="16"/>
      <c r="J85" s="93"/>
      <c r="K85" s="29">
        <v>10500000</v>
      </c>
      <c r="L85" s="15"/>
      <c r="M85" s="19"/>
      <c r="N85" s="19"/>
      <c r="O85" s="19"/>
      <c r="P85" s="15"/>
      <c r="Q85" s="15"/>
      <c r="R85" s="19"/>
      <c r="S85" s="19"/>
      <c r="T85" s="19"/>
      <c r="U85" s="8">
        <f t="shared" si="29"/>
        <v>0</v>
      </c>
      <c r="V85" s="19"/>
      <c r="W85" s="19"/>
      <c r="X85" s="19"/>
      <c r="Y85" s="8">
        <f t="shared" si="30"/>
        <v>0</v>
      </c>
      <c r="Z85" s="19"/>
      <c r="AA85" s="19"/>
      <c r="AB85" s="19"/>
      <c r="AC85" s="8">
        <f t="shared" si="31"/>
        <v>0</v>
      </c>
      <c r="AD85" s="19"/>
      <c r="AE85" s="19"/>
      <c r="AF85" s="19"/>
      <c r="AG85" s="8">
        <f t="shared" si="32"/>
        <v>0</v>
      </c>
      <c r="AH85" s="8">
        <f t="shared" si="33"/>
        <v>0</v>
      </c>
      <c r="AI85" s="20">
        <f t="shared" si="34"/>
        <v>0</v>
      </c>
      <c r="AJ85" s="20">
        <f t="shared" si="28"/>
        <v>0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 x14ac:dyDescent="0.15">
      <c r="A86" s="14">
        <v>4</v>
      </c>
      <c r="B86" s="14"/>
      <c r="C86" s="26" t="s">
        <v>146</v>
      </c>
      <c r="D86" s="87"/>
      <c r="E86" s="26" t="s">
        <v>545</v>
      </c>
      <c r="F86" s="15" t="s">
        <v>463</v>
      </c>
      <c r="G86" s="15"/>
      <c r="H86" s="16"/>
      <c r="I86" s="16"/>
      <c r="J86" s="93"/>
      <c r="K86" s="29">
        <v>12600000</v>
      </c>
      <c r="L86" s="15"/>
      <c r="M86" s="19"/>
      <c r="N86" s="19"/>
      <c r="O86" s="19"/>
      <c r="P86" s="15"/>
      <c r="Q86" s="15"/>
      <c r="R86" s="19"/>
      <c r="S86" s="19"/>
      <c r="T86" s="19"/>
      <c r="U86" s="8">
        <f t="shared" si="29"/>
        <v>0</v>
      </c>
      <c r="V86" s="19"/>
      <c r="W86" s="19"/>
      <c r="X86" s="19"/>
      <c r="Y86" s="8">
        <f t="shared" si="30"/>
        <v>0</v>
      </c>
      <c r="Z86" s="19"/>
      <c r="AA86" s="19"/>
      <c r="AB86" s="19"/>
      <c r="AC86" s="8">
        <f t="shared" si="31"/>
        <v>0</v>
      </c>
      <c r="AD86" s="19"/>
      <c r="AE86" s="19"/>
      <c r="AF86" s="19"/>
      <c r="AG86" s="8">
        <f t="shared" si="32"/>
        <v>0</v>
      </c>
      <c r="AH86" s="8">
        <f t="shared" si="33"/>
        <v>0</v>
      </c>
      <c r="AI86" s="20">
        <f t="shared" si="34"/>
        <v>0</v>
      </c>
      <c r="AJ86" s="20">
        <f t="shared" si="28"/>
        <v>0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 x14ac:dyDescent="0.15">
      <c r="A87" s="14">
        <v>5</v>
      </c>
      <c r="B87" s="14"/>
      <c r="C87" s="26" t="s">
        <v>146</v>
      </c>
      <c r="D87" s="87"/>
      <c r="E87" s="26" t="s">
        <v>546</v>
      </c>
      <c r="F87" s="15" t="s">
        <v>463</v>
      </c>
      <c r="G87" s="15"/>
      <c r="H87" s="16"/>
      <c r="I87" s="16"/>
      <c r="J87" s="93"/>
      <c r="K87" s="29">
        <v>10500000</v>
      </c>
      <c r="L87" s="15"/>
      <c r="M87" s="19"/>
      <c r="N87" s="19"/>
      <c r="O87" s="19"/>
      <c r="P87" s="15"/>
      <c r="Q87" s="15"/>
      <c r="R87" s="19"/>
      <c r="S87" s="19"/>
      <c r="T87" s="19"/>
      <c r="U87" s="8">
        <f t="shared" si="29"/>
        <v>0</v>
      </c>
      <c r="V87" s="19"/>
      <c r="W87" s="19"/>
      <c r="X87" s="19"/>
      <c r="Y87" s="8">
        <f t="shared" si="30"/>
        <v>0</v>
      </c>
      <c r="Z87" s="19"/>
      <c r="AA87" s="19"/>
      <c r="AB87" s="19"/>
      <c r="AC87" s="8">
        <f t="shared" si="31"/>
        <v>0</v>
      </c>
      <c r="AD87" s="19"/>
      <c r="AE87" s="19"/>
      <c r="AF87" s="19"/>
      <c r="AG87" s="8">
        <f t="shared" si="32"/>
        <v>0</v>
      </c>
      <c r="AH87" s="8">
        <f t="shared" si="33"/>
        <v>0</v>
      </c>
      <c r="AI87" s="20">
        <f t="shared" si="34"/>
        <v>0</v>
      </c>
      <c r="AJ87" s="20">
        <f t="shared" si="28"/>
        <v>0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 x14ac:dyDescent="0.15">
      <c r="A88" s="14">
        <v>6</v>
      </c>
      <c r="B88" s="14"/>
      <c r="C88" s="26" t="s">
        <v>146</v>
      </c>
      <c r="D88" s="87"/>
      <c r="E88" s="26" t="s">
        <v>547</v>
      </c>
      <c r="F88" s="15" t="s">
        <v>463</v>
      </c>
      <c r="G88" s="15"/>
      <c r="H88" s="16"/>
      <c r="I88" s="16"/>
      <c r="J88" s="93"/>
      <c r="K88" s="29">
        <v>11550000</v>
      </c>
      <c r="L88" s="15"/>
      <c r="M88" s="19"/>
      <c r="N88" s="19"/>
      <c r="O88" s="19"/>
      <c r="P88" s="15"/>
      <c r="Q88" s="15"/>
      <c r="R88" s="19"/>
      <c r="S88" s="19"/>
      <c r="T88" s="19"/>
      <c r="U88" s="8">
        <f t="shared" si="29"/>
        <v>0</v>
      </c>
      <c r="V88" s="19"/>
      <c r="W88" s="19"/>
      <c r="X88" s="19"/>
      <c r="Y88" s="8">
        <f t="shared" si="30"/>
        <v>0</v>
      </c>
      <c r="Z88" s="19"/>
      <c r="AA88" s="19"/>
      <c r="AB88" s="19"/>
      <c r="AC88" s="8">
        <f t="shared" si="31"/>
        <v>0</v>
      </c>
      <c r="AD88" s="19"/>
      <c r="AE88" s="19"/>
      <c r="AF88" s="19"/>
      <c r="AG88" s="8">
        <f t="shared" si="32"/>
        <v>0</v>
      </c>
      <c r="AH88" s="8">
        <f t="shared" si="33"/>
        <v>0</v>
      </c>
      <c r="AI88" s="20">
        <f t="shared" si="34"/>
        <v>0</v>
      </c>
      <c r="AJ88" s="20">
        <f t="shared" si="28"/>
        <v>0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 x14ac:dyDescent="0.15">
      <c r="A89" s="14">
        <v>7</v>
      </c>
      <c r="B89" s="14"/>
      <c r="C89" s="26" t="s">
        <v>146</v>
      </c>
      <c r="D89" s="87"/>
      <c r="E89" s="26" t="s">
        <v>187</v>
      </c>
      <c r="F89" s="15" t="s">
        <v>463</v>
      </c>
      <c r="G89" s="15"/>
      <c r="H89" s="16"/>
      <c r="I89" s="16"/>
      <c r="J89" s="93"/>
      <c r="K89" s="29">
        <v>11550000</v>
      </c>
      <c r="L89" s="15"/>
      <c r="M89" s="19"/>
      <c r="N89" s="19"/>
      <c r="O89" s="19"/>
      <c r="P89" s="15"/>
      <c r="Q89" s="15"/>
      <c r="R89" s="19"/>
      <c r="S89" s="19"/>
      <c r="T89" s="19"/>
      <c r="U89" s="8">
        <f t="shared" si="29"/>
        <v>0</v>
      </c>
      <c r="V89" s="19"/>
      <c r="W89" s="19"/>
      <c r="X89" s="19"/>
      <c r="Y89" s="8">
        <f t="shared" si="30"/>
        <v>0</v>
      </c>
      <c r="Z89" s="19"/>
      <c r="AA89" s="19"/>
      <c r="AB89" s="19"/>
      <c r="AC89" s="8">
        <f t="shared" si="31"/>
        <v>0</v>
      </c>
      <c r="AD89" s="19"/>
      <c r="AE89" s="19"/>
      <c r="AF89" s="19"/>
      <c r="AG89" s="8">
        <f t="shared" si="32"/>
        <v>0</v>
      </c>
      <c r="AH89" s="8">
        <f t="shared" si="33"/>
        <v>0</v>
      </c>
      <c r="AI89" s="20">
        <f t="shared" si="34"/>
        <v>0</v>
      </c>
      <c r="AJ89" s="20">
        <f t="shared" si="28"/>
        <v>0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 x14ac:dyDescent="0.15">
      <c r="A90" s="14">
        <v>8</v>
      </c>
      <c r="B90" s="14"/>
      <c r="C90" s="26" t="s">
        <v>146</v>
      </c>
      <c r="D90" s="87"/>
      <c r="E90" s="26" t="s">
        <v>548</v>
      </c>
      <c r="F90" s="15" t="s">
        <v>463</v>
      </c>
      <c r="G90" s="15"/>
      <c r="H90" s="16"/>
      <c r="I90" s="16"/>
      <c r="J90" s="93"/>
      <c r="K90" s="29">
        <v>10500000</v>
      </c>
      <c r="L90" s="15"/>
      <c r="M90" s="19"/>
      <c r="N90" s="19"/>
      <c r="O90" s="19"/>
      <c r="P90" s="15"/>
      <c r="Q90" s="15"/>
      <c r="R90" s="19"/>
      <c r="S90" s="19"/>
      <c r="T90" s="19"/>
      <c r="U90" s="8">
        <f t="shared" si="29"/>
        <v>0</v>
      </c>
      <c r="V90" s="19"/>
      <c r="W90" s="19"/>
      <c r="X90" s="19"/>
      <c r="Y90" s="8">
        <f t="shared" si="30"/>
        <v>0</v>
      </c>
      <c r="Z90" s="19"/>
      <c r="AA90" s="19"/>
      <c r="AB90" s="19"/>
      <c r="AC90" s="8">
        <f t="shared" si="31"/>
        <v>0</v>
      </c>
      <c r="AD90" s="19"/>
      <c r="AE90" s="19"/>
      <c r="AF90" s="19"/>
      <c r="AG90" s="8">
        <f t="shared" si="32"/>
        <v>0</v>
      </c>
      <c r="AH90" s="8">
        <f t="shared" si="33"/>
        <v>0</v>
      </c>
      <c r="AI90" s="20">
        <f t="shared" si="34"/>
        <v>0</v>
      </c>
      <c r="AJ90" s="20">
        <f t="shared" si="28"/>
        <v>0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 x14ac:dyDescent="0.15">
      <c r="A91" s="14">
        <v>9</v>
      </c>
      <c r="B91" s="14"/>
      <c r="C91" s="26" t="s">
        <v>146</v>
      </c>
      <c r="D91" s="87"/>
      <c r="E91" s="26" t="s">
        <v>549</v>
      </c>
      <c r="F91" s="15" t="s">
        <v>463</v>
      </c>
      <c r="G91" s="15"/>
      <c r="H91" s="16"/>
      <c r="I91" s="16"/>
      <c r="J91" s="93"/>
      <c r="K91" s="29">
        <v>10500000</v>
      </c>
      <c r="L91" s="15"/>
      <c r="M91" s="19"/>
      <c r="N91" s="19"/>
      <c r="O91" s="19"/>
      <c r="P91" s="15"/>
      <c r="Q91" s="15"/>
      <c r="R91" s="19"/>
      <c r="S91" s="19"/>
      <c r="T91" s="19"/>
      <c r="U91" s="8">
        <f t="shared" si="29"/>
        <v>0</v>
      </c>
      <c r="V91" s="19"/>
      <c r="W91" s="19"/>
      <c r="X91" s="19"/>
      <c r="Y91" s="8">
        <f t="shared" si="30"/>
        <v>0</v>
      </c>
      <c r="Z91" s="19"/>
      <c r="AA91" s="19"/>
      <c r="AB91" s="19"/>
      <c r="AC91" s="8">
        <f t="shared" si="31"/>
        <v>0</v>
      </c>
      <c r="AD91" s="19"/>
      <c r="AE91" s="19"/>
      <c r="AF91" s="19"/>
      <c r="AG91" s="8">
        <f t="shared" si="32"/>
        <v>0</v>
      </c>
      <c r="AH91" s="8">
        <f t="shared" si="33"/>
        <v>0</v>
      </c>
      <c r="AI91" s="20">
        <f t="shared" si="34"/>
        <v>0</v>
      </c>
      <c r="AJ91" s="20">
        <f t="shared" si="28"/>
        <v>0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x14ac:dyDescent="0.15">
      <c r="A92" s="14">
        <v>10</v>
      </c>
      <c r="B92" s="14"/>
      <c r="C92" s="26" t="s">
        <v>146</v>
      </c>
      <c r="D92" s="87"/>
      <c r="E92" s="26" t="s">
        <v>550</v>
      </c>
      <c r="F92" s="15" t="s">
        <v>463</v>
      </c>
      <c r="G92" s="15"/>
      <c r="H92" s="16"/>
      <c r="I92" s="16"/>
      <c r="J92" s="93"/>
      <c r="K92" s="29">
        <v>10500000</v>
      </c>
      <c r="L92" s="15"/>
      <c r="M92" s="19"/>
      <c r="N92" s="19"/>
      <c r="O92" s="19"/>
      <c r="P92" s="15"/>
      <c r="Q92" s="15"/>
      <c r="R92" s="19"/>
      <c r="S92" s="19"/>
      <c r="T92" s="19"/>
      <c r="U92" s="8">
        <f t="shared" si="29"/>
        <v>0</v>
      </c>
      <c r="V92" s="19"/>
      <c r="W92" s="19"/>
      <c r="X92" s="19"/>
      <c r="Y92" s="8">
        <f t="shared" si="30"/>
        <v>0</v>
      </c>
      <c r="Z92" s="19"/>
      <c r="AA92" s="19"/>
      <c r="AB92" s="19"/>
      <c r="AC92" s="8">
        <f t="shared" si="31"/>
        <v>0</v>
      </c>
      <c r="AD92" s="19"/>
      <c r="AE92" s="19"/>
      <c r="AF92" s="19"/>
      <c r="AG92" s="8">
        <f t="shared" si="32"/>
        <v>0</v>
      </c>
      <c r="AH92" s="8">
        <f t="shared" si="33"/>
        <v>0</v>
      </c>
      <c r="AI92" s="20">
        <f t="shared" si="34"/>
        <v>0</v>
      </c>
      <c r="AJ92" s="20">
        <f t="shared" si="28"/>
        <v>0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x14ac:dyDescent="0.15">
      <c r="A93" s="14">
        <v>11</v>
      </c>
      <c r="B93" s="14"/>
      <c r="C93" s="26" t="s">
        <v>146</v>
      </c>
      <c r="D93" s="87"/>
      <c r="E93" s="26" t="s">
        <v>551</v>
      </c>
      <c r="F93" s="15" t="s">
        <v>463</v>
      </c>
      <c r="G93" s="15"/>
      <c r="H93" s="16"/>
      <c r="I93" s="16"/>
      <c r="J93" s="93"/>
      <c r="K93" s="29">
        <v>10500000</v>
      </c>
      <c r="L93" s="15"/>
      <c r="M93" s="19"/>
      <c r="N93" s="19"/>
      <c r="O93" s="19"/>
      <c r="P93" s="15"/>
      <c r="Q93" s="15"/>
      <c r="R93" s="19"/>
      <c r="S93" s="19"/>
      <c r="T93" s="19"/>
      <c r="U93" s="8">
        <f t="shared" si="29"/>
        <v>0</v>
      </c>
      <c r="V93" s="19"/>
      <c r="W93" s="19"/>
      <c r="X93" s="19"/>
      <c r="Y93" s="8">
        <f t="shared" si="30"/>
        <v>0</v>
      </c>
      <c r="Z93" s="19"/>
      <c r="AA93" s="19"/>
      <c r="AB93" s="19"/>
      <c r="AC93" s="8">
        <f t="shared" si="31"/>
        <v>0</v>
      </c>
      <c r="AD93" s="19"/>
      <c r="AE93" s="19"/>
      <c r="AF93" s="19"/>
      <c r="AG93" s="8">
        <f t="shared" si="32"/>
        <v>0</v>
      </c>
      <c r="AH93" s="8">
        <f t="shared" si="33"/>
        <v>0</v>
      </c>
      <c r="AI93" s="20">
        <f t="shared" si="34"/>
        <v>0</v>
      </c>
      <c r="AJ93" s="20">
        <f t="shared" si="28"/>
        <v>0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 x14ac:dyDescent="0.15">
      <c r="A94" s="14">
        <v>12</v>
      </c>
      <c r="B94" s="14"/>
      <c r="C94" s="26" t="s">
        <v>146</v>
      </c>
      <c r="D94" s="87"/>
      <c r="E94" s="26" t="s">
        <v>189</v>
      </c>
      <c r="F94" s="15" t="s">
        <v>463</v>
      </c>
      <c r="G94" s="15"/>
      <c r="H94" s="16"/>
      <c r="I94" s="16"/>
      <c r="J94" s="93"/>
      <c r="K94" s="29">
        <v>10500000</v>
      </c>
      <c r="L94" s="15"/>
      <c r="M94" s="19"/>
      <c r="N94" s="19"/>
      <c r="O94" s="19"/>
      <c r="P94" s="15"/>
      <c r="Q94" s="15"/>
      <c r="R94" s="19"/>
      <c r="S94" s="19"/>
      <c r="T94" s="19"/>
      <c r="U94" s="8">
        <f t="shared" si="29"/>
        <v>0</v>
      </c>
      <c r="V94" s="19"/>
      <c r="W94" s="19"/>
      <c r="X94" s="19"/>
      <c r="Y94" s="8">
        <f t="shared" si="30"/>
        <v>0</v>
      </c>
      <c r="Z94" s="19"/>
      <c r="AA94" s="19"/>
      <c r="AB94" s="19"/>
      <c r="AC94" s="8">
        <f t="shared" si="31"/>
        <v>0</v>
      </c>
      <c r="AD94" s="19"/>
      <c r="AE94" s="19"/>
      <c r="AF94" s="19"/>
      <c r="AG94" s="8">
        <f t="shared" si="32"/>
        <v>0</v>
      </c>
      <c r="AH94" s="8">
        <f t="shared" si="33"/>
        <v>0</v>
      </c>
      <c r="AI94" s="20">
        <f t="shared" si="34"/>
        <v>0</v>
      </c>
      <c r="AJ94" s="20">
        <f t="shared" si="28"/>
        <v>0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 x14ac:dyDescent="0.15">
      <c r="A95" s="14">
        <v>13</v>
      </c>
      <c r="B95" s="14"/>
      <c r="C95" s="26" t="s">
        <v>146</v>
      </c>
      <c r="D95" s="87"/>
      <c r="E95" s="26" t="s">
        <v>552</v>
      </c>
      <c r="F95" s="15" t="s">
        <v>463</v>
      </c>
      <c r="G95" s="15"/>
      <c r="H95" s="16"/>
      <c r="I95" s="16"/>
      <c r="J95" s="93"/>
      <c r="K95" s="29">
        <v>10500000</v>
      </c>
      <c r="L95" s="15"/>
      <c r="M95" s="19"/>
      <c r="N95" s="19"/>
      <c r="O95" s="19"/>
      <c r="P95" s="15"/>
      <c r="Q95" s="15"/>
      <c r="R95" s="19"/>
      <c r="S95" s="19"/>
      <c r="T95" s="19"/>
      <c r="U95" s="8">
        <f t="shared" si="29"/>
        <v>0</v>
      </c>
      <c r="V95" s="19"/>
      <c r="W95" s="19"/>
      <c r="X95" s="19"/>
      <c r="Y95" s="8">
        <f t="shared" si="30"/>
        <v>0</v>
      </c>
      <c r="Z95" s="19"/>
      <c r="AA95" s="19"/>
      <c r="AB95" s="19"/>
      <c r="AC95" s="8">
        <f t="shared" si="31"/>
        <v>0</v>
      </c>
      <c r="AD95" s="19"/>
      <c r="AE95" s="19"/>
      <c r="AF95" s="19"/>
      <c r="AG95" s="8">
        <f t="shared" si="32"/>
        <v>0</v>
      </c>
      <c r="AH95" s="8">
        <f t="shared" si="33"/>
        <v>0</v>
      </c>
      <c r="AI95" s="20">
        <f t="shared" si="34"/>
        <v>0</v>
      </c>
      <c r="AJ95" s="20">
        <f t="shared" si="28"/>
        <v>0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 x14ac:dyDescent="0.15">
      <c r="A96" s="14">
        <v>14</v>
      </c>
      <c r="B96" s="14"/>
      <c r="C96" s="26" t="s">
        <v>146</v>
      </c>
      <c r="D96" s="87"/>
      <c r="E96" s="26" t="s">
        <v>553</v>
      </c>
      <c r="F96" s="15" t="s">
        <v>463</v>
      </c>
      <c r="G96" s="15"/>
      <c r="H96" s="16"/>
      <c r="I96" s="16"/>
      <c r="J96" s="93"/>
      <c r="K96" s="29">
        <v>11550000</v>
      </c>
      <c r="L96" s="15"/>
      <c r="M96" s="19"/>
      <c r="N96" s="19"/>
      <c r="O96" s="19"/>
      <c r="P96" s="15"/>
      <c r="Q96" s="15"/>
      <c r="R96" s="19"/>
      <c r="S96" s="19"/>
      <c r="T96" s="19"/>
      <c r="U96" s="8">
        <f t="shared" si="29"/>
        <v>0</v>
      </c>
      <c r="V96" s="19"/>
      <c r="W96" s="19"/>
      <c r="X96" s="19"/>
      <c r="Y96" s="8">
        <f t="shared" si="30"/>
        <v>0</v>
      </c>
      <c r="Z96" s="19"/>
      <c r="AA96" s="19"/>
      <c r="AB96" s="19"/>
      <c r="AC96" s="8">
        <f t="shared" si="31"/>
        <v>0</v>
      </c>
      <c r="AD96" s="19"/>
      <c r="AE96" s="19"/>
      <c r="AF96" s="19"/>
      <c r="AG96" s="8">
        <f t="shared" si="32"/>
        <v>0</v>
      </c>
      <c r="AH96" s="8">
        <f t="shared" si="33"/>
        <v>0</v>
      </c>
      <c r="AI96" s="20">
        <f t="shared" si="34"/>
        <v>0</v>
      </c>
      <c r="AJ96" s="20">
        <f t="shared" si="28"/>
        <v>0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 x14ac:dyDescent="0.15">
      <c r="A97" s="14">
        <v>15</v>
      </c>
      <c r="B97" s="14"/>
      <c r="C97" s="26" t="s">
        <v>146</v>
      </c>
      <c r="D97" s="87"/>
      <c r="E97" s="26" t="s">
        <v>554</v>
      </c>
      <c r="F97" s="15" t="s">
        <v>463</v>
      </c>
      <c r="G97" s="15"/>
      <c r="H97" s="16"/>
      <c r="I97" s="16"/>
      <c r="J97" s="93"/>
      <c r="K97" s="29">
        <v>11550000</v>
      </c>
      <c r="L97" s="15"/>
      <c r="M97" s="19"/>
      <c r="N97" s="19"/>
      <c r="O97" s="19"/>
      <c r="P97" s="15"/>
      <c r="Q97" s="15"/>
      <c r="R97" s="19"/>
      <c r="S97" s="19"/>
      <c r="T97" s="19"/>
      <c r="U97" s="8">
        <f t="shared" si="29"/>
        <v>0</v>
      </c>
      <c r="V97" s="19"/>
      <c r="W97" s="19"/>
      <c r="X97" s="19"/>
      <c r="Y97" s="8">
        <f t="shared" si="30"/>
        <v>0</v>
      </c>
      <c r="Z97" s="19"/>
      <c r="AA97" s="19"/>
      <c r="AB97" s="19"/>
      <c r="AC97" s="8">
        <f t="shared" si="31"/>
        <v>0</v>
      </c>
      <c r="AD97" s="19"/>
      <c r="AE97" s="19"/>
      <c r="AF97" s="19"/>
      <c r="AG97" s="8">
        <f t="shared" si="32"/>
        <v>0</v>
      </c>
      <c r="AH97" s="8">
        <f t="shared" si="33"/>
        <v>0</v>
      </c>
      <c r="AI97" s="20">
        <f t="shared" si="34"/>
        <v>0</v>
      </c>
      <c r="AJ97" s="20">
        <f t="shared" si="28"/>
        <v>0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s="22" customFormat="1" ht="24.95" customHeight="1" x14ac:dyDescent="0.25">
      <c r="A98" s="91" t="s">
        <v>57</v>
      </c>
      <c r="B98" s="91"/>
      <c r="C98" s="91"/>
      <c r="D98" s="91"/>
      <c r="E98" s="91"/>
      <c r="F98" s="91"/>
      <c r="G98" s="91"/>
      <c r="H98" s="91"/>
      <c r="I98" s="91"/>
      <c r="J98" s="56">
        <f>+J82</f>
        <v>168000000</v>
      </c>
      <c r="K98" s="56">
        <f>SUM(K83:K97)</f>
        <v>168000000</v>
      </c>
      <c r="L98" s="55"/>
      <c r="M98" s="56">
        <f>SUM(M83:M97)</f>
        <v>0</v>
      </c>
      <c r="N98" s="56">
        <f>SUM(N83:N97)</f>
        <v>0</v>
      </c>
      <c r="O98" s="56">
        <f>SUM(O83:O97)</f>
        <v>0</v>
      </c>
      <c r="P98" s="57"/>
      <c r="Q98" s="58"/>
      <c r="R98" s="56">
        <f t="shared" ref="R98:AH98" si="35">SUM(R83:R97)</f>
        <v>0</v>
      </c>
      <c r="S98" s="56">
        <f t="shared" si="35"/>
        <v>0</v>
      </c>
      <c r="T98" s="56">
        <f t="shared" si="35"/>
        <v>0</v>
      </c>
      <c r="U98" s="56">
        <f t="shared" si="35"/>
        <v>0</v>
      </c>
      <c r="V98" s="56">
        <f t="shared" si="35"/>
        <v>0</v>
      </c>
      <c r="W98" s="56">
        <f t="shared" si="35"/>
        <v>0</v>
      </c>
      <c r="X98" s="56">
        <f t="shared" si="35"/>
        <v>0</v>
      </c>
      <c r="Y98" s="56">
        <f t="shared" si="35"/>
        <v>0</v>
      </c>
      <c r="Z98" s="56">
        <f t="shared" si="35"/>
        <v>0</v>
      </c>
      <c r="AA98" s="56">
        <f t="shared" si="35"/>
        <v>0</v>
      </c>
      <c r="AB98" s="56">
        <f t="shared" si="35"/>
        <v>0</v>
      </c>
      <c r="AC98" s="56">
        <f t="shared" si="35"/>
        <v>0</v>
      </c>
      <c r="AD98" s="56">
        <f t="shared" si="35"/>
        <v>0</v>
      </c>
      <c r="AE98" s="56">
        <f t="shared" si="35"/>
        <v>0</v>
      </c>
      <c r="AF98" s="56">
        <f t="shared" si="35"/>
        <v>0</v>
      </c>
      <c r="AG98" s="56">
        <f t="shared" si="35"/>
        <v>0</v>
      </c>
      <c r="AH98" s="56">
        <f t="shared" si="35"/>
        <v>0</v>
      </c>
      <c r="AI98" s="59">
        <f>IF(ISERROR(AH98/J98),0,AH98/J98)</f>
        <v>0</v>
      </c>
      <c r="AJ98" s="59">
        <f>IF(ISERROR(AH98/$AH$150),0,AH98/$AH$150)</f>
        <v>0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x14ac:dyDescent="0.25">
      <c r="A99" s="89" t="s">
        <v>58</v>
      </c>
      <c r="B99" s="89"/>
      <c r="C99" s="89"/>
      <c r="D99" s="89"/>
      <c r="E99" s="89"/>
      <c r="F99" s="4"/>
      <c r="G99" s="5"/>
      <c r="H99" s="6"/>
      <c r="I99" s="6"/>
      <c r="J99" s="92">
        <v>417800000</v>
      </c>
      <c r="K99" s="8"/>
      <c r="L99" s="9"/>
      <c r="M99" s="10"/>
      <c r="N99" s="10"/>
      <c r="O99" s="10"/>
      <c r="P99" s="5"/>
      <c r="Q99" s="11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12"/>
      <c r="AJ99" s="13"/>
    </row>
    <row r="100" spans="1:106" ht="24.95" customHeight="1" outlineLevel="1" x14ac:dyDescent="0.25">
      <c r="A100" s="14">
        <v>1</v>
      </c>
      <c r="B100" s="14"/>
      <c r="C100" s="26"/>
      <c r="D100" s="87"/>
      <c r="E100" s="26"/>
      <c r="F100" s="15"/>
      <c r="G100" s="27"/>
      <c r="H100" s="38"/>
      <c r="I100" s="38"/>
      <c r="J100" s="93"/>
      <c r="K100" s="29"/>
      <c r="L100" s="30"/>
      <c r="M100" s="31"/>
      <c r="N100" s="32"/>
      <c r="O100" s="31"/>
      <c r="P100" s="27"/>
      <c r="Q100" s="27"/>
      <c r="R100" s="19"/>
      <c r="S100" s="19"/>
      <c r="T100" s="19"/>
      <c r="U100" s="8">
        <f>SUM(R100:T100)</f>
        <v>0</v>
      </c>
      <c r="V100" s="19"/>
      <c r="W100" s="19"/>
      <c r="X100" s="19"/>
      <c r="Y100" s="8">
        <f>SUM(V100:X100)</f>
        <v>0</v>
      </c>
      <c r="Z100" s="19"/>
      <c r="AA100" s="19"/>
      <c r="AB100" s="19"/>
      <c r="AC100" s="8">
        <f>SUM(Z100:AB100)</f>
        <v>0</v>
      </c>
      <c r="AD100" s="19"/>
      <c r="AE100" s="19">
        <v>0</v>
      </c>
      <c r="AF100" s="19">
        <v>0</v>
      </c>
      <c r="AG100" s="8">
        <f>SUM(AD100:AF100)</f>
        <v>0</v>
      </c>
      <c r="AH100" s="8">
        <f>SUM(U100,Y100,AC100,AG100)</f>
        <v>0</v>
      </c>
      <c r="AI100" s="20">
        <f>IF(ISERROR(AH100/$J$99),0,AH100/$J$99)</f>
        <v>0</v>
      </c>
      <c r="AJ100" s="20">
        <f>IF(ISERROR(AH100/$AH$150),"-",AH100/$AH$150)</f>
        <v>0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x14ac:dyDescent="0.25">
      <c r="A101" s="14">
        <v>2</v>
      </c>
      <c r="B101" s="14"/>
      <c r="C101" s="26"/>
      <c r="D101" s="87"/>
      <c r="E101" s="26"/>
      <c r="F101" s="15"/>
      <c r="G101" s="27"/>
      <c r="H101" s="38"/>
      <c r="I101" s="38"/>
      <c r="J101" s="93"/>
      <c r="K101" s="29"/>
      <c r="L101" s="30"/>
      <c r="M101" s="31"/>
      <c r="N101" s="32"/>
      <c r="O101" s="31"/>
      <c r="P101" s="27"/>
      <c r="Q101" s="27"/>
      <c r="R101" s="19"/>
      <c r="S101" s="19"/>
      <c r="T101" s="19"/>
      <c r="U101" s="8">
        <f t="shared" ref="U101" si="36">SUM(R101:T101)</f>
        <v>0</v>
      </c>
      <c r="V101" s="19"/>
      <c r="W101" s="19"/>
      <c r="X101" s="19"/>
      <c r="Y101" s="8">
        <f t="shared" ref="Y101" si="37">SUM(V101:X101)</f>
        <v>0</v>
      </c>
      <c r="Z101" s="19"/>
      <c r="AA101" s="19"/>
      <c r="AB101" s="19"/>
      <c r="AC101" s="8">
        <f t="shared" ref="AC101" si="38">SUM(Z101:AB101)</f>
        <v>0</v>
      </c>
      <c r="AD101" s="19"/>
      <c r="AE101" s="19">
        <v>0</v>
      </c>
      <c r="AF101" s="19">
        <v>0</v>
      </c>
      <c r="AG101" s="8">
        <f t="shared" ref="AG101" si="39">SUM(AD101:AF101)</f>
        <v>0</v>
      </c>
      <c r="AH101" s="8">
        <f t="shared" ref="AH101" si="40">SUM(U101,Y101,AC101,AG101)</f>
        <v>0</v>
      </c>
      <c r="AI101" s="20">
        <f t="shared" ref="AI101" si="41">IF(ISERROR(AH101/$J$99),0,AH101/$J$99)</f>
        <v>0</v>
      </c>
      <c r="AJ101" s="20">
        <f>IF(ISERROR(AH101/$AH$150),"-",AH101/$AH$150)</f>
        <v>0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s="22" customFormat="1" ht="24.95" customHeight="1" x14ac:dyDescent="0.25">
      <c r="A102" s="91" t="s">
        <v>59</v>
      </c>
      <c r="B102" s="91"/>
      <c r="C102" s="91"/>
      <c r="D102" s="91"/>
      <c r="E102" s="91"/>
      <c r="F102" s="91"/>
      <c r="G102" s="91"/>
      <c r="H102" s="91"/>
      <c r="I102" s="91"/>
      <c r="J102" s="56">
        <f>+J99</f>
        <v>417800000</v>
      </c>
      <c r="K102" s="56">
        <v>0</v>
      </c>
      <c r="L102" s="55"/>
      <c r="M102" s="56">
        <f>SUM(M100:M101)</f>
        <v>0</v>
      </c>
      <c r="N102" s="56">
        <f>SUM(N100:N101)</f>
        <v>0</v>
      </c>
      <c r="O102" s="56">
        <f>SUM(O100:O101)</f>
        <v>0</v>
      </c>
      <c r="P102" s="57"/>
      <c r="Q102" s="58"/>
      <c r="R102" s="56">
        <f t="shared" ref="R102:AH102" si="42">SUM(R100:R101)</f>
        <v>0</v>
      </c>
      <c r="S102" s="56">
        <f t="shared" si="42"/>
        <v>0</v>
      </c>
      <c r="T102" s="56">
        <f t="shared" si="42"/>
        <v>0</v>
      </c>
      <c r="U102" s="56">
        <f t="shared" si="42"/>
        <v>0</v>
      </c>
      <c r="V102" s="56">
        <f t="shared" si="42"/>
        <v>0</v>
      </c>
      <c r="W102" s="56">
        <f t="shared" si="42"/>
        <v>0</v>
      </c>
      <c r="X102" s="56">
        <f t="shared" si="42"/>
        <v>0</v>
      </c>
      <c r="Y102" s="56">
        <f t="shared" si="42"/>
        <v>0</v>
      </c>
      <c r="Z102" s="56">
        <f t="shared" si="42"/>
        <v>0</v>
      </c>
      <c r="AA102" s="56">
        <f t="shared" si="42"/>
        <v>0</v>
      </c>
      <c r="AB102" s="56">
        <f t="shared" si="42"/>
        <v>0</v>
      </c>
      <c r="AC102" s="56">
        <f t="shared" si="42"/>
        <v>0</v>
      </c>
      <c r="AD102" s="56">
        <f t="shared" si="42"/>
        <v>0</v>
      </c>
      <c r="AE102" s="56">
        <f t="shared" si="42"/>
        <v>0</v>
      </c>
      <c r="AF102" s="56">
        <f t="shared" si="42"/>
        <v>0</v>
      </c>
      <c r="AG102" s="56">
        <f t="shared" si="42"/>
        <v>0</v>
      </c>
      <c r="AH102" s="56">
        <f t="shared" si="42"/>
        <v>0</v>
      </c>
      <c r="AI102" s="59">
        <f>IF(ISERROR(AH102/J102),0,AH102/J102)</f>
        <v>0</v>
      </c>
      <c r="AJ102" s="59">
        <f>IF(ISERROR(AH102/$AH$150),0,AH102/$AH$150)</f>
        <v>0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x14ac:dyDescent="0.25">
      <c r="A103" s="89" t="s">
        <v>60</v>
      </c>
      <c r="B103" s="89"/>
      <c r="C103" s="89"/>
      <c r="D103" s="89"/>
      <c r="E103" s="89"/>
      <c r="F103" s="4"/>
      <c r="G103" s="5"/>
      <c r="H103" s="6"/>
      <c r="I103" s="6"/>
      <c r="J103" s="92">
        <v>122700000</v>
      </c>
      <c r="K103" s="8"/>
      <c r="L103" s="9"/>
      <c r="M103" s="10"/>
      <c r="N103" s="10"/>
      <c r="O103" s="10"/>
      <c r="P103" s="5"/>
      <c r="Q103" s="11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12"/>
      <c r="AJ103" s="13"/>
    </row>
    <row r="104" spans="1:106" ht="24.95" customHeight="1" outlineLevel="1" x14ac:dyDescent="0.25">
      <c r="A104" s="14">
        <v>1</v>
      </c>
      <c r="B104" s="14"/>
      <c r="C104" s="26" t="s">
        <v>556</v>
      </c>
      <c r="D104" s="87">
        <v>45902</v>
      </c>
      <c r="E104" s="26" t="s">
        <v>555</v>
      </c>
      <c r="F104" s="15" t="s">
        <v>463</v>
      </c>
      <c r="G104" s="27"/>
      <c r="H104" s="38"/>
      <c r="I104" s="38"/>
      <c r="J104" s="93"/>
      <c r="K104" s="29">
        <v>12600000</v>
      </c>
      <c r="L104" s="30"/>
      <c r="M104" s="31"/>
      <c r="N104" s="32"/>
      <c r="O104" s="31"/>
      <c r="P104" s="27"/>
      <c r="Q104" s="27"/>
      <c r="R104" s="19">
        <v>0</v>
      </c>
      <c r="S104" s="19">
        <v>0</v>
      </c>
      <c r="T104" s="19">
        <v>0</v>
      </c>
      <c r="U104" s="8">
        <f>SUM(R104:T104)</f>
        <v>0</v>
      </c>
      <c r="V104" s="19">
        <v>0</v>
      </c>
      <c r="W104" s="19">
        <v>0</v>
      </c>
      <c r="X104" s="19">
        <v>0</v>
      </c>
      <c r="Y104" s="8">
        <f>SUM(V104:X104)</f>
        <v>0</v>
      </c>
      <c r="Z104" s="19">
        <v>0</v>
      </c>
      <c r="AA104" s="19">
        <v>0</v>
      </c>
      <c r="AB104" s="19">
        <v>0</v>
      </c>
      <c r="AC104" s="8">
        <f>SUM(Z104:AB104)</f>
        <v>0</v>
      </c>
      <c r="AD104" s="19">
        <v>0</v>
      </c>
      <c r="AE104" s="19">
        <v>0</v>
      </c>
      <c r="AF104" s="19">
        <v>0</v>
      </c>
      <c r="AG104" s="8">
        <f>SUM(AD104:AF104)</f>
        <v>0</v>
      </c>
      <c r="AH104" s="8">
        <f>SUM(U104,Y104,AC104,AG104)</f>
        <v>0</v>
      </c>
      <c r="AI104" s="20">
        <f>IF(ISERROR(AH104/$J$103),0,AH104/$J$103)</f>
        <v>0</v>
      </c>
      <c r="AJ104" s="20">
        <f t="shared" ref="AJ104:AJ110" si="43">IF(ISERROR(AH104/$AH$150),"-",AH104/$AH$150)</f>
        <v>0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x14ac:dyDescent="0.25">
      <c r="A105" s="14">
        <v>2</v>
      </c>
      <c r="B105" s="14"/>
      <c r="C105" s="26" t="s">
        <v>557</v>
      </c>
      <c r="D105" s="87">
        <v>45902</v>
      </c>
      <c r="E105" s="26" t="s">
        <v>558</v>
      </c>
      <c r="F105" s="15" t="s">
        <v>463</v>
      </c>
      <c r="G105" s="27"/>
      <c r="H105" s="38"/>
      <c r="I105" s="38"/>
      <c r="J105" s="93"/>
      <c r="K105" s="29">
        <v>14700000</v>
      </c>
      <c r="L105" s="30"/>
      <c r="M105" s="31"/>
      <c r="N105" s="32"/>
      <c r="O105" s="31"/>
      <c r="P105" s="27"/>
      <c r="Q105" s="27"/>
      <c r="R105" s="19"/>
      <c r="S105" s="19"/>
      <c r="T105" s="19"/>
      <c r="U105" s="8">
        <f t="shared" ref="U105:U110" si="44">SUM(R105:T105)</f>
        <v>0</v>
      </c>
      <c r="V105" s="19"/>
      <c r="W105" s="19"/>
      <c r="X105" s="19"/>
      <c r="Y105" s="8">
        <f t="shared" ref="Y105:Y110" si="45">SUM(V105:X105)</f>
        <v>0</v>
      </c>
      <c r="Z105" s="19"/>
      <c r="AA105" s="19"/>
      <c r="AB105" s="19"/>
      <c r="AC105" s="8">
        <f t="shared" ref="AC105:AC110" si="46">SUM(Z105:AB105)</f>
        <v>0</v>
      </c>
      <c r="AD105" s="19">
        <v>0</v>
      </c>
      <c r="AE105" s="19">
        <v>0</v>
      </c>
      <c r="AF105" s="19">
        <v>0</v>
      </c>
      <c r="AG105" s="8">
        <f t="shared" ref="AG105:AG110" si="47">SUM(AD105:AF105)</f>
        <v>0</v>
      </c>
      <c r="AH105" s="8">
        <f t="shared" ref="AH105:AH110" si="48">SUM(U105,Y105,AC105,AG105)</f>
        <v>0</v>
      </c>
      <c r="AI105" s="20">
        <f t="shared" ref="AI105:AI110" si="49">IF(ISERROR(AH105/$J$103),0,AH105/$J$103)</f>
        <v>0</v>
      </c>
      <c r="AJ105" s="20">
        <f t="shared" si="43"/>
        <v>0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x14ac:dyDescent="0.25">
      <c r="A106" s="14">
        <v>3</v>
      </c>
      <c r="B106" s="14"/>
      <c r="C106" s="26" t="s">
        <v>559</v>
      </c>
      <c r="D106" s="87">
        <v>45909</v>
      </c>
      <c r="E106" s="26" t="s">
        <v>560</v>
      </c>
      <c r="F106" s="15" t="s">
        <v>463</v>
      </c>
      <c r="G106" s="27"/>
      <c r="H106" s="38"/>
      <c r="I106" s="38"/>
      <c r="J106" s="93"/>
      <c r="K106" s="29">
        <v>17850000</v>
      </c>
      <c r="L106" s="30"/>
      <c r="M106" s="31"/>
      <c r="N106" s="32"/>
      <c r="O106" s="31"/>
      <c r="P106" s="27"/>
      <c r="Q106" s="27"/>
      <c r="R106" s="19"/>
      <c r="S106" s="19"/>
      <c r="T106" s="19"/>
      <c r="U106" s="8">
        <f t="shared" si="44"/>
        <v>0</v>
      </c>
      <c r="V106" s="19"/>
      <c r="W106" s="19"/>
      <c r="X106" s="19"/>
      <c r="Y106" s="8">
        <f t="shared" si="45"/>
        <v>0</v>
      </c>
      <c r="Z106" s="19"/>
      <c r="AA106" s="19"/>
      <c r="AB106" s="19"/>
      <c r="AC106" s="8">
        <f t="shared" si="46"/>
        <v>0</v>
      </c>
      <c r="AD106" s="19">
        <v>0</v>
      </c>
      <c r="AE106" s="19">
        <v>0</v>
      </c>
      <c r="AF106" s="19">
        <v>0</v>
      </c>
      <c r="AG106" s="8">
        <f t="shared" si="47"/>
        <v>0</v>
      </c>
      <c r="AH106" s="8">
        <f t="shared" si="48"/>
        <v>0</v>
      </c>
      <c r="AI106" s="20">
        <f t="shared" si="49"/>
        <v>0</v>
      </c>
      <c r="AJ106" s="20">
        <f t="shared" si="43"/>
        <v>0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25">
      <c r="A107" s="14">
        <v>4</v>
      </c>
      <c r="B107" s="14"/>
      <c r="C107" s="26" t="s">
        <v>561</v>
      </c>
      <c r="D107" s="87">
        <v>45902</v>
      </c>
      <c r="E107" s="26" t="s">
        <v>562</v>
      </c>
      <c r="F107" s="15" t="s">
        <v>463</v>
      </c>
      <c r="G107" s="27"/>
      <c r="H107" s="38"/>
      <c r="I107" s="38"/>
      <c r="J107" s="93"/>
      <c r="K107" s="29">
        <v>17850000</v>
      </c>
      <c r="L107" s="30"/>
      <c r="M107" s="31"/>
      <c r="N107" s="32"/>
      <c r="O107" s="31"/>
      <c r="P107" s="27"/>
      <c r="Q107" s="27"/>
      <c r="R107" s="19"/>
      <c r="S107" s="19"/>
      <c r="T107" s="19"/>
      <c r="U107" s="8">
        <f t="shared" si="44"/>
        <v>0</v>
      </c>
      <c r="V107" s="19"/>
      <c r="W107" s="19"/>
      <c r="X107" s="19"/>
      <c r="Y107" s="8">
        <f t="shared" si="45"/>
        <v>0</v>
      </c>
      <c r="Z107" s="19"/>
      <c r="AA107" s="19"/>
      <c r="AB107" s="19"/>
      <c r="AC107" s="8">
        <f t="shared" si="46"/>
        <v>0</v>
      </c>
      <c r="AD107" s="19">
        <v>0</v>
      </c>
      <c r="AE107" s="19">
        <v>0</v>
      </c>
      <c r="AF107" s="19">
        <v>0</v>
      </c>
      <c r="AG107" s="8">
        <f t="shared" si="47"/>
        <v>0</v>
      </c>
      <c r="AH107" s="8">
        <f t="shared" si="48"/>
        <v>0</v>
      </c>
      <c r="AI107" s="20">
        <f t="shared" si="49"/>
        <v>0</v>
      </c>
      <c r="AJ107" s="20">
        <f t="shared" si="43"/>
        <v>0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25">
      <c r="A108" s="14">
        <v>5</v>
      </c>
      <c r="B108" s="14"/>
      <c r="C108" s="26" t="s">
        <v>468</v>
      </c>
      <c r="D108" s="87">
        <v>45902</v>
      </c>
      <c r="E108" s="26" t="s">
        <v>563</v>
      </c>
      <c r="F108" s="15" t="s">
        <v>463</v>
      </c>
      <c r="G108" s="27"/>
      <c r="H108" s="38"/>
      <c r="I108" s="38"/>
      <c r="J108" s="93"/>
      <c r="K108" s="29">
        <v>14700000</v>
      </c>
      <c r="L108" s="30"/>
      <c r="M108" s="31"/>
      <c r="N108" s="32"/>
      <c r="O108" s="31"/>
      <c r="P108" s="27"/>
      <c r="Q108" s="27"/>
      <c r="R108" s="19"/>
      <c r="S108" s="19"/>
      <c r="T108" s="19"/>
      <c r="U108" s="8">
        <f t="shared" si="44"/>
        <v>0</v>
      </c>
      <c r="V108" s="19"/>
      <c r="W108" s="19"/>
      <c r="X108" s="19"/>
      <c r="Y108" s="8">
        <f t="shared" si="45"/>
        <v>0</v>
      </c>
      <c r="Z108" s="19"/>
      <c r="AA108" s="19"/>
      <c r="AB108" s="19"/>
      <c r="AC108" s="8">
        <f t="shared" si="46"/>
        <v>0</v>
      </c>
      <c r="AD108" s="19">
        <v>0</v>
      </c>
      <c r="AE108" s="19">
        <v>0</v>
      </c>
      <c r="AF108" s="19">
        <v>0</v>
      </c>
      <c r="AG108" s="8">
        <f t="shared" si="47"/>
        <v>0</v>
      </c>
      <c r="AH108" s="8">
        <f t="shared" si="48"/>
        <v>0</v>
      </c>
      <c r="AI108" s="20">
        <f t="shared" si="49"/>
        <v>0</v>
      </c>
      <c r="AJ108" s="20">
        <f t="shared" si="43"/>
        <v>0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25">
      <c r="A109" s="14">
        <v>6</v>
      </c>
      <c r="B109" s="14"/>
      <c r="C109" s="26" t="s">
        <v>564</v>
      </c>
      <c r="D109" s="87">
        <v>45902</v>
      </c>
      <c r="E109" s="26" t="s">
        <v>565</v>
      </c>
      <c r="F109" s="15" t="s">
        <v>463</v>
      </c>
      <c r="G109" s="27"/>
      <c r="H109" s="38"/>
      <c r="I109" s="38"/>
      <c r="J109" s="93"/>
      <c r="K109" s="29">
        <v>14700000</v>
      </c>
      <c r="L109" s="30"/>
      <c r="M109" s="31"/>
      <c r="N109" s="32"/>
      <c r="O109" s="31"/>
      <c r="P109" s="27"/>
      <c r="Q109" s="27"/>
      <c r="R109" s="19"/>
      <c r="S109" s="19"/>
      <c r="T109" s="19"/>
      <c r="U109" s="8">
        <f t="shared" si="44"/>
        <v>0</v>
      </c>
      <c r="V109" s="19"/>
      <c r="W109" s="19"/>
      <c r="X109" s="19"/>
      <c r="Y109" s="8">
        <f t="shared" si="45"/>
        <v>0</v>
      </c>
      <c r="Z109" s="19"/>
      <c r="AA109" s="19"/>
      <c r="AB109" s="19"/>
      <c r="AC109" s="8">
        <f t="shared" si="46"/>
        <v>0</v>
      </c>
      <c r="AD109" s="19">
        <v>0</v>
      </c>
      <c r="AE109" s="19">
        <v>0</v>
      </c>
      <c r="AF109" s="19">
        <v>0</v>
      </c>
      <c r="AG109" s="8">
        <f t="shared" si="47"/>
        <v>0</v>
      </c>
      <c r="AH109" s="8">
        <f t="shared" si="48"/>
        <v>0</v>
      </c>
      <c r="AI109" s="20">
        <f t="shared" si="49"/>
        <v>0</v>
      </c>
      <c r="AJ109" s="20">
        <f t="shared" si="43"/>
        <v>0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x14ac:dyDescent="0.15">
      <c r="A110" s="14">
        <v>7</v>
      </c>
      <c r="B110" s="14"/>
      <c r="C110" s="26" t="s">
        <v>566</v>
      </c>
      <c r="D110" s="87">
        <v>45902</v>
      </c>
      <c r="E110" s="26" t="s">
        <v>567</v>
      </c>
      <c r="F110" s="15" t="s">
        <v>463</v>
      </c>
      <c r="G110" s="15"/>
      <c r="H110" s="16"/>
      <c r="I110" s="16"/>
      <c r="J110" s="94"/>
      <c r="K110" s="29">
        <v>15600000</v>
      </c>
      <c r="L110" s="15"/>
      <c r="M110" s="19"/>
      <c r="N110" s="19"/>
      <c r="O110" s="19"/>
      <c r="P110" s="15"/>
      <c r="Q110" s="15"/>
      <c r="R110" s="19"/>
      <c r="S110" s="19"/>
      <c r="T110" s="19"/>
      <c r="U110" s="8">
        <f t="shared" si="44"/>
        <v>0</v>
      </c>
      <c r="V110" s="19"/>
      <c r="W110" s="19"/>
      <c r="X110" s="19"/>
      <c r="Y110" s="8">
        <f t="shared" si="45"/>
        <v>0</v>
      </c>
      <c r="Z110" s="19"/>
      <c r="AA110" s="19"/>
      <c r="AB110" s="19"/>
      <c r="AC110" s="8">
        <f t="shared" si="46"/>
        <v>0</v>
      </c>
      <c r="AD110" s="19">
        <v>0</v>
      </c>
      <c r="AE110" s="19">
        <v>0</v>
      </c>
      <c r="AF110" s="19">
        <v>0</v>
      </c>
      <c r="AG110" s="8">
        <f t="shared" si="47"/>
        <v>0</v>
      </c>
      <c r="AH110" s="8">
        <f t="shared" si="48"/>
        <v>0</v>
      </c>
      <c r="AI110" s="20">
        <f t="shared" si="49"/>
        <v>0</v>
      </c>
      <c r="AJ110" s="20">
        <f t="shared" si="43"/>
        <v>0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s="22" customFormat="1" ht="24.95" customHeight="1" x14ac:dyDescent="0.25">
      <c r="A111" s="91" t="s">
        <v>61</v>
      </c>
      <c r="B111" s="91"/>
      <c r="C111" s="91"/>
      <c r="D111" s="91"/>
      <c r="E111" s="91"/>
      <c r="F111" s="91"/>
      <c r="G111" s="91"/>
      <c r="H111" s="91"/>
      <c r="I111" s="91"/>
      <c r="J111" s="56">
        <f>+J103</f>
        <v>122700000</v>
      </c>
      <c r="K111" s="56">
        <f>SUM(K104:K110)</f>
        <v>108000000</v>
      </c>
      <c r="L111" s="55"/>
      <c r="M111" s="56">
        <f>SUM(M104:M110)</f>
        <v>0</v>
      </c>
      <c r="N111" s="56">
        <f>SUM(N104:N110)</f>
        <v>0</v>
      </c>
      <c r="O111" s="56">
        <f>SUM(O104:O110)</f>
        <v>0</v>
      </c>
      <c r="P111" s="57"/>
      <c r="Q111" s="58"/>
      <c r="R111" s="56">
        <f t="shared" ref="R111:AH111" si="50">SUM(R104:R110)</f>
        <v>0</v>
      </c>
      <c r="S111" s="56">
        <f t="shared" si="50"/>
        <v>0</v>
      </c>
      <c r="T111" s="56">
        <f t="shared" si="50"/>
        <v>0</v>
      </c>
      <c r="U111" s="56">
        <f t="shared" si="50"/>
        <v>0</v>
      </c>
      <c r="V111" s="56">
        <f t="shared" si="50"/>
        <v>0</v>
      </c>
      <c r="W111" s="56">
        <f t="shared" si="50"/>
        <v>0</v>
      </c>
      <c r="X111" s="56">
        <f t="shared" si="50"/>
        <v>0</v>
      </c>
      <c r="Y111" s="56">
        <f t="shared" si="50"/>
        <v>0</v>
      </c>
      <c r="Z111" s="56">
        <f t="shared" si="50"/>
        <v>0</v>
      </c>
      <c r="AA111" s="56">
        <f t="shared" si="50"/>
        <v>0</v>
      </c>
      <c r="AB111" s="56">
        <f t="shared" si="50"/>
        <v>0</v>
      </c>
      <c r="AC111" s="56">
        <f t="shared" si="50"/>
        <v>0</v>
      </c>
      <c r="AD111" s="56">
        <f t="shared" si="50"/>
        <v>0</v>
      </c>
      <c r="AE111" s="56">
        <f t="shared" si="50"/>
        <v>0</v>
      </c>
      <c r="AF111" s="56">
        <f t="shared" si="50"/>
        <v>0</v>
      </c>
      <c r="AG111" s="56">
        <f t="shared" si="50"/>
        <v>0</v>
      </c>
      <c r="AH111" s="56">
        <f t="shared" si="50"/>
        <v>0</v>
      </c>
      <c r="AI111" s="59">
        <f>IF(ISERROR(AH111/J111),0,AH111/J111)</f>
        <v>0</v>
      </c>
      <c r="AJ111" s="59">
        <f>IF(ISERROR(AH111/$AH$150),0,AH111/$AH$150)</f>
        <v>0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x14ac:dyDescent="0.25">
      <c r="A112" s="89" t="s">
        <v>62</v>
      </c>
      <c r="B112" s="89"/>
      <c r="C112" s="89"/>
      <c r="D112" s="89"/>
      <c r="E112" s="89"/>
      <c r="F112" s="4"/>
      <c r="G112" s="5"/>
      <c r="H112" s="6"/>
      <c r="I112" s="6"/>
      <c r="J112" s="92">
        <v>67000000</v>
      </c>
      <c r="K112" s="8"/>
      <c r="L112" s="9"/>
      <c r="M112" s="10"/>
      <c r="N112" s="10"/>
      <c r="O112" s="10"/>
      <c r="P112" s="5"/>
      <c r="Q112" s="11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12"/>
      <c r="AJ112" s="13"/>
    </row>
    <row r="113" spans="1:106" ht="24.95" customHeight="1" outlineLevel="1" x14ac:dyDescent="0.25">
      <c r="A113" s="14">
        <v>1</v>
      </c>
      <c r="B113" s="30"/>
      <c r="C113" s="26" t="s">
        <v>568</v>
      </c>
      <c r="D113" s="87">
        <v>45895</v>
      </c>
      <c r="E113" s="26" t="s">
        <v>395</v>
      </c>
      <c r="F113" s="15" t="s">
        <v>463</v>
      </c>
      <c r="G113" s="5"/>
      <c r="H113" s="38"/>
      <c r="I113" s="38"/>
      <c r="J113" s="93"/>
      <c r="K113" s="29">
        <v>26000000</v>
      </c>
      <c r="L113" s="38"/>
      <c r="M113" s="17"/>
      <c r="N113" s="17"/>
      <c r="O113" s="5"/>
      <c r="P113" s="5"/>
      <c r="Q113" s="5"/>
      <c r="R113" s="40"/>
      <c r="S113" s="40"/>
      <c r="T113" s="40"/>
      <c r="U113" s="8">
        <f>SUM(R113:T113)</f>
        <v>0</v>
      </c>
      <c r="V113" s="19"/>
      <c r="W113" s="19"/>
      <c r="X113" s="19"/>
      <c r="Y113" s="8">
        <f>SUM(V113:X113)</f>
        <v>0</v>
      </c>
      <c r="Z113" s="19"/>
      <c r="AA113" s="19"/>
      <c r="AB113" s="19"/>
      <c r="AC113" s="8">
        <f>SUM(Z113:AB113)</f>
        <v>0</v>
      </c>
      <c r="AD113" s="19"/>
      <c r="AE113" s="19"/>
      <c r="AF113" s="19"/>
      <c r="AG113" s="8">
        <f>SUM(AD113:AF113)</f>
        <v>0</v>
      </c>
      <c r="AH113" s="8">
        <f>SUM(U113,Y113,AC113,AG113)</f>
        <v>0</v>
      </c>
      <c r="AI113" s="20">
        <f>IF(ISERROR(AH113/$J$112),0,AH113/$J$112)</f>
        <v>0</v>
      </c>
      <c r="AJ113" s="20">
        <f>IF(ISERROR(AH113/$AH$150),"-",AH113/$AH$150)</f>
        <v>0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 x14ac:dyDescent="0.25">
      <c r="A114" s="14">
        <v>2.2999999999999998</v>
      </c>
      <c r="B114" s="30"/>
      <c r="C114" s="26" t="s">
        <v>569</v>
      </c>
      <c r="D114" s="87">
        <v>45905</v>
      </c>
      <c r="E114" s="26" t="s">
        <v>570</v>
      </c>
      <c r="F114" s="15" t="s">
        <v>463</v>
      </c>
      <c r="G114" s="5"/>
      <c r="H114" s="38"/>
      <c r="I114" s="38"/>
      <c r="J114" s="93"/>
      <c r="K114" s="29">
        <v>13000000</v>
      </c>
      <c r="L114" s="38"/>
      <c r="M114" s="17"/>
      <c r="N114" s="17"/>
      <c r="O114" s="5"/>
      <c r="P114" s="5"/>
      <c r="Q114" s="5"/>
      <c r="R114" s="40"/>
      <c r="S114" s="40"/>
      <c r="T114" s="40"/>
      <c r="U114" s="8">
        <f>SUM(R114:T114)</f>
        <v>0</v>
      </c>
      <c r="V114" s="19"/>
      <c r="W114" s="19"/>
      <c r="X114" s="19"/>
      <c r="Y114" s="8">
        <f>SUM(V114:X114)</f>
        <v>0</v>
      </c>
      <c r="Z114" s="19"/>
      <c r="AA114" s="19"/>
      <c r="AB114" s="19">
        <v>13000000</v>
      </c>
      <c r="AC114" s="8">
        <f>SUM(Z114:AB114)</f>
        <v>13000000</v>
      </c>
      <c r="AD114" s="19"/>
      <c r="AE114" s="19"/>
      <c r="AF114" s="19"/>
      <c r="AG114" s="8">
        <f t="shared" ref="AG114:AG115" si="51">SUM(AD114:AF114)</f>
        <v>0</v>
      </c>
      <c r="AH114" s="8">
        <f t="shared" ref="AH114:AH115" si="52">SUM(U114,Y114,AC114,AG114)</f>
        <v>13000000</v>
      </c>
      <c r="AI114" s="20">
        <f t="shared" ref="AI114:AI115" si="53">IF(ISERROR(AH114/$J$112),0,AH114/$J$112)</f>
        <v>0.19402985074626866</v>
      </c>
      <c r="AJ114" s="20">
        <f>IF(ISERROR(AH114/$AH$150),"-",AH114/$AH$150)</f>
        <v>1.1443661971830986E-2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outlineLevel="1" x14ac:dyDescent="0.15">
      <c r="A115" s="14">
        <v>3</v>
      </c>
      <c r="B115" s="14"/>
      <c r="C115" s="26" t="s">
        <v>571</v>
      </c>
      <c r="D115" s="87">
        <v>45894</v>
      </c>
      <c r="E115" s="26" t="s">
        <v>397</v>
      </c>
      <c r="F115" s="15" t="s">
        <v>463</v>
      </c>
      <c r="G115" s="15"/>
      <c r="H115" s="16"/>
      <c r="I115" s="16"/>
      <c r="J115" s="94"/>
      <c r="K115" s="29">
        <v>13000000</v>
      </c>
      <c r="L115" s="15"/>
      <c r="M115" s="19"/>
      <c r="N115" s="19"/>
      <c r="O115" s="19"/>
      <c r="P115" s="15"/>
      <c r="Q115" s="15"/>
      <c r="R115" s="19"/>
      <c r="S115" s="19"/>
      <c r="T115" s="19"/>
      <c r="U115" s="8">
        <f>SUM(R115:T115)</f>
        <v>0</v>
      </c>
      <c r="V115" s="19"/>
      <c r="W115" s="19"/>
      <c r="X115" s="19"/>
      <c r="Y115" s="8">
        <f>SUM(V115:X115)</f>
        <v>0</v>
      </c>
      <c r="Z115" s="19"/>
      <c r="AA115" s="19"/>
      <c r="AB115" s="19">
        <v>13000000</v>
      </c>
      <c r="AC115" s="8">
        <f>SUM(Z115:AB115)</f>
        <v>13000000</v>
      </c>
      <c r="AD115" s="19"/>
      <c r="AE115" s="19"/>
      <c r="AF115" s="19"/>
      <c r="AG115" s="8">
        <f t="shared" si="51"/>
        <v>0</v>
      </c>
      <c r="AH115" s="8">
        <f t="shared" si="52"/>
        <v>13000000</v>
      </c>
      <c r="AI115" s="20">
        <f t="shared" si="53"/>
        <v>0.19402985074626866</v>
      </c>
      <c r="AJ115" s="20">
        <f>IF(ISERROR(AH115/$AH$150),"-",AH115/$AH$150)</f>
        <v>1.1443661971830986E-2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s="22" customFormat="1" ht="24.95" customHeight="1" x14ac:dyDescent="0.25">
      <c r="A116" s="91" t="s">
        <v>63</v>
      </c>
      <c r="B116" s="91"/>
      <c r="C116" s="91"/>
      <c r="D116" s="91"/>
      <c r="E116" s="91"/>
      <c r="F116" s="91"/>
      <c r="G116" s="91"/>
      <c r="H116" s="91"/>
      <c r="I116" s="91"/>
      <c r="J116" s="56">
        <f>+J112</f>
        <v>67000000</v>
      </c>
      <c r="K116" s="56">
        <f>SUM(K113:K115)</f>
        <v>52000000</v>
      </c>
      <c r="L116" s="55"/>
      <c r="M116" s="56">
        <f>SUM(M113:M115)</f>
        <v>0</v>
      </c>
      <c r="N116" s="56">
        <f>SUM(N113:N115)</f>
        <v>0</v>
      </c>
      <c r="O116" s="56">
        <f>SUM(O113:O115)</f>
        <v>0</v>
      </c>
      <c r="P116" s="57"/>
      <c r="Q116" s="58"/>
      <c r="R116" s="56">
        <f t="shared" ref="R116:AH116" si="54">SUM(R113:R115)</f>
        <v>0</v>
      </c>
      <c r="S116" s="56">
        <f t="shared" si="54"/>
        <v>0</v>
      </c>
      <c r="T116" s="56">
        <f t="shared" si="54"/>
        <v>0</v>
      </c>
      <c r="U116" s="56">
        <f t="shared" si="54"/>
        <v>0</v>
      </c>
      <c r="V116" s="56">
        <f t="shared" si="54"/>
        <v>0</v>
      </c>
      <c r="W116" s="56">
        <f t="shared" si="54"/>
        <v>0</v>
      </c>
      <c r="X116" s="56">
        <f t="shared" si="54"/>
        <v>0</v>
      </c>
      <c r="Y116" s="56">
        <f t="shared" si="54"/>
        <v>0</v>
      </c>
      <c r="Z116" s="56">
        <f t="shared" si="54"/>
        <v>0</v>
      </c>
      <c r="AA116" s="56">
        <f t="shared" si="54"/>
        <v>0</v>
      </c>
      <c r="AB116" s="56">
        <f t="shared" si="54"/>
        <v>26000000</v>
      </c>
      <c r="AC116" s="56">
        <f t="shared" si="54"/>
        <v>26000000</v>
      </c>
      <c r="AD116" s="56">
        <f t="shared" si="54"/>
        <v>0</v>
      </c>
      <c r="AE116" s="56">
        <f t="shared" si="54"/>
        <v>0</v>
      </c>
      <c r="AF116" s="56">
        <f t="shared" si="54"/>
        <v>0</v>
      </c>
      <c r="AG116" s="56">
        <f t="shared" si="54"/>
        <v>0</v>
      </c>
      <c r="AH116" s="56">
        <f t="shared" si="54"/>
        <v>26000000</v>
      </c>
      <c r="AI116" s="59">
        <f>IF(ISERROR(AH116/J116),0,AH116/J116)</f>
        <v>0.38805970149253732</v>
      </c>
      <c r="AJ116" s="59">
        <f>IF(ISERROR(AH116/$AH$150),0,AH116/$AH$150)</f>
        <v>2.2887323943661973E-2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x14ac:dyDescent="0.25">
      <c r="A117" s="89" t="s">
        <v>64</v>
      </c>
      <c r="B117" s="89"/>
      <c r="C117" s="89"/>
      <c r="D117" s="89"/>
      <c r="E117" s="89"/>
      <c r="F117" s="4"/>
      <c r="G117" s="5"/>
      <c r="H117" s="6"/>
      <c r="I117" s="6"/>
      <c r="J117" s="92">
        <v>23512000</v>
      </c>
      <c r="K117" s="8"/>
      <c r="L117" s="9"/>
      <c r="M117" s="10"/>
      <c r="N117" s="10"/>
      <c r="O117" s="10"/>
      <c r="P117" s="5"/>
      <c r="Q117" s="11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12"/>
      <c r="AJ117" s="13"/>
    </row>
    <row r="118" spans="1:106" ht="24.95" customHeight="1" outlineLevel="1" x14ac:dyDescent="0.15">
      <c r="A118" s="14">
        <v>1</v>
      </c>
      <c r="B118" s="14"/>
      <c r="C118" s="26" t="s">
        <v>572</v>
      </c>
      <c r="D118" s="87">
        <v>45656</v>
      </c>
      <c r="E118" s="26" t="s">
        <v>573</v>
      </c>
      <c r="F118" s="15" t="s">
        <v>463</v>
      </c>
      <c r="G118" s="15"/>
      <c r="H118" s="16"/>
      <c r="I118" s="16"/>
      <c r="J118" s="93"/>
      <c r="K118" s="29">
        <v>3600000</v>
      </c>
      <c r="L118" s="15"/>
      <c r="M118" s="19"/>
      <c r="N118" s="19"/>
      <c r="O118" s="19"/>
      <c r="P118" s="15"/>
      <c r="Q118" s="15"/>
      <c r="R118" s="19"/>
      <c r="S118" s="19"/>
      <c r="T118" s="19"/>
      <c r="U118" s="8">
        <f>SUM(R118:T118)</f>
        <v>0</v>
      </c>
      <c r="V118" s="19"/>
      <c r="W118" s="19"/>
      <c r="X118" s="19"/>
      <c r="Y118" s="8">
        <f>SUM(V118:X118)</f>
        <v>0</v>
      </c>
      <c r="Z118" s="19">
        <v>3600000</v>
      </c>
      <c r="AA118" s="19"/>
      <c r="AB118" s="19"/>
      <c r="AC118" s="8">
        <f>SUM(Z118:AB118)</f>
        <v>3600000</v>
      </c>
      <c r="AD118" s="19"/>
      <c r="AE118" s="19"/>
      <c r="AF118" s="19"/>
      <c r="AG118" s="8">
        <f>SUM(AD118:AF118)</f>
        <v>0</v>
      </c>
      <c r="AH118" s="8">
        <f>SUM(U118,Y118,AC118,AG118)</f>
        <v>3600000</v>
      </c>
      <c r="AI118" s="20">
        <f>IF(ISERROR(AH118/J117),0,AH118/J117)</f>
        <v>0.15311330384484517</v>
      </c>
      <c r="AJ118" s="20">
        <f>IF(ISERROR(AH118/$AH$150),"-",AH118/$AH$150)</f>
        <v>3.1690140845070424E-3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 x14ac:dyDescent="0.15">
      <c r="A119" s="14">
        <v>2</v>
      </c>
      <c r="B119" s="14"/>
      <c r="C119" s="26"/>
      <c r="D119" s="87"/>
      <c r="E119" s="26"/>
      <c r="F119" s="15"/>
      <c r="G119" s="15"/>
      <c r="H119" s="16"/>
      <c r="I119" s="16"/>
      <c r="J119" s="94"/>
      <c r="K119" s="29">
        <v>19912000</v>
      </c>
      <c r="L119" s="35" t="s">
        <v>311</v>
      </c>
      <c r="M119" s="19"/>
      <c r="N119" s="19"/>
      <c r="O119" s="19"/>
      <c r="P119" s="15"/>
      <c r="Q119" s="15"/>
      <c r="R119" s="19"/>
      <c r="S119" s="19"/>
      <c r="T119" s="19"/>
      <c r="U119" s="8">
        <f>SUM(R119:T119)</f>
        <v>0</v>
      </c>
      <c r="V119" s="19"/>
      <c r="W119" s="19"/>
      <c r="X119" s="19"/>
      <c r="Y119" s="8">
        <f>SUM(V119:X119)</f>
        <v>0</v>
      </c>
      <c r="Z119" s="19"/>
      <c r="AA119" s="19"/>
      <c r="AB119" s="19"/>
      <c r="AC119" s="8">
        <f>SUM(Z119:AB119)</f>
        <v>0</v>
      </c>
      <c r="AD119" s="19"/>
      <c r="AE119" s="19"/>
      <c r="AF119" s="19"/>
      <c r="AG119" s="8">
        <f>SUM(AD119:AF119)</f>
        <v>0</v>
      </c>
      <c r="AH119" s="8">
        <f>SUM(U119,Y119,AC119,AG119)</f>
        <v>0</v>
      </c>
      <c r="AI119" s="20">
        <f>IF(ISERROR(AH119/J119),0,AH119/J119)</f>
        <v>0</v>
      </c>
      <c r="AJ119" s="20">
        <f>IF(ISERROR(AH119/$AH$150),"-",AH119/$AH$150)</f>
        <v>0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s="22" customFormat="1" ht="24.95" customHeight="1" x14ac:dyDescent="0.25">
      <c r="A120" s="91" t="s">
        <v>65</v>
      </c>
      <c r="B120" s="91"/>
      <c r="C120" s="91"/>
      <c r="D120" s="91"/>
      <c r="E120" s="91"/>
      <c r="F120" s="91"/>
      <c r="G120" s="91"/>
      <c r="H120" s="91"/>
      <c r="I120" s="91"/>
      <c r="J120" s="56">
        <f>+J117</f>
        <v>23512000</v>
      </c>
      <c r="K120" s="56">
        <f>SUM(K118:K119)</f>
        <v>23512000</v>
      </c>
      <c r="L120" s="55"/>
      <c r="M120" s="56">
        <f>SUM(M118:M119)</f>
        <v>0</v>
      </c>
      <c r="N120" s="56">
        <f>SUM(N118:N119)</f>
        <v>0</v>
      </c>
      <c r="O120" s="56">
        <f>SUM(O118:O119)</f>
        <v>0</v>
      </c>
      <c r="P120" s="57"/>
      <c r="Q120" s="58"/>
      <c r="R120" s="56">
        <f t="shared" ref="R120:AH120" si="55">SUM(R118:R119)</f>
        <v>0</v>
      </c>
      <c r="S120" s="56">
        <f t="shared" si="55"/>
        <v>0</v>
      </c>
      <c r="T120" s="56">
        <f t="shared" si="55"/>
        <v>0</v>
      </c>
      <c r="U120" s="56">
        <f t="shared" si="55"/>
        <v>0</v>
      </c>
      <c r="V120" s="56">
        <f t="shared" si="55"/>
        <v>0</v>
      </c>
      <c r="W120" s="56">
        <f t="shared" si="55"/>
        <v>0</v>
      </c>
      <c r="X120" s="56">
        <f t="shared" si="55"/>
        <v>0</v>
      </c>
      <c r="Y120" s="56">
        <f t="shared" si="55"/>
        <v>0</v>
      </c>
      <c r="Z120" s="56">
        <f t="shared" si="55"/>
        <v>3600000</v>
      </c>
      <c r="AA120" s="56">
        <f t="shared" si="55"/>
        <v>0</v>
      </c>
      <c r="AB120" s="56">
        <f t="shared" si="55"/>
        <v>0</v>
      </c>
      <c r="AC120" s="56">
        <f t="shared" si="55"/>
        <v>3600000</v>
      </c>
      <c r="AD120" s="56">
        <f t="shared" si="55"/>
        <v>0</v>
      </c>
      <c r="AE120" s="56">
        <f t="shared" si="55"/>
        <v>0</v>
      </c>
      <c r="AF120" s="56">
        <f t="shared" si="55"/>
        <v>0</v>
      </c>
      <c r="AG120" s="56">
        <f t="shared" si="55"/>
        <v>0</v>
      </c>
      <c r="AH120" s="56">
        <f t="shared" si="55"/>
        <v>3600000</v>
      </c>
      <c r="AI120" s="59">
        <f>IF(ISERROR(AH120/J120),0,AH120/J120)</f>
        <v>0.15311330384484517</v>
      </c>
      <c r="AJ120" s="59">
        <f>IF(ISERROR(AH120/$AH$150),0,AH120/$AH$150)</f>
        <v>3.1690140845070424E-3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x14ac:dyDescent="0.25">
      <c r="A121" s="89" t="s">
        <v>66</v>
      </c>
      <c r="B121" s="89"/>
      <c r="C121" s="89"/>
      <c r="D121" s="89"/>
      <c r="E121" s="89"/>
      <c r="F121" s="4"/>
      <c r="G121" s="5"/>
      <c r="H121" s="6"/>
      <c r="I121" s="6"/>
      <c r="J121" s="92">
        <v>133500000</v>
      </c>
      <c r="K121" s="8"/>
      <c r="L121" s="9"/>
      <c r="M121" s="10"/>
      <c r="N121" s="10"/>
      <c r="O121" s="10"/>
      <c r="P121" s="5"/>
      <c r="Q121" s="11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12"/>
      <c r="AJ121" s="13"/>
    </row>
    <row r="122" spans="1:106" ht="24.95" customHeight="1" outlineLevel="1" x14ac:dyDescent="0.15">
      <c r="A122" s="14">
        <v>1</v>
      </c>
      <c r="B122" s="14"/>
      <c r="C122" s="26" t="s">
        <v>574</v>
      </c>
      <c r="D122" s="87">
        <v>45903</v>
      </c>
      <c r="E122" s="26" t="s">
        <v>406</v>
      </c>
      <c r="F122" s="15" t="s">
        <v>463</v>
      </c>
      <c r="G122" s="15"/>
      <c r="H122" s="16"/>
      <c r="I122" s="16"/>
      <c r="J122" s="93"/>
      <c r="K122" s="29">
        <v>10500000</v>
      </c>
      <c r="L122" s="15"/>
      <c r="M122" s="19"/>
      <c r="N122" s="19"/>
      <c r="O122" s="19"/>
      <c r="P122" s="15"/>
      <c r="Q122" s="15"/>
      <c r="R122" s="19"/>
      <c r="S122" s="19"/>
      <c r="T122" s="19"/>
      <c r="U122" s="8">
        <f>SUM(R122:T122)</f>
        <v>0</v>
      </c>
      <c r="V122" s="19"/>
      <c r="W122" s="19"/>
      <c r="X122" s="19"/>
      <c r="Y122" s="8">
        <f>SUM(V122:X122)</f>
        <v>0</v>
      </c>
      <c r="Z122" s="19"/>
      <c r="AA122" s="19"/>
      <c r="AB122" s="19"/>
      <c r="AC122" s="8">
        <f>SUM(Z122:AB122)</f>
        <v>0</v>
      </c>
      <c r="AD122" s="19"/>
      <c r="AE122" s="19"/>
      <c r="AF122" s="19"/>
      <c r="AG122" s="8">
        <f>SUM(AD122:AF122)</f>
        <v>0</v>
      </c>
      <c r="AH122" s="8">
        <f>SUM(U122,Y122,AC122,AG122)</f>
        <v>0</v>
      </c>
      <c r="AI122" s="20">
        <f>IF(ISERROR(AH122/$J$121),0,AH122/$J$121)</f>
        <v>0</v>
      </c>
      <c r="AJ122" s="20">
        <f>IF(ISERROR(AH122/$AH$150),"-",AH122/$AH$150)</f>
        <v>0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 x14ac:dyDescent="0.15">
      <c r="A123" s="14">
        <v>2.2999999999999998</v>
      </c>
      <c r="B123" s="14"/>
      <c r="C123" s="26" t="s">
        <v>575</v>
      </c>
      <c r="D123" s="87">
        <v>45910</v>
      </c>
      <c r="E123" s="26" t="s">
        <v>407</v>
      </c>
      <c r="F123" s="15" t="s">
        <v>463</v>
      </c>
      <c r="G123" s="15"/>
      <c r="H123" s="16"/>
      <c r="I123" s="16"/>
      <c r="J123" s="93"/>
      <c r="K123" s="29">
        <v>10500000</v>
      </c>
      <c r="L123" s="15"/>
      <c r="M123" s="19"/>
      <c r="N123" s="19"/>
      <c r="O123" s="19"/>
      <c r="P123" s="15"/>
      <c r="Q123" s="15"/>
      <c r="R123" s="19"/>
      <c r="S123" s="19"/>
      <c r="T123" s="19"/>
      <c r="U123" s="8">
        <f t="shared" ref="U123:U131" si="56">SUM(R123:T123)</f>
        <v>0</v>
      </c>
      <c r="V123" s="19"/>
      <c r="W123" s="19"/>
      <c r="X123" s="19"/>
      <c r="Y123" s="8">
        <f t="shared" ref="Y123:Y132" si="57">SUM(V123:X123)</f>
        <v>0</v>
      </c>
      <c r="Z123" s="19"/>
      <c r="AA123" s="19"/>
      <c r="AB123" s="19">
        <v>10500000</v>
      </c>
      <c r="AC123" s="8">
        <f t="shared" ref="AC123:AC132" si="58">SUM(Z123:AB123)</f>
        <v>10500000</v>
      </c>
      <c r="AD123" s="19"/>
      <c r="AE123" s="19"/>
      <c r="AF123" s="19"/>
      <c r="AG123" s="8">
        <f t="shared" ref="AG123:AG132" si="59">SUM(AD123:AF123)</f>
        <v>0</v>
      </c>
      <c r="AH123" s="8">
        <f t="shared" ref="AH123:AH132" si="60">SUM(U123,Y123,AC123,AG123)</f>
        <v>10500000</v>
      </c>
      <c r="AI123" s="20">
        <f t="shared" ref="AI123:AI132" si="61">IF(ISERROR(AH123/$J$121),0,AH123/$J$121)</f>
        <v>7.8651685393258425E-2</v>
      </c>
      <c r="AJ123" s="20">
        <f t="shared" ref="AJ123:AJ132" si="62">IF(ISERROR(AH123/$AH$150),"-",AH123/$AH$150)</f>
        <v>9.2429577464788731E-3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 x14ac:dyDescent="0.15">
      <c r="A124" s="14">
        <v>3</v>
      </c>
      <c r="B124" s="14"/>
      <c r="C124" s="26" t="s">
        <v>576</v>
      </c>
      <c r="D124" s="87">
        <v>45894</v>
      </c>
      <c r="E124" s="26" t="s">
        <v>421</v>
      </c>
      <c r="F124" s="15" t="s">
        <v>463</v>
      </c>
      <c r="G124" s="15"/>
      <c r="H124" s="16"/>
      <c r="I124" s="16"/>
      <c r="J124" s="93"/>
      <c r="K124" s="29">
        <v>10500000</v>
      </c>
      <c r="L124" s="15"/>
      <c r="M124" s="19"/>
      <c r="N124" s="19"/>
      <c r="O124" s="19"/>
      <c r="P124" s="15"/>
      <c r="Q124" s="15"/>
      <c r="R124" s="19"/>
      <c r="S124" s="19"/>
      <c r="T124" s="19"/>
      <c r="U124" s="8">
        <f t="shared" si="56"/>
        <v>0</v>
      </c>
      <c r="V124" s="19"/>
      <c r="W124" s="19"/>
      <c r="X124" s="19"/>
      <c r="Y124" s="8">
        <f t="shared" si="57"/>
        <v>0</v>
      </c>
      <c r="Z124" s="19"/>
      <c r="AA124" s="19"/>
      <c r="AB124" s="29">
        <v>10500000</v>
      </c>
      <c r="AC124" s="8">
        <f t="shared" si="58"/>
        <v>10500000</v>
      </c>
      <c r="AD124" s="19"/>
      <c r="AE124" s="19"/>
      <c r="AF124" s="19"/>
      <c r="AG124" s="8">
        <f t="shared" si="59"/>
        <v>0</v>
      </c>
      <c r="AH124" s="8">
        <f t="shared" si="60"/>
        <v>10500000</v>
      </c>
      <c r="AI124" s="20">
        <f t="shared" si="61"/>
        <v>7.8651685393258425E-2</v>
      </c>
      <c r="AJ124" s="20">
        <f t="shared" si="62"/>
        <v>9.2429577464788731E-3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 x14ac:dyDescent="0.15">
      <c r="A125" s="14">
        <v>4</v>
      </c>
      <c r="B125" s="14"/>
      <c r="C125" s="26" t="s">
        <v>577</v>
      </c>
      <c r="D125" s="87">
        <v>45896</v>
      </c>
      <c r="E125" s="26" t="s">
        <v>410</v>
      </c>
      <c r="F125" s="15" t="s">
        <v>463</v>
      </c>
      <c r="G125" s="15"/>
      <c r="H125" s="16"/>
      <c r="I125" s="16"/>
      <c r="J125" s="93"/>
      <c r="K125" s="29">
        <v>13000000</v>
      </c>
      <c r="L125" s="15"/>
      <c r="M125" s="19"/>
      <c r="N125" s="19"/>
      <c r="O125" s="19"/>
      <c r="P125" s="15"/>
      <c r="Q125" s="15"/>
      <c r="R125" s="19"/>
      <c r="S125" s="19"/>
      <c r="T125" s="19"/>
      <c r="U125" s="8">
        <f t="shared" si="56"/>
        <v>0</v>
      </c>
      <c r="V125" s="19"/>
      <c r="W125" s="19"/>
      <c r="X125" s="19"/>
      <c r="Y125" s="8">
        <f t="shared" si="57"/>
        <v>0</v>
      </c>
      <c r="Z125" s="19"/>
      <c r="AA125" s="19"/>
      <c r="AB125" s="29">
        <v>13000000</v>
      </c>
      <c r="AC125" s="8">
        <f t="shared" si="58"/>
        <v>13000000</v>
      </c>
      <c r="AD125" s="19"/>
      <c r="AE125" s="19"/>
      <c r="AF125" s="19"/>
      <c r="AG125" s="8">
        <f t="shared" si="59"/>
        <v>0</v>
      </c>
      <c r="AH125" s="8">
        <f t="shared" si="60"/>
        <v>13000000</v>
      </c>
      <c r="AI125" s="20">
        <f t="shared" si="61"/>
        <v>9.7378277153558054E-2</v>
      </c>
      <c r="AJ125" s="20">
        <f t="shared" si="62"/>
        <v>1.1443661971830986E-2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 x14ac:dyDescent="0.15">
      <c r="A126" s="14">
        <v>5</v>
      </c>
      <c r="B126" s="14"/>
      <c r="C126" s="26" t="s">
        <v>578</v>
      </c>
      <c r="D126" s="87">
        <v>45905</v>
      </c>
      <c r="E126" s="26" t="s">
        <v>416</v>
      </c>
      <c r="F126" s="15" t="s">
        <v>463</v>
      </c>
      <c r="G126" s="15"/>
      <c r="H126" s="16"/>
      <c r="I126" s="16"/>
      <c r="J126" s="93"/>
      <c r="K126" s="29">
        <v>10500000</v>
      </c>
      <c r="L126" s="15"/>
      <c r="M126" s="19"/>
      <c r="N126" s="19"/>
      <c r="O126" s="19"/>
      <c r="P126" s="15"/>
      <c r="Q126" s="15"/>
      <c r="R126" s="19"/>
      <c r="S126" s="19"/>
      <c r="T126" s="19"/>
      <c r="U126" s="8">
        <f t="shared" si="56"/>
        <v>0</v>
      </c>
      <c r="V126" s="19"/>
      <c r="W126" s="19"/>
      <c r="X126" s="19"/>
      <c r="Y126" s="8">
        <f t="shared" si="57"/>
        <v>0</v>
      </c>
      <c r="Z126" s="19"/>
      <c r="AA126" s="19"/>
      <c r="AB126" s="29">
        <v>10500000</v>
      </c>
      <c r="AC126" s="8">
        <f t="shared" si="58"/>
        <v>10500000</v>
      </c>
      <c r="AD126" s="19"/>
      <c r="AE126" s="19"/>
      <c r="AF126" s="19"/>
      <c r="AG126" s="8">
        <f t="shared" si="59"/>
        <v>0</v>
      </c>
      <c r="AH126" s="8">
        <f t="shared" si="60"/>
        <v>10500000</v>
      </c>
      <c r="AI126" s="20">
        <f t="shared" si="61"/>
        <v>7.8651685393258425E-2</v>
      </c>
      <c r="AJ126" s="20">
        <f t="shared" si="62"/>
        <v>9.2429577464788731E-3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 x14ac:dyDescent="0.15">
      <c r="A127" s="14">
        <v>6</v>
      </c>
      <c r="B127" s="14"/>
      <c r="C127" s="26" t="s">
        <v>579</v>
      </c>
      <c r="D127" s="87">
        <v>45896</v>
      </c>
      <c r="E127" s="26" t="s">
        <v>413</v>
      </c>
      <c r="F127" s="15" t="s">
        <v>463</v>
      </c>
      <c r="G127" s="15"/>
      <c r="H127" s="16"/>
      <c r="I127" s="16"/>
      <c r="J127" s="93"/>
      <c r="K127" s="29">
        <v>10500000</v>
      </c>
      <c r="L127" s="15"/>
      <c r="M127" s="19"/>
      <c r="N127" s="19"/>
      <c r="O127" s="19"/>
      <c r="P127" s="15"/>
      <c r="Q127" s="15"/>
      <c r="R127" s="19"/>
      <c r="S127" s="19"/>
      <c r="T127" s="19"/>
      <c r="U127" s="8">
        <f t="shared" si="56"/>
        <v>0</v>
      </c>
      <c r="V127" s="19"/>
      <c r="W127" s="19"/>
      <c r="X127" s="19"/>
      <c r="Y127" s="8">
        <f t="shared" si="57"/>
        <v>0</v>
      </c>
      <c r="Z127" s="19"/>
      <c r="AA127" s="19"/>
      <c r="AB127" s="29">
        <v>10500000</v>
      </c>
      <c r="AC127" s="8">
        <f t="shared" si="58"/>
        <v>10500000</v>
      </c>
      <c r="AD127" s="19"/>
      <c r="AE127" s="19"/>
      <c r="AF127" s="19"/>
      <c r="AG127" s="8">
        <f t="shared" si="59"/>
        <v>0</v>
      </c>
      <c r="AH127" s="8">
        <f t="shared" si="60"/>
        <v>10500000</v>
      </c>
      <c r="AI127" s="20">
        <f t="shared" si="61"/>
        <v>7.8651685393258425E-2</v>
      </c>
      <c r="AJ127" s="20">
        <f t="shared" si="62"/>
        <v>9.2429577464788731E-3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 outlineLevel="1" x14ac:dyDescent="0.15">
      <c r="A128" s="14">
        <v>7</v>
      </c>
      <c r="B128" s="14"/>
      <c r="C128" s="26" t="s">
        <v>580</v>
      </c>
      <c r="D128" s="87">
        <v>45896</v>
      </c>
      <c r="E128" s="26" t="s">
        <v>409</v>
      </c>
      <c r="F128" s="15" t="s">
        <v>463</v>
      </c>
      <c r="G128" s="15"/>
      <c r="H128" s="16"/>
      <c r="I128" s="16"/>
      <c r="J128" s="93"/>
      <c r="K128" s="29">
        <v>10500000</v>
      </c>
      <c r="L128" s="15"/>
      <c r="M128" s="19"/>
      <c r="N128" s="19"/>
      <c r="O128" s="19"/>
      <c r="P128" s="15"/>
      <c r="Q128" s="15"/>
      <c r="R128" s="19"/>
      <c r="S128" s="19"/>
      <c r="T128" s="19"/>
      <c r="U128" s="8">
        <f t="shared" si="56"/>
        <v>0</v>
      </c>
      <c r="V128" s="19"/>
      <c r="W128" s="19"/>
      <c r="X128" s="19"/>
      <c r="Y128" s="8">
        <f t="shared" si="57"/>
        <v>0</v>
      </c>
      <c r="Z128" s="19"/>
      <c r="AA128" s="19"/>
      <c r="AB128" s="29">
        <v>10500000</v>
      </c>
      <c r="AC128" s="8">
        <f t="shared" si="58"/>
        <v>10500000</v>
      </c>
      <c r="AD128" s="19"/>
      <c r="AE128" s="19"/>
      <c r="AF128" s="19"/>
      <c r="AG128" s="8">
        <f t="shared" si="59"/>
        <v>0</v>
      </c>
      <c r="AH128" s="8">
        <f t="shared" si="60"/>
        <v>10500000</v>
      </c>
      <c r="AI128" s="20">
        <f t="shared" si="61"/>
        <v>7.8651685393258425E-2</v>
      </c>
      <c r="AJ128" s="20">
        <f t="shared" si="62"/>
        <v>9.2429577464788731E-3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outlineLevel="1" x14ac:dyDescent="0.15">
      <c r="A129" s="14">
        <v>8</v>
      </c>
      <c r="B129" s="14"/>
      <c r="C129" s="26" t="s">
        <v>581</v>
      </c>
      <c r="D129" s="87">
        <v>45898</v>
      </c>
      <c r="E129" s="26" t="s">
        <v>404</v>
      </c>
      <c r="F129" s="15" t="s">
        <v>463</v>
      </c>
      <c r="G129" s="15"/>
      <c r="H129" s="16"/>
      <c r="I129" s="16"/>
      <c r="J129" s="93"/>
      <c r="K129" s="29">
        <v>10500000</v>
      </c>
      <c r="L129" s="15"/>
      <c r="M129" s="19"/>
      <c r="N129" s="19"/>
      <c r="O129" s="19"/>
      <c r="P129" s="15"/>
      <c r="Q129" s="15"/>
      <c r="R129" s="19"/>
      <c r="S129" s="19"/>
      <c r="T129" s="19"/>
      <c r="U129" s="8">
        <f t="shared" si="56"/>
        <v>0</v>
      </c>
      <c r="V129" s="19"/>
      <c r="W129" s="19"/>
      <c r="X129" s="19"/>
      <c r="Y129" s="8">
        <f t="shared" si="57"/>
        <v>0</v>
      </c>
      <c r="Z129" s="19"/>
      <c r="AA129" s="19"/>
      <c r="AB129" s="19"/>
      <c r="AC129" s="8">
        <f t="shared" si="58"/>
        <v>0</v>
      </c>
      <c r="AD129" s="19"/>
      <c r="AE129" s="19"/>
      <c r="AF129" s="19"/>
      <c r="AG129" s="8">
        <f t="shared" si="59"/>
        <v>0</v>
      </c>
      <c r="AH129" s="8">
        <f t="shared" si="60"/>
        <v>0</v>
      </c>
      <c r="AI129" s="20">
        <f t="shared" si="61"/>
        <v>0</v>
      </c>
      <c r="AJ129" s="20">
        <f t="shared" si="62"/>
        <v>0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 x14ac:dyDescent="0.15">
      <c r="A130" s="14">
        <v>9</v>
      </c>
      <c r="B130" s="14"/>
      <c r="C130" s="26" t="s">
        <v>582</v>
      </c>
      <c r="D130" s="87">
        <v>45903</v>
      </c>
      <c r="E130" s="26" t="s">
        <v>414</v>
      </c>
      <c r="F130" s="15" t="s">
        <v>463</v>
      </c>
      <c r="G130" s="15"/>
      <c r="H130" s="16"/>
      <c r="I130" s="16"/>
      <c r="J130" s="93"/>
      <c r="K130" s="29">
        <v>13000000</v>
      </c>
      <c r="L130" s="15"/>
      <c r="M130" s="19"/>
      <c r="N130" s="19"/>
      <c r="O130" s="19"/>
      <c r="P130" s="15"/>
      <c r="Q130" s="15"/>
      <c r="R130" s="19"/>
      <c r="S130" s="19"/>
      <c r="T130" s="19"/>
      <c r="U130" s="8">
        <f t="shared" si="56"/>
        <v>0</v>
      </c>
      <c r="V130" s="19"/>
      <c r="W130" s="19"/>
      <c r="X130" s="19"/>
      <c r="Y130" s="8">
        <f t="shared" si="57"/>
        <v>0</v>
      </c>
      <c r="Z130" s="19"/>
      <c r="AA130" s="19"/>
      <c r="AB130" s="29">
        <v>13000000</v>
      </c>
      <c r="AC130" s="8">
        <f t="shared" si="58"/>
        <v>13000000</v>
      </c>
      <c r="AD130" s="19"/>
      <c r="AE130" s="19"/>
      <c r="AF130" s="19"/>
      <c r="AG130" s="8">
        <f t="shared" si="59"/>
        <v>0</v>
      </c>
      <c r="AH130" s="8">
        <f t="shared" si="60"/>
        <v>13000000</v>
      </c>
      <c r="AI130" s="20">
        <f t="shared" si="61"/>
        <v>9.7378277153558054E-2</v>
      </c>
      <c r="AJ130" s="20">
        <f t="shared" si="62"/>
        <v>1.1443661971830986E-2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 x14ac:dyDescent="0.15">
      <c r="A131" s="14">
        <v>10</v>
      </c>
      <c r="B131" s="14"/>
      <c r="C131" s="26" t="s">
        <v>583</v>
      </c>
      <c r="D131" s="87">
        <v>45905</v>
      </c>
      <c r="E131" s="26" t="s">
        <v>584</v>
      </c>
      <c r="F131" s="15" t="s">
        <v>463</v>
      </c>
      <c r="G131" s="15"/>
      <c r="H131" s="16"/>
      <c r="I131" s="16"/>
      <c r="J131" s="93"/>
      <c r="K131" s="29">
        <v>10500000</v>
      </c>
      <c r="L131" s="15"/>
      <c r="M131" s="19"/>
      <c r="N131" s="19"/>
      <c r="O131" s="19"/>
      <c r="P131" s="15"/>
      <c r="Q131" s="15"/>
      <c r="R131" s="19"/>
      <c r="S131" s="19"/>
      <c r="T131" s="19"/>
      <c r="U131" s="8">
        <f t="shared" si="56"/>
        <v>0</v>
      </c>
      <c r="V131" s="19"/>
      <c r="W131" s="19"/>
      <c r="X131" s="19"/>
      <c r="Y131" s="8">
        <f t="shared" si="57"/>
        <v>0</v>
      </c>
      <c r="Z131" s="19"/>
      <c r="AA131" s="19"/>
      <c r="AB131" s="19"/>
      <c r="AC131" s="8">
        <f t="shared" si="58"/>
        <v>0</v>
      </c>
      <c r="AD131" s="19"/>
      <c r="AE131" s="19"/>
      <c r="AF131" s="19"/>
      <c r="AG131" s="8">
        <f t="shared" si="59"/>
        <v>0</v>
      </c>
      <c r="AH131" s="8">
        <f t="shared" si="60"/>
        <v>0</v>
      </c>
      <c r="AI131" s="20">
        <f t="shared" si="61"/>
        <v>0</v>
      </c>
      <c r="AJ131" s="20">
        <f t="shared" si="62"/>
        <v>0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 x14ac:dyDescent="0.15">
      <c r="A132" s="14">
        <v>11</v>
      </c>
      <c r="B132" s="14"/>
      <c r="C132" s="26" t="s">
        <v>585</v>
      </c>
      <c r="D132" s="87">
        <v>45894</v>
      </c>
      <c r="E132" s="26" t="s">
        <v>400</v>
      </c>
      <c r="F132" s="15" t="s">
        <v>463</v>
      </c>
      <c r="G132" s="15"/>
      <c r="H132" s="16"/>
      <c r="I132" s="16"/>
      <c r="J132" s="93"/>
      <c r="K132" s="29">
        <v>13000000</v>
      </c>
      <c r="L132" s="15"/>
      <c r="M132" s="19"/>
      <c r="N132" s="19"/>
      <c r="O132" s="19"/>
      <c r="P132" s="15"/>
      <c r="Q132" s="15"/>
      <c r="R132" s="19"/>
      <c r="S132" s="19"/>
      <c r="T132" s="19"/>
      <c r="U132" s="8">
        <f>SUM(R132:T132)</f>
        <v>0</v>
      </c>
      <c r="V132" s="19"/>
      <c r="W132" s="19"/>
      <c r="X132" s="19"/>
      <c r="Y132" s="8">
        <f t="shared" si="57"/>
        <v>0</v>
      </c>
      <c r="Z132" s="19"/>
      <c r="AA132" s="19"/>
      <c r="AB132" s="29">
        <v>13000000</v>
      </c>
      <c r="AC132" s="8">
        <f t="shared" si="58"/>
        <v>13000000</v>
      </c>
      <c r="AD132" s="19"/>
      <c r="AE132" s="19"/>
      <c r="AF132" s="19"/>
      <c r="AG132" s="8">
        <f t="shared" si="59"/>
        <v>0</v>
      </c>
      <c r="AH132" s="8">
        <f t="shared" si="60"/>
        <v>13000000</v>
      </c>
      <c r="AI132" s="20">
        <f t="shared" si="61"/>
        <v>9.7378277153558054E-2</v>
      </c>
      <c r="AJ132" s="20">
        <f t="shared" si="62"/>
        <v>1.1443661971830986E-2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s="22" customFormat="1" ht="24.95" customHeight="1" x14ac:dyDescent="0.25">
      <c r="A133" s="91" t="s">
        <v>67</v>
      </c>
      <c r="B133" s="91"/>
      <c r="C133" s="91"/>
      <c r="D133" s="91"/>
      <c r="E133" s="91"/>
      <c r="F133" s="91"/>
      <c r="G133" s="91"/>
      <c r="H133" s="91"/>
      <c r="I133" s="91"/>
      <c r="J133" s="56">
        <f>+J121</f>
        <v>133500000</v>
      </c>
      <c r="K133" s="56">
        <f>SUM(K122:K132)</f>
        <v>123000000</v>
      </c>
      <c r="L133" s="55"/>
      <c r="M133" s="56">
        <f>SUM(M122:M132)</f>
        <v>0</v>
      </c>
      <c r="N133" s="56">
        <f>SUM(N122:N132)</f>
        <v>0</v>
      </c>
      <c r="O133" s="56">
        <f>SUM(O122:O132)</f>
        <v>0</v>
      </c>
      <c r="P133" s="57"/>
      <c r="Q133" s="58"/>
      <c r="R133" s="56">
        <f t="shared" ref="R133:AH133" si="63">SUM(R122:R132)</f>
        <v>0</v>
      </c>
      <c r="S133" s="56">
        <f t="shared" si="63"/>
        <v>0</v>
      </c>
      <c r="T133" s="56">
        <f t="shared" si="63"/>
        <v>0</v>
      </c>
      <c r="U133" s="56">
        <f t="shared" si="63"/>
        <v>0</v>
      </c>
      <c r="V133" s="56">
        <f t="shared" si="63"/>
        <v>0</v>
      </c>
      <c r="W133" s="56">
        <f t="shared" si="63"/>
        <v>0</v>
      </c>
      <c r="X133" s="56">
        <f t="shared" si="63"/>
        <v>0</v>
      </c>
      <c r="Y133" s="56">
        <f t="shared" si="63"/>
        <v>0</v>
      </c>
      <c r="Z133" s="56">
        <f t="shared" si="63"/>
        <v>0</v>
      </c>
      <c r="AA133" s="56">
        <f t="shared" si="63"/>
        <v>0</v>
      </c>
      <c r="AB133" s="56">
        <f t="shared" si="63"/>
        <v>91500000</v>
      </c>
      <c r="AC133" s="56">
        <f t="shared" si="63"/>
        <v>91500000</v>
      </c>
      <c r="AD133" s="56">
        <f t="shared" si="63"/>
        <v>0</v>
      </c>
      <c r="AE133" s="56">
        <f t="shared" si="63"/>
        <v>0</v>
      </c>
      <c r="AF133" s="56">
        <f t="shared" si="63"/>
        <v>0</v>
      </c>
      <c r="AG133" s="56">
        <f t="shared" si="63"/>
        <v>0</v>
      </c>
      <c r="AH133" s="56">
        <f t="shared" si="63"/>
        <v>91500000</v>
      </c>
      <c r="AI133" s="59">
        <f>IF(ISERROR(AH133/J133),0,AH133/J133)</f>
        <v>0.6853932584269663</v>
      </c>
      <c r="AJ133" s="59">
        <f>IF(ISERROR(AH133/$AH$150),0,AH133/$AH$150)</f>
        <v>8.0545774647887328E-2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x14ac:dyDescent="0.25">
      <c r="A134" s="89" t="s">
        <v>68</v>
      </c>
      <c r="B134" s="89"/>
      <c r="C134" s="89"/>
      <c r="D134" s="89"/>
      <c r="E134" s="89"/>
      <c r="F134" s="4"/>
      <c r="G134" s="5"/>
      <c r="H134" s="6"/>
      <c r="I134" s="6"/>
      <c r="J134" s="92">
        <v>22400000</v>
      </c>
      <c r="K134" s="8"/>
      <c r="L134" s="9"/>
      <c r="M134" s="10"/>
      <c r="N134" s="10"/>
      <c r="O134" s="10"/>
      <c r="P134" s="5"/>
      <c r="Q134" s="11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12"/>
      <c r="AJ134" s="13"/>
    </row>
    <row r="135" spans="1:106" ht="24.95" customHeight="1" outlineLevel="1" x14ac:dyDescent="0.15">
      <c r="A135" s="14">
        <v>1</v>
      </c>
      <c r="B135" s="14"/>
      <c r="C135" s="26"/>
      <c r="D135" s="87"/>
      <c r="E135" s="26"/>
      <c r="F135" s="15"/>
      <c r="G135" s="15"/>
      <c r="H135" s="16"/>
      <c r="I135" s="16"/>
      <c r="J135" s="93"/>
      <c r="K135" s="18"/>
      <c r="L135" s="15"/>
      <c r="M135" s="19"/>
      <c r="N135" s="19"/>
      <c r="O135" s="19"/>
      <c r="P135" s="15"/>
      <c r="Q135" s="15"/>
      <c r="R135" s="19"/>
      <c r="S135" s="19"/>
      <c r="T135" s="19"/>
      <c r="U135" s="8">
        <f>SUM(R135:T135)</f>
        <v>0</v>
      </c>
      <c r="V135" s="19"/>
      <c r="W135" s="19"/>
      <c r="X135" s="19"/>
      <c r="Y135" s="8">
        <f>SUM(V135:X135)</f>
        <v>0</v>
      </c>
      <c r="Z135" s="19"/>
      <c r="AA135" s="19"/>
      <c r="AB135" s="19"/>
      <c r="AC135" s="8">
        <f>SUM(Z135:AB135)</f>
        <v>0</v>
      </c>
      <c r="AD135" s="19"/>
      <c r="AE135" s="19"/>
      <c r="AF135" s="19"/>
      <c r="AG135" s="8">
        <f>SUM(AD135:AF135)</f>
        <v>0</v>
      </c>
      <c r="AH135" s="8">
        <f>SUM(U135,Y135,AC135,AG135)</f>
        <v>0</v>
      </c>
      <c r="AI135" s="20">
        <f>IF(ISERROR(AH135/J135),0,AH135/J135)</f>
        <v>0</v>
      </c>
      <c r="AJ135" s="20">
        <f>IF(ISERROR(AH135/$AH$150),"-",AH135/$AH$150)</f>
        <v>0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outlineLevel="1" x14ac:dyDescent="0.15">
      <c r="A136" s="14">
        <v>2</v>
      </c>
      <c r="B136" s="14"/>
      <c r="C136" s="15"/>
      <c r="D136" s="16"/>
      <c r="E136" s="15"/>
      <c r="F136" s="15"/>
      <c r="G136" s="15"/>
      <c r="H136" s="16"/>
      <c r="I136" s="16"/>
      <c r="J136" s="94"/>
      <c r="K136" s="18"/>
      <c r="L136" s="15"/>
      <c r="M136" s="19"/>
      <c r="N136" s="19"/>
      <c r="O136" s="19"/>
      <c r="P136" s="15"/>
      <c r="Q136" s="15"/>
      <c r="R136" s="19"/>
      <c r="S136" s="19"/>
      <c r="T136" s="19"/>
      <c r="U136" s="8">
        <f>SUM(R136:T136)</f>
        <v>0</v>
      </c>
      <c r="V136" s="19"/>
      <c r="W136" s="19"/>
      <c r="X136" s="19"/>
      <c r="Y136" s="8">
        <f>SUM(V136:X136)</f>
        <v>0</v>
      </c>
      <c r="Z136" s="19"/>
      <c r="AA136" s="19"/>
      <c r="AB136" s="19"/>
      <c r="AC136" s="8">
        <f>SUM(Z136:AB136)</f>
        <v>0</v>
      </c>
      <c r="AD136" s="19"/>
      <c r="AE136" s="19"/>
      <c r="AF136" s="19"/>
      <c r="AG136" s="8">
        <f>SUM(AD136:AF136)</f>
        <v>0</v>
      </c>
      <c r="AH136" s="8">
        <f>SUM(U136,Y136,AC136,AG136)</f>
        <v>0</v>
      </c>
      <c r="AI136" s="20">
        <f>IF(ISERROR(AH136/J136),0,AH136/J136)</f>
        <v>0</v>
      </c>
      <c r="AJ136" s="20">
        <f>IF(ISERROR(AH136/$AH$150),"-",AH136/$AH$150)</f>
        <v>0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s="22" customFormat="1" ht="24.95" customHeight="1" x14ac:dyDescent="0.25">
      <c r="A137" s="91" t="s">
        <v>69</v>
      </c>
      <c r="B137" s="91"/>
      <c r="C137" s="91"/>
      <c r="D137" s="91"/>
      <c r="E137" s="91"/>
      <c r="F137" s="91"/>
      <c r="G137" s="91"/>
      <c r="H137" s="91"/>
      <c r="I137" s="91"/>
      <c r="J137" s="56">
        <f>+J134</f>
        <v>22400000</v>
      </c>
      <c r="K137" s="56">
        <f>SUM(K135:K136)</f>
        <v>0</v>
      </c>
      <c r="L137" s="55"/>
      <c r="M137" s="56">
        <f>SUM(M135:M136)</f>
        <v>0</v>
      </c>
      <c r="N137" s="56">
        <f>SUM(N135:N136)</f>
        <v>0</v>
      </c>
      <c r="O137" s="56">
        <f>SUM(O135:O136)</f>
        <v>0</v>
      </c>
      <c r="P137" s="57"/>
      <c r="Q137" s="58"/>
      <c r="R137" s="56">
        <f t="shared" ref="R137:AH137" si="64">SUM(R135:R136)</f>
        <v>0</v>
      </c>
      <c r="S137" s="56">
        <f t="shared" si="64"/>
        <v>0</v>
      </c>
      <c r="T137" s="56">
        <f t="shared" si="64"/>
        <v>0</v>
      </c>
      <c r="U137" s="56">
        <f t="shared" si="64"/>
        <v>0</v>
      </c>
      <c r="V137" s="56">
        <f t="shared" si="64"/>
        <v>0</v>
      </c>
      <c r="W137" s="56">
        <f t="shared" si="64"/>
        <v>0</v>
      </c>
      <c r="X137" s="56">
        <f t="shared" si="64"/>
        <v>0</v>
      </c>
      <c r="Y137" s="56">
        <f t="shared" si="64"/>
        <v>0</v>
      </c>
      <c r="Z137" s="56">
        <f t="shared" si="64"/>
        <v>0</v>
      </c>
      <c r="AA137" s="56">
        <f t="shared" si="64"/>
        <v>0</v>
      </c>
      <c r="AB137" s="56">
        <f t="shared" si="64"/>
        <v>0</v>
      </c>
      <c r="AC137" s="56">
        <f t="shared" si="64"/>
        <v>0</v>
      </c>
      <c r="AD137" s="56">
        <f t="shared" si="64"/>
        <v>0</v>
      </c>
      <c r="AE137" s="56">
        <f t="shared" si="64"/>
        <v>0</v>
      </c>
      <c r="AF137" s="56">
        <f t="shared" si="64"/>
        <v>0</v>
      </c>
      <c r="AG137" s="56">
        <f t="shared" si="64"/>
        <v>0</v>
      </c>
      <c r="AH137" s="56">
        <f t="shared" si="64"/>
        <v>0</v>
      </c>
      <c r="AI137" s="59">
        <f>IF(ISERROR(AH137/J137),0,AH137/J137)</f>
        <v>0</v>
      </c>
      <c r="AJ137" s="59">
        <f>IF(ISERROR(AH137/$AH$150),0,AH137/$AH$150)</f>
        <v>0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24.95" customHeight="1" x14ac:dyDescent="0.25">
      <c r="A138" s="89" t="s">
        <v>80</v>
      </c>
      <c r="B138" s="89"/>
      <c r="C138" s="89"/>
      <c r="D138" s="89"/>
      <c r="E138" s="89"/>
      <c r="F138" s="4"/>
      <c r="G138" s="5"/>
      <c r="H138" s="6"/>
      <c r="I138" s="6"/>
      <c r="J138" s="92">
        <v>199500000</v>
      </c>
      <c r="K138" s="8"/>
      <c r="L138" s="9"/>
      <c r="M138" s="10"/>
      <c r="N138" s="10"/>
      <c r="O138" s="10"/>
      <c r="P138" s="5"/>
      <c r="Q138" s="11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12"/>
      <c r="AJ138" s="13"/>
    </row>
    <row r="139" spans="1:106" ht="24.95" customHeight="1" outlineLevel="1" x14ac:dyDescent="0.15">
      <c r="A139" s="14">
        <v>1</v>
      </c>
      <c r="B139" s="14"/>
      <c r="C139" s="26"/>
      <c r="D139" s="87"/>
      <c r="E139" s="26"/>
      <c r="F139" s="15"/>
      <c r="G139" s="15"/>
      <c r="H139" s="16"/>
      <c r="I139" s="16"/>
      <c r="J139" s="93"/>
      <c r="K139" s="18"/>
      <c r="L139" s="15"/>
      <c r="M139" s="19"/>
      <c r="N139" s="19"/>
      <c r="O139" s="19"/>
      <c r="P139" s="15"/>
      <c r="Q139" s="15"/>
      <c r="R139" s="19"/>
      <c r="S139" s="19"/>
      <c r="T139" s="19"/>
      <c r="U139" s="8">
        <f>SUM(R139:T139)</f>
        <v>0</v>
      </c>
      <c r="V139" s="19"/>
      <c r="W139" s="19"/>
      <c r="X139" s="19"/>
      <c r="Y139" s="8">
        <f>SUM(V139:X139)</f>
        <v>0</v>
      </c>
      <c r="Z139" s="19"/>
      <c r="AA139" s="19"/>
      <c r="AB139" s="19"/>
      <c r="AC139" s="8">
        <f>SUM(Z139:AB139)</f>
        <v>0</v>
      </c>
      <c r="AD139" s="19"/>
      <c r="AE139" s="19"/>
      <c r="AF139" s="19"/>
      <c r="AG139" s="8">
        <f>SUM(AD139:AF139)</f>
        <v>0</v>
      </c>
      <c r="AH139" s="8">
        <f>SUM(U139,Y139,AC139,AG139)</f>
        <v>0</v>
      </c>
      <c r="AI139" s="20">
        <f>IF(ISERROR(AH139/J139),0,AH139/J139)</f>
        <v>0</v>
      </c>
      <c r="AJ139" s="20">
        <f>IF(ISERROR(AH139/$AH$150),"-",AH139/$AH$150)</f>
        <v>0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outlineLevel="1" x14ac:dyDescent="0.15">
      <c r="A140" s="14">
        <v>2</v>
      </c>
      <c r="B140" s="14"/>
      <c r="C140" s="15"/>
      <c r="D140" s="16"/>
      <c r="E140" s="15"/>
      <c r="F140" s="15"/>
      <c r="G140" s="15"/>
      <c r="H140" s="16"/>
      <c r="I140" s="16"/>
      <c r="J140" s="94"/>
      <c r="K140" s="18"/>
      <c r="L140" s="15"/>
      <c r="M140" s="19"/>
      <c r="N140" s="19"/>
      <c r="O140" s="19"/>
      <c r="P140" s="15"/>
      <c r="Q140" s="15"/>
      <c r="R140" s="19"/>
      <c r="S140" s="19"/>
      <c r="T140" s="19"/>
      <c r="U140" s="8">
        <f>SUM(R140:T140)</f>
        <v>0</v>
      </c>
      <c r="V140" s="19"/>
      <c r="W140" s="19"/>
      <c r="X140" s="19"/>
      <c r="Y140" s="8">
        <f>SUM(V140:X140)</f>
        <v>0</v>
      </c>
      <c r="Z140" s="19"/>
      <c r="AA140" s="19"/>
      <c r="AB140" s="19"/>
      <c r="AC140" s="8">
        <f>SUM(Z140:AB140)</f>
        <v>0</v>
      </c>
      <c r="AD140" s="19"/>
      <c r="AE140" s="19"/>
      <c r="AF140" s="19"/>
      <c r="AG140" s="8">
        <f>SUM(AD140:AF140)</f>
        <v>0</v>
      </c>
      <c r="AH140" s="8">
        <f>SUM(U140,Y140,AC140,AG140)</f>
        <v>0</v>
      </c>
      <c r="AI140" s="20">
        <f>IF(ISERROR(AH140/J140),0,AH140/J140)</f>
        <v>0</v>
      </c>
      <c r="AJ140" s="20">
        <f>IF(ISERROR(AH140/$AH$150),"-",AH140/$AH$150)</f>
        <v>0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s="22" customFormat="1" ht="24.95" customHeight="1" x14ac:dyDescent="0.25">
      <c r="A141" s="91" t="s">
        <v>87</v>
      </c>
      <c r="B141" s="91"/>
      <c r="C141" s="91"/>
      <c r="D141" s="91"/>
      <c r="E141" s="91"/>
      <c r="F141" s="91"/>
      <c r="G141" s="91"/>
      <c r="H141" s="91"/>
      <c r="I141" s="91"/>
      <c r="J141" s="56">
        <f>+J138</f>
        <v>199500000</v>
      </c>
      <c r="K141" s="56">
        <f>SUM(K139:K140)</f>
        <v>0</v>
      </c>
      <c r="L141" s="55"/>
      <c r="M141" s="56">
        <f>SUM(M139:M140)</f>
        <v>0</v>
      </c>
      <c r="N141" s="56">
        <f>SUM(N139:N140)</f>
        <v>0</v>
      </c>
      <c r="O141" s="56">
        <f>SUM(O139:O140)</f>
        <v>0</v>
      </c>
      <c r="P141" s="57"/>
      <c r="Q141" s="58"/>
      <c r="R141" s="56">
        <f t="shared" ref="R141:AH141" si="65">SUM(R139:R140)</f>
        <v>0</v>
      </c>
      <c r="S141" s="56">
        <f t="shared" si="65"/>
        <v>0</v>
      </c>
      <c r="T141" s="56">
        <f t="shared" si="65"/>
        <v>0</v>
      </c>
      <c r="U141" s="56">
        <f t="shared" si="65"/>
        <v>0</v>
      </c>
      <c r="V141" s="56">
        <f t="shared" si="65"/>
        <v>0</v>
      </c>
      <c r="W141" s="56">
        <f t="shared" si="65"/>
        <v>0</v>
      </c>
      <c r="X141" s="56">
        <f t="shared" si="65"/>
        <v>0</v>
      </c>
      <c r="Y141" s="56">
        <f t="shared" si="65"/>
        <v>0</v>
      </c>
      <c r="Z141" s="56">
        <f t="shared" si="65"/>
        <v>0</v>
      </c>
      <c r="AA141" s="56">
        <f t="shared" si="65"/>
        <v>0</v>
      </c>
      <c r="AB141" s="56">
        <f t="shared" si="65"/>
        <v>0</v>
      </c>
      <c r="AC141" s="56">
        <f t="shared" si="65"/>
        <v>0</v>
      </c>
      <c r="AD141" s="56">
        <f t="shared" si="65"/>
        <v>0</v>
      </c>
      <c r="AE141" s="56">
        <f t="shared" si="65"/>
        <v>0</v>
      </c>
      <c r="AF141" s="56">
        <f t="shared" si="65"/>
        <v>0</v>
      </c>
      <c r="AG141" s="56">
        <f t="shared" si="65"/>
        <v>0</v>
      </c>
      <c r="AH141" s="56">
        <f t="shared" si="65"/>
        <v>0</v>
      </c>
      <c r="AI141" s="59">
        <f>IF(ISERROR(AH141/J141),0,AH141/J141)</f>
        <v>0</v>
      </c>
      <c r="AJ141" s="59">
        <f>IF(ISERROR(AH141/$AH$150),0,AH141/$AH$150)</f>
        <v>0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x14ac:dyDescent="0.25">
      <c r="A142" s="89" t="s">
        <v>70</v>
      </c>
      <c r="B142" s="89"/>
      <c r="C142" s="89"/>
      <c r="D142" s="89"/>
      <c r="E142" s="89"/>
      <c r="F142" s="4"/>
      <c r="G142" s="5"/>
      <c r="H142" s="6"/>
      <c r="I142" s="6"/>
      <c r="J142" s="92">
        <v>129150000</v>
      </c>
      <c r="K142" s="8"/>
      <c r="L142" s="9"/>
      <c r="M142" s="10"/>
      <c r="N142" s="10"/>
      <c r="O142" s="10"/>
      <c r="P142" s="5"/>
      <c r="Q142" s="11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12"/>
      <c r="AJ142" s="13"/>
    </row>
    <row r="143" spans="1:106" ht="24.95" customHeight="1" outlineLevel="1" x14ac:dyDescent="0.15">
      <c r="A143" s="14">
        <v>1</v>
      </c>
      <c r="B143" s="14"/>
      <c r="C143" s="26"/>
      <c r="D143" s="87"/>
      <c r="E143" s="26"/>
      <c r="F143" s="15"/>
      <c r="G143" s="15"/>
      <c r="H143" s="16"/>
      <c r="I143" s="16"/>
      <c r="J143" s="93"/>
      <c r="K143" s="18"/>
      <c r="L143" s="15"/>
      <c r="M143" s="19"/>
      <c r="N143" s="19"/>
      <c r="O143" s="19"/>
      <c r="P143" s="15"/>
      <c r="Q143" s="15"/>
      <c r="R143" s="19"/>
      <c r="S143" s="19"/>
      <c r="T143" s="19"/>
      <c r="U143" s="8">
        <f>SUM(R143:T143)</f>
        <v>0</v>
      </c>
      <c r="V143" s="19"/>
      <c r="W143" s="19"/>
      <c r="X143" s="19"/>
      <c r="Y143" s="8">
        <f>SUM(V143:X143)</f>
        <v>0</v>
      </c>
      <c r="Z143" s="19"/>
      <c r="AA143" s="19"/>
      <c r="AB143" s="19"/>
      <c r="AC143" s="8">
        <f>SUM(Z143:AB143)</f>
        <v>0</v>
      </c>
      <c r="AD143" s="19"/>
      <c r="AE143" s="19"/>
      <c r="AF143" s="19"/>
      <c r="AG143" s="8">
        <f>SUM(AD143:AF143)</f>
        <v>0</v>
      </c>
      <c r="AH143" s="8">
        <f>SUM(U143,Y143,AC143,AG143)</f>
        <v>0</v>
      </c>
      <c r="AI143" s="20">
        <f>IF(ISERROR(AH143/J143),0,AH143/J143)</f>
        <v>0</v>
      </c>
      <c r="AJ143" s="20">
        <f>IF(ISERROR(AH143/$AH$150),"-",AH143/$AH$150)</f>
        <v>0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 x14ac:dyDescent="0.15">
      <c r="A144" s="14">
        <v>2</v>
      </c>
      <c r="B144" s="14"/>
      <c r="C144" s="15"/>
      <c r="D144" s="16"/>
      <c r="E144" s="15"/>
      <c r="F144" s="15"/>
      <c r="G144" s="15"/>
      <c r="H144" s="16"/>
      <c r="I144" s="16"/>
      <c r="J144" s="94"/>
      <c r="K144" s="18"/>
      <c r="L144" s="15"/>
      <c r="M144" s="19"/>
      <c r="N144" s="19"/>
      <c r="O144" s="19"/>
      <c r="P144" s="15"/>
      <c r="Q144" s="15"/>
      <c r="R144" s="19"/>
      <c r="S144" s="19"/>
      <c r="T144" s="19"/>
      <c r="U144" s="8">
        <f>SUM(R144:T144)</f>
        <v>0</v>
      </c>
      <c r="V144" s="19"/>
      <c r="W144" s="19"/>
      <c r="X144" s="19"/>
      <c r="Y144" s="8">
        <f>SUM(V144:X144)</f>
        <v>0</v>
      </c>
      <c r="Z144" s="19"/>
      <c r="AA144" s="19"/>
      <c r="AB144" s="19"/>
      <c r="AC144" s="8">
        <f>SUM(Z144:AB144)</f>
        <v>0</v>
      </c>
      <c r="AD144" s="19"/>
      <c r="AE144" s="19"/>
      <c r="AF144" s="19"/>
      <c r="AG144" s="8">
        <f>SUM(AD144:AF144)</f>
        <v>0</v>
      </c>
      <c r="AH144" s="8">
        <f>SUM(U144,Y144,AC144,AG144)</f>
        <v>0</v>
      </c>
      <c r="AI144" s="20">
        <f>IF(ISERROR(AH144/J144),0,AH144/J144)</f>
        <v>0</v>
      </c>
      <c r="AJ144" s="20">
        <f>IF(ISERROR(AH144/$AH$150),"-",AH144/$AH$150)</f>
        <v>0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s="22" customFormat="1" ht="24.95" customHeight="1" x14ac:dyDescent="0.25">
      <c r="A145" s="91" t="s">
        <v>71</v>
      </c>
      <c r="B145" s="91"/>
      <c r="C145" s="91"/>
      <c r="D145" s="91"/>
      <c r="E145" s="91"/>
      <c r="F145" s="91"/>
      <c r="G145" s="91"/>
      <c r="H145" s="91"/>
      <c r="I145" s="91"/>
      <c r="J145" s="56">
        <f>+J142</f>
        <v>129150000</v>
      </c>
      <c r="K145" s="56">
        <f>SUM(K143:K144)</f>
        <v>0</v>
      </c>
      <c r="L145" s="55"/>
      <c r="M145" s="56">
        <f>SUM(M143:M144)</f>
        <v>0</v>
      </c>
      <c r="N145" s="56">
        <f>SUM(N143:N144)</f>
        <v>0</v>
      </c>
      <c r="O145" s="56">
        <f>SUM(O143:O144)</f>
        <v>0</v>
      </c>
      <c r="P145" s="57"/>
      <c r="Q145" s="58"/>
      <c r="R145" s="56">
        <f t="shared" ref="R145:AH145" si="66">SUM(R143:R144)</f>
        <v>0</v>
      </c>
      <c r="S145" s="56">
        <f t="shared" si="66"/>
        <v>0</v>
      </c>
      <c r="T145" s="56">
        <f t="shared" si="66"/>
        <v>0</v>
      </c>
      <c r="U145" s="56">
        <f t="shared" si="66"/>
        <v>0</v>
      </c>
      <c r="V145" s="56">
        <f t="shared" si="66"/>
        <v>0</v>
      </c>
      <c r="W145" s="56">
        <f t="shared" si="66"/>
        <v>0</v>
      </c>
      <c r="X145" s="56">
        <f t="shared" si="66"/>
        <v>0</v>
      </c>
      <c r="Y145" s="56">
        <f t="shared" si="66"/>
        <v>0</v>
      </c>
      <c r="Z145" s="56">
        <f t="shared" si="66"/>
        <v>0</v>
      </c>
      <c r="AA145" s="56">
        <f t="shared" si="66"/>
        <v>0</v>
      </c>
      <c r="AB145" s="56">
        <f t="shared" si="66"/>
        <v>0</v>
      </c>
      <c r="AC145" s="56">
        <f t="shared" si="66"/>
        <v>0</v>
      </c>
      <c r="AD145" s="56">
        <f t="shared" si="66"/>
        <v>0</v>
      </c>
      <c r="AE145" s="56">
        <f t="shared" si="66"/>
        <v>0</v>
      </c>
      <c r="AF145" s="56">
        <f t="shared" si="66"/>
        <v>0</v>
      </c>
      <c r="AG145" s="56">
        <f t="shared" si="66"/>
        <v>0</v>
      </c>
      <c r="AH145" s="56">
        <f t="shared" si="66"/>
        <v>0</v>
      </c>
      <c r="AI145" s="59">
        <f>IF(ISERROR(AH145/J145),0,AH145/J145)</f>
        <v>0</v>
      </c>
      <c r="AJ145" s="59">
        <f>IF(ISERROR(AH145/$AH$150),0,AH145/$AH$150)</f>
        <v>0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 x14ac:dyDescent="0.25">
      <c r="A146" s="89" t="s">
        <v>72</v>
      </c>
      <c r="B146" s="89"/>
      <c r="C146" s="89"/>
      <c r="D146" s="89"/>
      <c r="E146" s="89"/>
      <c r="F146" s="4"/>
      <c r="G146" s="5"/>
      <c r="H146" s="6"/>
      <c r="I146" s="6"/>
      <c r="J146" s="92">
        <v>837017600</v>
      </c>
      <c r="K146" s="8"/>
      <c r="L146" s="9"/>
      <c r="M146" s="10"/>
      <c r="N146" s="10"/>
      <c r="O146" s="10"/>
      <c r="P146" s="5"/>
      <c r="Q146" s="11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12"/>
      <c r="AJ146" s="13"/>
    </row>
    <row r="147" spans="1:106" ht="24.95" customHeight="1" outlineLevel="1" x14ac:dyDescent="0.25">
      <c r="A147" s="14">
        <v>1</v>
      </c>
      <c r="B147" s="14"/>
      <c r="C147" s="33" t="s">
        <v>118</v>
      </c>
      <c r="D147" s="34">
        <v>45679</v>
      </c>
      <c r="E147" s="26" t="s">
        <v>104</v>
      </c>
      <c r="F147" s="26" t="s">
        <v>119</v>
      </c>
      <c r="G147" s="26"/>
      <c r="H147" s="36"/>
      <c r="I147" s="38"/>
      <c r="J147" s="93"/>
      <c r="K147" s="41">
        <v>828000000</v>
      </c>
      <c r="L147" s="39"/>
      <c r="M147" s="31"/>
      <c r="N147" s="42"/>
      <c r="O147" s="31"/>
      <c r="P147" s="43"/>
      <c r="Q147" s="43"/>
      <c r="R147" s="19">
        <v>414000000</v>
      </c>
      <c r="S147" s="19"/>
      <c r="T147" s="19"/>
      <c r="U147" s="8">
        <f>SUM(R147:T147)</f>
        <v>414000000</v>
      </c>
      <c r="V147" s="19"/>
      <c r="W147" s="19"/>
      <c r="X147" s="19">
        <v>414000000</v>
      </c>
      <c r="Y147" s="8">
        <f>SUM(V147:X147)</f>
        <v>414000000</v>
      </c>
      <c r="Z147" s="19"/>
      <c r="AA147" s="19"/>
      <c r="AB147" s="19"/>
      <c r="AC147" s="8">
        <f>SUM(Z147:AB147)</f>
        <v>0</v>
      </c>
      <c r="AD147" s="19"/>
      <c r="AE147" s="19">
        <v>0</v>
      </c>
      <c r="AF147" s="19">
        <v>0</v>
      </c>
      <c r="AG147" s="8">
        <f>SUM(AD147:AF147)</f>
        <v>0</v>
      </c>
      <c r="AH147" s="8">
        <f>SUM(U147,Y147,AC147,AG147)</f>
        <v>828000000</v>
      </c>
      <c r="AI147" s="20">
        <f>IF(ISERROR(AH147/J146),0,AH147/J146)</f>
        <v>0.98922651088818203</v>
      </c>
      <c r="AJ147" s="20">
        <f>IF(ISERROR(AH147/$AH$150),"-",AH147/$AH$150)</f>
        <v>0.72887323943661975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24.95" customHeight="1" outlineLevel="1" x14ac:dyDescent="0.25">
      <c r="A148" s="14">
        <v>2</v>
      </c>
      <c r="B148" s="14"/>
      <c r="C148" s="33"/>
      <c r="D148" s="34"/>
      <c r="E148" s="26"/>
      <c r="F148" s="26"/>
      <c r="G148" s="44"/>
      <c r="H148" s="36"/>
      <c r="I148" s="38"/>
      <c r="J148" s="94"/>
      <c r="K148" s="41"/>
      <c r="L148" s="39"/>
      <c r="M148" s="31"/>
      <c r="N148" s="42"/>
      <c r="O148" s="31"/>
      <c r="P148" s="43"/>
      <c r="Q148" s="43"/>
      <c r="R148" s="19"/>
      <c r="S148" s="19"/>
      <c r="T148" s="19"/>
      <c r="U148" s="8">
        <f>SUM(R148:T148)</f>
        <v>0</v>
      </c>
      <c r="V148" s="19"/>
      <c r="W148" s="19"/>
      <c r="X148" s="19"/>
      <c r="Y148" s="8">
        <f>SUM(V148:X148)</f>
        <v>0</v>
      </c>
      <c r="Z148" s="19"/>
      <c r="AA148" s="19"/>
      <c r="AB148" s="19"/>
      <c r="AC148" s="8">
        <f>SUM(Z148:AB148)</f>
        <v>0</v>
      </c>
      <c r="AD148" s="19"/>
      <c r="AE148" s="19">
        <v>0</v>
      </c>
      <c r="AF148" s="19">
        <v>0</v>
      </c>
      <c r="AG148" s="8">
        <f>SUM(AD148:AF148)</f>
        <v>0</v>
      </c>
      <c r="AH148" s="8">
        <f>SUM(U148,Y148,AC148,AG148)</f>
        <v>0</v>
      </c>
      <c r="AI148" s="20">
        <f>IF(ISERROR(AH148/J147),0,AH148/J147)</f>
        <v>0</v>
      </c>
      <c r="AJ148" s="20">
        <f>IF(ISERROR(AH148/$AH$150),"-",AH148/$AH$150)</f>
        <v>0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s="22" customFormat="1" ht="24.95" customHeight="1" x14ac:dyDescent="0.25">
      <c r="A149" s="91" t="s">
        <v>73</v>
      </c>
      <c r="B149" s="91"/>
      <c r="C149" s="91"/>
      <c r="D149" s="91"/>
      <c r="E149" s="91"/>
      <c r="F149" s="91"/>
      <c r="G149" s="91"/>
      <c r="H149" s="91"/>
      <c r="I149" s="91"/>
      <c r="J149" s="56">
        <f>J146</f>
        <v>837017600</v>
      </c>
      <c r="K149" s="56">
        <f>SUM(K147:K147)</f>
        <v>828000000</v>
      </c>
      <c r="L149" s="55"/>
      <c r="M149" s="56">
        <f>SUM(M147:M147)</f>
        <v>0</v>
      </c>
      <c r="N149" s="56">
        <f>SUM(N147:N147)</f>
        <v>0</v>
      </c>
      <c r="O149" s="56">
        <f>SUM(O147:O147)</f>
        <v>0</v>
      </c>
      <c r="P149" s="57"/>
      <c r="Q149" s="58"/>
      <c r="R149" s="56">
        <f t="shared" ref="R149:AH149" si="67">SUM(R147:R147)</f>
        <v>414000000</v>
      </c>
      <c r="S149" s="56">
        <f t="shared" si="67"/>
        <v>0</v>
      </c>
      <c r="T149" s="56">
        <f t="shared" si="67"/>
        <v>0</v>
      </c>
      <c r="U149" s="56">
        <f t="shared" si="67"/>
        <v>414000000</v>
      </c>
      <c r="V149" s="56">
        <f t="shared" si="67"/>
        <v>0</v>
      </c>
      <c r="W149" s="56">
        <f t="shared" si="67"/>
        <v>0</v>
      </c>
      <c r="X149" s="56">
        <f t="shared" si="67"/>
        <v>414000000</v>
      </c>
      <c r="Y149" s="56">
        <f t="shared" si="67"/>
        <v>414000000</v>
      </c>
      <c r="Z149" s="56">
        <f t="shared" si="67"/>
        <v>0</v>
      </c>
      <c r="AA149" s="56">
        <f t="shared" si="67"/>
        <v>0</v>
      </c>
      <c r="AB149" s="56">
        <f t="shared" si="67"/>
        <v>0</v>
      </c>
      <c r="AC149" s="56">
        <f t="shared" si="67"/>
        <v>0</v>
      </c>
      <c r="AD149" s="56">
        <f t="shared" si="67"/>
        <v>0</v>
      </c>
      <c r="AE149" s="56">
        <f t="shared" si="67"/>
        <v>0</v>
      </c>
      <c r="AF149" s="56">
        <f t="shared" si="67"/>
        <v>0</v>
      </c>
      <c r="AG149" s="56">
        <f t="shared" si="67"/>
        <v>0</v>
      </c>
      <c r="AH149" s="56">
        <f t="shared" si="67"/>
        <v>828000000</v>
      </c>
      <c r="AI149" s="59">
        <f>IF(ISERROR(AH149/J149),0,AH149/J149)</f>
        <v>0.98922651088818203</v>
      </c>
      <c r="AJ149" s="59">
        <f>IF(ISERROR(AH149/$AH$150),0,AH149/$AH$150)</f>
        <v>0.72887323943661975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s="45" customFormat="1" ht="44.25" customHeight="1" x14ac:dyDescent="0.25">
      <c r="A150" s="88" t="str">
        <f>"TOTAL ASIG."&amp;" "&amp;$A$5</f>
        <v>TOTAL ASIG. 24-03-344 "Programa de Apoyo a Familias para el Autoconsumo"</v>
      </c>
      <c r="B150" s="88"/>
      <c r="C150" s="88"/>
      <c r="D150" s="88"/>
      <c r="E150" s="88"/>
      <c r="F150" s="88"/>
      <c r="G150" s="88"/>
      <c r="H150" s="88"/>
      <c r="I150" s="88"/>
      <c r="J150" s="66">
        <f t="shared" ref="J150:AH150" si="68">SUM(J11,J15,J19,J31,J46,J50,J81,J98,J102,J111,J116,J120,J133,J137,J141,J145,J149)</f>
        <v>3226012000</v>
      </c>
      <c r="K150" s="66">
        <f t="shared" si="68"/>
        <v>1979762000</v>
      </c>
      <c r="L150" s="66">
        <f t="shared" si="68"/>
        <v>0</v>
      </c>
      <c r="M150" s="66">
        <f t="shared" si="68"/>
        <v>0</v>
      </c>
      <c r="N150" s="66">
        <f t="shared" si="68"/>
        <v>0</v>
      </c>
      <c r="O150" s="66">
        <f t="shared" si="68"/>
        <v>0</v>
      </c>
      <c r="P150" s="66">
        <f t="shared" si="68"/>
        <v>0</v>
      </c>
      <c r="Q150" s="66">
        <f t="shared" si="68"/>
        <v>0</v>
      </c>
      <c r="R150" s="66">
        <f t="shared" si="68"/>
        <v>414000000</v>
      </c>
      <c r="S150" s="66">
        <f t="shared" si="68"/>
        <v>0</v>
      </c>
      <c r="T150" s="66">
        <f t="shared" si="68"/>
        <v>0</v>
      </c>
      <c r="U150" s="66">
        <f t="shared" si="68"/>
        <v>414000000</v>
      </c>
      <c r="V150" s="66">
        <f t="shared" si="68"/>
        <v>0</v>
      </c>
      <c r="W150" s="66">
        <f t="shared" si="68"/>
        <v>0</v>
      </c>
      <c r="X150" s="66">
        <f t="shared" si="68"/>
        <v>414000000</v>
      </c>
      <c r="Y150" s="66">
        <f t="shared" si="68"/>
        <v>414000000</v>
      </c>
      <c r="Z150" s="66">
        <f t="shared" si="68"/>
        <v>3600000</v>
      </c>
      <c r="AA150" s="66">
        <f t="shared" si="68"/>
        <v>0</v>
      </c>
      <c r="AB150" s="66">
        <f t="shared" si="68"/>
        <v>304400000</v>
      </c>
      <c r="AC150" s="66">
        <f t="shared" si="68"/>
        <v>308000000</v>
      </c>
      <c r="AD150" s="66">
        <f t="shared" si="68"/>
        <v>0</v>
      </c>
      <c r="AE150" s="66">
        <f t="shared" si="68"/>
        <v>0</v>
      </c>
      <c r="AF150" s="66">
        <f t="shared" si="68"/>
        <v>0</v>
      </c>
      <c r="AG150" s="66">
        <f t="shared" si="68"/>
        <v>0</v>
      </c>
      <c r="AH150" s="66">
        <f t="shared" si="68"/>
        <v>1136000000</v>
      </c>
      <c r="AI150" s="68">
        <f>IF(ISERROR(AH150/J150),0,AH150/J150)</f>
        <v>0.35213756179456246</v>
      </c>
      <c r="AJ150" s="68">
        <f>IF(ISERROR(AH150/$AH$150),0,AH150/$AH$150)</f>
        <v>1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1:106" x14ac:dyDescent="0.25">
      <c r="J151" s="47"/>
      <c r="R151" s="47"/>
      <c r="S151" s="47"/>
      <c r="T151" s="47"/>
      <c r="V151" s="47"/>
      <c r="W151" s="47"/>
      <c r="X151" s="47"/>
      <c r="Z151" s="47"/>
      <c r="AA151" s="47"/>
      <c r="AB151" s="47"/>
      <c r="AD151" s="47"/>
      <c r="AE151" s="47"/>
      <c r="AF151" s="47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x14ac:dyDescent="0.25">
      <c r="J152" s="47"/>
      <c r="R152" s="47"/>
      <c r="S152" s="47"/>
      <c r="T152" s="47"/>
      <c r="V152" s="47"/>
      <c r="W152" s="47"/>
      <c r="X152" s="47"/>
      <c r="Z152" s="47"/>
      <c r="AA152" s="47"/>
      <c r="AB152" s="47"/>
      <c r="AD152" s="47"/>
      <c r="AE152" s="47"/>
      <c r="AF152" s="47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x14ac:dyDescent="0.25">
      <c r="J153" s="47"/>
      <c r="R153" s="47"/>
      <c r="S153" s="47"/>
      <c r="T153" s="47"/>
      <c r="V153" s="47"/>
      <c r="W153" s="47"/>
      <c r="X153" s="47"/>
      <c r="Z153" s="47"/>
      <c r="AA153" s="47"/>
      <c r="AB153" s="47"/>
      <c r="AD153" s="47"/>
      <c r="AE153" s="47"/>
      <c r="AF153" s="47"/>
    </row>
    <row r="154" spans="1:106" x14ac:dyDescent="0.25">
      <c r="J154" s="47"/>
      <c r="R154" s="47"/>
      <c r="S154" s="47"/>
      <c r="T154" s="47"/>
      <c r="V154" s="47"/>
      <c r="W154" s="47"/>
      <c r="X154" s="47"/>
      <c r="Z154" s="47"/>
      <c r="AA154" s="47"/>
      <c r="AB154" s="47"/>
      <c r="AD154" s="47"/>
      <c r="AE154" s="47"/>
      <c r="AF154" s="47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x14ac:dyDescent="0.25">
      <c r="J155" s="47"/>
      <c r="R155" s="47"/>
      <c r="S155" s="47"/>
      <c r="T155" s="47"/>
      <c r="V155" s="47"/>
      <c r="W155" s="47"/>
      <c r="X155" s="47"/>
      <c r="Z155" s="47"/>
      <c r="AA155" s="47"/>
      <c r="AB155" s="47"/>
      <c r="AD155" s="47"/>
      <c r="AE155" s="47"/>
      <c r="AF155" s="47"/>
    </row>
    <row r="156" spans="1:106" x14ac:dyDescent="0.25">
      <c r="R156" s="47"/>
      <c r="S156" s="47"/>
      <c r="T156" s="47"/>
      <c r="V156" s="47"/>
      <c r="W156" s="47"/>
      <c r="X156" s="47"/>
      <c r="Z156" s="47"/>
      <c r="AA156" s="47"/>
      <c r="AB156" s="47"/>
      <c r="AD156" s="47"/>
      <c r="AE156" s="47"/>
      <c r="AF156" s="47"/>
    </row>
    <row r="157" spans="1:106" x14ac:dyDescent="0.25">
      <c r="J157" s="47"/>
      <c r="R157" s="47"/>
      <c r="S157" s="47"/>
      <c r="T157" s="47"/>
      <c r="V157" s="47"/>
      <c r="W157" s="47"/>
      <c r="X157" s="47"/>
      <c r="Z157" s="47"/>
      <c r="AA157" s="47"/>
      <c r="AB157" s="47"/>
      <c r="AD157" s="47"/>
      <c r="AE157" s="47"/>
      <c r="AF157" s="47"/>
    </row>
    <row r="158" spans="1:106" x14ac:dyDescent="0.25">
      <c r="J158" s="47"/>
      <c r="R158" s="47"/>
      <c r="S158" s="47"/>
      <c r="T158" s="47"/>
      <c r="V158" s="47"/>
      <c r="W158" s="47"/>
      <c r="X158" s="47"/>
      <c r="Z158" s="47"/>
      <c r="AA158" s="47"/>
      <c r="AB158" s="47"/>
      <c r="AD158" s="47"/>
      <c r="AE158" s="47"/>
      <c r="AF158" s="47"/>
    </row>
    <row r="159" spans="1:106" s="49" customFormat="1" x14ac:dyDescent="0.25">
      <c r="A159" s="2"/>
      <c r="B159" s="46"/>
      <c r="C159" s="46"/>
      <c r="D159" s="46"/>
      <c r="E159" s="2"/>
      <c r="F159" s="2"/>
      <c r="G159" s="46"/>
      <c r="H159" s="46"/>
      <c r="I159" s="46"/>
      <c r="J159" s="47"/>
      <c r="K159" s="47"/>
      <c r="L159" s="2"/>
      <c r="M159" s="46"/>
      <c r="N159" s="46"/>
      <c r="O159" s="46"/>
      <c r="P159" s="46"/>
      <c r="Q159" s="48"/>
      <c r="R159" s="47"/>
      <c r="S159" s="47"/>
      <c r="T159" s="47"/>
      <c r="V159" s="47"/>
      <c r="W159" s="47"/>
      <c r="X159" s="47"/>
      <c r="Z159" s="47"/>
      <c r="AA159" s="47"/>
      <c r="AB159" s="47"/>
      <c r="AD159" s="47"/>
      <c r="AE159" s="47"/>
      <c r="AF159" s="47"/>
      <c r="AI159" s="50"/>
      <c r="AJ159" s="50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1:106" s="49" customFormat="1" x14ac:dyDescent="0.25">
      <c r="A160" s="2"/>
      <c r="B160" s="46"/>
      <c r="C160" s="46"/>
      <c r="D160" s="46"/>
      <c r="E160" s="2"/>
      <c r="F160" s="2"/>
      <c r="G160" s="46"/>
      <c r="H160" s="46"/>
      <c r="I160" s="46"/>
      <c r="J160" s="47"/>
      <c r="K160" s="47"/>
      <c r="L160" s="2"/>
      <c r="M160" s="46"/>
      <c r="N160" s="46"/>
      <c r="O160" s="46"/>
      <c r="P160" s="46"/>
      <c r="Q160" s="48"/>
      <c r="R160" s="47"/>
      <c r="S160" s="47"/>
      <c r="T160" s="47"/>
      <c r="V160" s="47"/>
      <c r="W160" s="47"/>
      <c r="X160" s="47"/>
      <c r="Z160" s="47"/>
      <c r="AA160" s="47"/>
      <c r="AB160" s="47"/>
      <c r="AD160" s="47"/>
      <c r="AE160" s="47"/>
      <c r="AF160" s="47"/>
      <c r="AI160" s="50"/>
      <c r="AJ160" s="50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1:106" s="49" customFormat="1" x14ac:dyDescent="0.25">
      <c r="A161" s="2"/>
      <c r="B161" s="46"/>
      <c r="C161" s="46"/>
      <c r="D161" s="46"/>
      <c r="E161" s="2"/>
      <c r="F161" s="2"/>
      <c r="G161" s="46"/>
      <c r="H161" s="46"/>
      <c r="I161" s="46"/>
      <c r="J161" s="47"/>
      <c r="K161" s="47"/>
      <c r="L161" s="2"/>
      <c r="M161" s="46"/>
      <c r="N161" s="46"/>
      <c r="O161" s="46"/>
      <c r="P161" s="46"/>
      <c r="Q161" s="48"/>
      <c r="R161" s="47"/>
      <c r="S161" s="47"/>
      <c r="T161" s="47"/>
      <c r="V161" s="47"/>
      <c r="W161" s="47"/>
      <c r="X161" s="47"/>
      <c r="Z161" s="47"/>
      <c r="AA161" s="47"/>
      <c r="AB161" s="47"/>
      <c r="AD161" s="47"/>
      <c r="AE161" s="47"/>
      <c r="AF161" s="47"/>
      <c r="AI161" s="50"/>
      <c r="AJ161" s="50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1:106" s="49" customFormat="1" x14ac:dyDescent="0.25">
      <c r="A162" s="2"/>
      <c r="B162" s="46"/>
      <c r="C162" s="46"/>
      <c r="D162" s="46"/>
      <c r="E162" s="2"/>
      <c r="F162" s="2"/>
      <c r="G162" s="46"/>
      <c r="H162" s="46"/>
      <c r="I162" s="46"/>
      <c r="J162" s="47"/>
      <c r="K162" s="47"/>
      <c r="L162" s="2"/>
      <c r="M162" s="46"/>
      <c r="N162" s="46"/>
      <c r="O162" s="46"/>
      <c r="P162" s="46"/>
      <c r="Q162" s="48"/>
      <c r="R162" s="47"/>
      <c r="S162" s="47"/>
      <c r="T162" s="47"/>
      <c r="V162" s="47"/>
      <c r="W162" s="47"/>
      <c r="X162" s="47"/>
      <c r="Z162" s="47"/>
      <c r="AA162" s="47"/>
      <c r="AB162" s="47"/>
      <c r="AD162" s="47"/>
      <c r="AE162" s="47"/>
      <c r="AF162" s="47"/>
      <c r="AI162" s="50"/>
      <c r="AJ162" s="50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1:106" s="49" customFormat="1" x14ac:dyDescent="0.25">
      <c r="A163" s="2"/>
      <c r="B163" s="46"/>
      <c r="C163" s="46"/>
      <c r="D163" s="46"/>
      <c r="E163" s="2"/>
      <c r="F163" s="2"/>
      <c r="G163" s="46"/>
      <c r="H163" s="46"/>
      <c r="I163" s="46"/>
      <c r="J163" s="47"/>
      <c r="K163" s="47"/>
      <c r="L163" s="2"/>
      <c r="M163" s="46"/>
      <c r="N163" s="46"/>
      <c r="O163" s="46"/>
      <c r="P163" s="46"/>
      <c r="Q163" s="48"/>
      <c r="R163" s="47"/>
      <c r="S163" s="47"/>
      <c r="T163" s="47"/>
      <c r="V163" s="47"/>
      <c r="W163" s="47"/>
      <c r="X163" s="47"/>
      <c r="Z163" s="47"/>
      <c r="AA163" s="47"/>
      <c r="AB163" s="47"/>
      <c r="AD163" s="47"/>
      <c r="AE163" s="47"/>
      <c r="AF163" s="47"/>
      <c r="AI163" s="50"/>
      <c r="AJ163" s="50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1:106" s="49" customFormat="1" x14ac:dyDescent="0.25">
      <c r="A164" s="2"/>
      <c r="B164" s="46"/>
      <c r="C164" s="46"/>
      <c r="D164" s="46"/>
      <c r="E164" s="2"/>
      <c r="F164" s="2"/>
      <c r="G164" s="46"/>
      <c r="H164" s="46"/>
      <c r="I164" s="46"/>
      <c r="J164" s="47"/>
      <c r="K164" s="47"/>
      <c r="L164" s="2"/>
      <c r="M164" s="46"/>
      <c r="N164" s="46"/>
      <c r="O164" s="46"/>
      <c r="P164" s="46"/>
      <c r="Q164" s="48"/>
      <c r="R164" s="47"/>
      <c r="S164" s="47"/>
      <c r="T164" s="47"/>
      <c r="V164" s="47"/>
      <c r="W164" s="47"/>
      <c r="X164" s="47"/>
      <c r="Z164" s="47"/>
      <c r="AA164" s="47"/>
      <c r="AB164" s="47"/>
      <c r="AD164" s="47"/>
      <c r="AE164" s="47"/>
      <c r="AF164" s="47"/>
      <c r="AI164" s="50"/>
      <c r="AJ164" s="50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1:106" s="49" customFormat="1" x14ac:dyDescent="0.25">
      <c r="A165" s="2"/>
      <c r="B165" s="46"/>
      <c r="C165" s="46"/>
      <c r="D165" s="46"/>
      <c r="E165" s="2"/>
      <c r="F165" s="2"/>
      <c r="G165" s="46"/>
      <c r="H165" s="46"/>
      <c r="I165" s="46"/>
      <c r="J165" s="47"/>
      <c r="K165" s="47"/>
      <c r="L165" s="2"/>
      <c r="M165" s="46"/>
      <c r="N165" s="46"/>
      <c r="O165" s="46"/>
      <c r="P165" s="46"/>
      <c r="Q165" s="48"/>
      <c r="R165" s="47"/>
      <c r="S165" s="47"/>
      <c r="T165" s="47"/>
      <c r="V165" s="47"/>
      <c r="W165" s="47"/>
      <c r="X165" s="47"/>
      <c r="Z165" s="47"/>
      <c r="AA165" s="47"/>
      <c r="AB165" s="47"/>
      <c r="AD165" s="47"/>
      <c r="AE165" s="47"/>
      <c r="AF165" s="47"/>
      <c r="AI165" s="50"/>
      <c r="AJ165" s="50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1:106" s="49" customFormat="1" x14ac:dyDescent="0.25">
      <c r="A166" s="2"/>
      <c r="B166" s="46"/>
      <c r="C166" s="46"/>
      <c r="D166" s="46"/>
      <c r="E166" s="2"/>
      <c r="F166" s="2"/>
      <c r="G166" s="46"/>
      <c r="H166" s="46"/>
      <c r="I166" s="46"/>
      <c r="J166" s="47"/>
      <c r="K166" s="47"/>
      <c r="L166" s="2"/>
      <c r="M166" s="46"/>
      <c r="N166" s="46"/>
      <c r="O166" s="46"/>
      <c r="P166" s="46"/>
      <c r="Q166" s="48"/>
      <c r="R166" s="47"/>
      <c r="S166" s="47"/>
      <c r="T166" s="47"/>
      <c r="V166" s="47"/>
      <c r="W166" s="47"/>
      <c r="X166" s="47"/>
      <c r="Z166" s="47"/>
      <c r="AA166" s="47"/>
      <c r="AB166" s="47"/>
      <c r="AD166" s="47"/>
      <c r="AE166" s="47"/>
      <c r="AF166" s="47"/>
      <c r="AI166" s="50"/>
      <c r="AJ166" s="50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1:106" s="49" customFormat="1" x14ac:dyDescent="0.25">
      <c r="A167" s="2"/>
      <c r="B167" s="46"/>
      <c r="C167" s="46"/>
      <c r="D167" s="46"/>
      <c r="E167" s="2"/>
      <c r="F167" s="2"/>
      <c r="G167" s="46"/>
      <c r="H167" s="46"/>
      <c r="I167" s="46"/>
      <c r="J167" s="47"/>
      <c r="K167" s="47"/>
      <c r="L167" s="2"/>
      <c r="M167" s="46"/>
      <c r="N167" s="46"/>
      <c r="O167" s="46"/>
      <c r="P167" s="46"/>
      <c r="Q167" s="48"/>
      <c r="R167" s="47"/>
      <c r="S167" s="47"/>
      <c r="T167" s="47"/>
      <c r="V167" s="47"/>
      <c r="W167" s="47"/>
      <c r="X167" s="47"/>
      <c r="Z167" s="47"/>
      <c r="AA167" s="47"/>
      <c r="AB167" s="47"/>
      <c r="AD167" s="47"/>
      <c r="AE167" s="47"/>
      <c r="AF167" s="47"/>
      <c r="AI167" s="50"/>
      <c r="AJ167" s="50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9" spans="1:106" s="49" customFormat="1" x14ac:dyDescent="0.25">
      <c r="A169" s="46"/>
      <c r="B169" s="46"/>
      <c r="C169" s="46"/>
      <c r="D169" s="46"/>
      <c r="E169" s="51"/>
      <c r="F169" s="2"/>
      <c r="G169" s="46"/>
      <c r="H169" s="46"/>
      <c r="I169" s="46"/>
      <c r="K169" s="47"/>
      <c r="L169" s="2"/>
      <c r="M169" s="46"/>
      <c r="N169" s="46"/>
      <c r="O169" s="46"/>
      <c r="P169" s="46"/>
      <c r="Q169" s="48"/>
      <c r="AI169" s="50"/>
      <c r="AJ169" s="50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</sheetData>
  <mergeCells count="80">
    <mergeCell ref="J112:J115"/>
    <mergeCell ref="J117:J119"/>
    <mergeCell ref="J121:J132"/>
    <mergeCell ref="J134:J136"/>
    <mergeCell ref="A146:E146"/>
    <mergeCell ref="J146:J148"/>
    <mergeCell ref="J138:J140"/>
    <mergeCell ref="J142:J144"/>
    <mergeCell ref="A137:I137"/>
    <mergeCell ref="A149:I149"/>
    <mergeCell ref="A150:I150"/>
    <mergeCell ref="A138:E138"/>
    <mergeCell ref="A141:I141"/>
    <mergeCell ref="A142:E142"/>
    <mergeCell ref="A145:I145"/>
    <mergeCell ref="A112:E112"/>
    <mergeCell ref="A116:I116"/>
    <mergeCell ref="A117:E117"/>
    <mergeCell ref="A120:I120"/>
    <mergeCell ref="A121:E121"/>
    <mergeCell ref="A133:I133"/>
    <mergeCell ref="A134:E134"/>
    <mergeCell ref="J16:J18"/>
    <mergeCell ref="J20:J30"/>
    <mergeCell ref="J47:J49"/>
    <mergeCell ref="A111:I111"/>
    <mergeCell ref="A51:E51"/>
    <mergeCell ref="A81:I81"/>
    <mergeCell ref="A82:E82"/>
    <mergeCell ref="A98:I98"/>
    <mergeCell ref="A99:E99"/>
    <mergeCell ref="A102:I102"/>
    <mergeCell ref="A103:E103"/>
    <mergeCell ref="J51:J80"/>
    <mergeCell ref="J82:J97"/>
    <mergeCell ref="J99:J101"/>
    <mergeCell ref="J103:J110"/>
    <mergeCell ref="A50:I50"/>
    <mergeCell ref="A16:E16"/>
    <mergeCell ref="A19:I19"/>
    <mergeCell ref="A20:E20"/>
    <mergeCell ref="A31:I31"/>
    <mergeCell ref="A32:E32"/>
    <mergeCell ref="A46:I46"/>
    <mergeCell ref="A47:E47"/>
    <mergeCell ref="J32:J45"/>
    <mergeCell ref="A8:E8"/>
    <mergeCell ref="A11:I11"/>
    <mergeCell ref="A12:E12"/>
    <mergeCell ref="J8:J10"/>
    <mergeCell ref="J12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143:N144 M135:N136 R135:T136 AD135:AF136 Z135:AB136 V135:X136 M118:N119 R118:T119 AD118:AF119 Z118:AB119 V118:X119 M104:M109 R104:T110 Z104:AB110 AD100:AF101 V104:X110 M110:N110 M83:N97 R83:T97 AD52:AF80 Z83:AB97 V83:X97 M48:N49 R48:T49 AD48:AF49 Z48:AB49 V48:X49 R21:T30 V139:X140 Z21:AB30 V21:X30 M21:N30 R13:T14 Z13:AB14 AD13:AF14 V13:X14 M13:N14 Z9:AB10 AD9:AF10 R9:T10 V9:X10 M9:N10 M17:N18 V17:X18 Z17:AB18 AD17:AF18 R17:T18 Z33:AA45 V33:X45 AD21:AF30 M33:M45 R33:T45 V52:X80 Z52:AB80 AD33:AF45 R52:T80 M52:N80 AD83:AF97 V100:X101 Z100:AB101 R100:T101 M100:M101 V113:X115 Z113:AB115 AD113:AF115 R113:T115 M113:N115 V122:X132 AD104:AF110 AB122:AB123 R122:T132 M122:N132 V143:X144 Z143:AB144 AD143:AF144 R143:T144 M147:M148 V147:X148 Z147:AB148 R147:T148 AD147:AF148 M139:N140 R139:T140 AD139:AF140 Z139:AB140 Z122:AA132 AB131 AB129 AD122:AF132" xr:uid="{74901325-C2C1-4A7B-A4A2-C7A50A3418AA}">
      <formula1>-100000000</formula1>
      <formula2>10000000000</formula2>
    </dataValidation>
    <dataValidation type="textLength" operator="lessThanOrEqual" allowBlank="1" showInputMessage="1" showErrorMessage="1" sqref="K143:K144 K135:K136 K118:K119 AB33:AB45 K83:K97 K48:K49 K139:K140 K13:K14 K9:K10 K17:K18 K33:K45 K52:K80 K100:K101 K113:K115 K122:K132 K147:K148 K21:K30 K104:K110 AB124:AB128 AB132 AB130" xr:uid="{D317C730-3174-477F-AEC5-AB5BB4F97B2F}">
      <formula1>255</formula1>
    </dataValidation>
    <dataValidation type="textLength" operator="lessThanOrEqual" allowBlank="1" showInputMessage="1" showErrorMessage="1" errorTitle="MÁXIMO DE CARACTERES SOBREPASADO" error="Sólo 255 caracteres por celdas" sqref="P143:Q144 P135:Q136 L135:L136 C135:C136 E122:G132 P118:Q119 L118:L119 E113:G115 L110 E104:G110 E100:G101 N104:N109 P104:Q110 P83:Q97 L83:L97 C52:C80 P48:Q49 L48:L49 E48:G49 C48:C49 P21:Q30 L21:L30 C21:C30 E147:G148 P13:Q14 L13:L14 E13:G14 C13:C14 C9:C10 L9:L10 P9:Q10 E9:G10 C17:C18 E17:G18 L17:L18 P17:Q18 P33:Q45 E21:G30 N33:N45 E33:G45 L52:L80 P52:Q80 E83:G97 N100:N101 P100:Q101 P115:Q115 C104:C110 L113:L115 Q113:Q114 L122:L132 P122:Q132 C139:C140 L143:L144 N147:N148 P147:Q148 P139:Q140 L139:L140 E135:G136 C33:C45 E52:G80 C83:C97 C100:C101 C113:C115 C118:C119 E118:G119 C122:C132 E139:G140 E143:G144 C143:C144" xr:uid="{B2047400-151B-4BF5-B2D5-BF59BF9612AB}">
      <formula1>255</formula1>
    </dataValidation>
    <dataValidation allowBlank="1" showInputMessage="1" showErrorMessage="1" errorTitle="Sólo números" error="Sólo ingresar números sin letras_x000a_" sqref="O142:O144 O134:O136 O117:O119 O103:O110 O82:O97 O47:O49 O20:O30 O12:O14 O8:O10 O16:O18 O32:O45 O51:O80 O99:O101 O112:O115 P113:P114 O121:O132 O146:O148 O138:O140" xr:uid="{BEB7F9B5-6BF5-4CBA-80D9-4594E0CAF1AE}"/>
    <dataValidation type="date" errorStyle="information" operator="greaterThan" allowBlank="1" showInputMessage="1" showErrorMessage="1" errorTitle="SÓLO FECHAS" error="Las fechas corresponden al presupuesto 2014" sqref="H143:I144 H135:I136 H118:I119 H110:I110 H83:I97 H48:I49 H21:I30 H13:I14 H10:I10 H17:I18 H52:I80 H113:I115 H122:I132 H139:I140" xr:uid="{DD7CDDF8-EB22-4B8F-A4FC-6C4DC508403B}">
      <formula1>42005</formula1>
    </dataValidation>
    <dataValidation type="date" operator="greaterThan" allowBlank="1" showInputMessage="1" showErrorMessage="1" errorTitle="Error en Ingresos de Fechas" error="La fecha debe corresponder al Año 2014." sqref="D139:D140 D122:D132 D113:D115 D100:D101 D52:D80 D48:D49 D135:D136 D13:D14 D9:D10 D17:D18 D33:D45 D104:D110 D118:D119 D21:D30 D83:D97 D143:D144" xr:uid="{A2324473-4584-44DD-A6DD-7C7AE32E53A4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3636211D-37BE-4916-A041-2893DBE17CD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376C8F91-A51C-41C7-BDD9-B7BBB899F1EE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5CB44-35EC-49C8-869C-B2D6E8F2F7C5}">
  <sheetPr codeName="Hoja22">
    <tabColor rgb="FF33CCFF"/>
    <pageSetUpPr fitToPage="1"/>
  </sheetPr>
  <dimension ref="A1:Y42"/>
  <sheetViews>
    <sheetView topLeftCell="A7" zoomScaleNormal="100" workbookViewId="0">
      <selection activeCell="W27" sqref="W27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5.57031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91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+'24-03-344 Ind. AUTOCONSUMO'!J11</f>
        <v>62400000</v>
      </c>
      <c r="C8" s="40">
        <f>+'24-03-344 Ind. AUTOCONSUMO'!K11</f>
        <v>0</v>
      </c>
      <c r="D8" s="40">
        <f>+'24-03-344 Ind. AUTOCONSUMO'!M11</f>
        <v>0</v>
      </c>
      <c r="E8" s="40">
        <f>+'24-03-344 Ind. AUTOCONSUMO'!N11</f>
        <v>0</v>
      </c>
      <c r="F8" s="40">
        <f>+'24-03-344 Ind. AUTOCONSUMO'!O11</f>
        <v>0</v>
      </c>
      <c r="G8" s="40">
        <f>+'24-03-344 Ind. AUTOCONSUMO'!R11</f>
        <v>0</v>
      </c>
      <c r="H8" s="40">
        <f>+'24-03-344 Ind. AUTOCONSUMO'!S11</f>
        <v>0</v>
      </c>
      <c r="I8" s="40">
        <f>+'24-03-344 Ind. AUTOCONSUMO'!T11</f>
        <v>0</v>
      </c>
      <c r="J8" s="40">
        <f>+'24-03-344 Ind. AUTOCONSUMO'!U11</f>
        <v>0</v>
      </c>
      <c r="K8" s="40">
        <f>+'24-03-344 Ind. AUTOCONSUMO'!V11</f>
        <v>0</v>
      </c>
      <c r="L8" s="40">
        <f>+'24-03-344 Ind. AUTOCONSUMO'!W11</f>
        <v>0</v>
      </c>
      <c r="M8" s="40">
        <f>+'24-03-344 Ind. AUTOCONSUMO'!X11</f>
        <v>0</v>
      </c>
      <c r="N8" s="40">
        <f>+'24-03-344 Ind. AUTOCONSUMO'!Y11</f>
        <v>0</v>
      </c>
      <c r="O8" s="40">
        <f>+'24-03-344 Ind. AUTOCONSUMO'!Z11</f>
        <v>0</v>
      </c>
      <c r="P8" s="40">
        <f>+'24-03-344 Ind. AUTOCONSUMO'!AA11</f>
        <v>0</v>
      </c>
      <c r="Q8" s="40">
        <f>+'24-03-344 Ind. AUTOCONSUMO'!AB11</f>
        <v>0</v>
      </c>
      <c r="R8" s="40">
        <f>+'24-03-344 Ind. AUTOCONSUMO'!AC11</f>
        <v>0</v>
      </c>
      <c r="S8" s="40">
        <f>+'24-03-344 Ind. AUTOCONSUMO'!AD11</f>
        <v>0</v>
      </c>
      <c r="T8" s="40">
        <f>+'24-03-344 Ind. AUTOCONSUMO'!AE11</f>
        <v>0</v>
      </c>
      <c r="U8" s="40">
        <f>+'24-03-344 Ind. AUTOCONSUMO'!AF11</f>
        <v>0</v>
      </c>
      <c r="V8" s="40">
        <f>+'24-03-344 Ind. AUTOCONSUMO'!AG11</f>
        <v>0</v>
      </c>
      <c r="W8" s="40">
        <f>+'24-03-344 Ind. AUTOCONSUMO'!AH11</f>
        <v>0</v>
      </c>
      <c r="X8" s="61">
        <f>+'24-03-344 Ind. AUTOCONSUMO'!AI11</f>
        <v>0</v>
      </c>
      <c r="Y8" s="61">
        <f>+'24-03-344 Ind. AUTOCONSUMO'!AJ11</f>
        <v>0</v>
      </c>
    </row>
    <row r="9" spans="1:25" ht="24.75" customHeight="1" x14ac:dyDescent="0.25">
      <c r="A9" s="60" t="s">
        <v>44</v>
      </c>
      <c r="B9" s="40">
        <f>+'24-03-344 Ind. AUTOCONSUMO'!J15</f>
        <v>0</v>
      </c>
      <c r="C9" s="40">
        <f>+'24-03-344 Ind. AUTOCONSUMO'!K15</f>
        <v>0</v>
      </c>
      <c r="D9" s="40">
        <f>+'24-03-344 Ind. AUTOCONSUMO'!M15</f>
        <v>0</v>
      </c>
      <c r="E9" s="40">
        <f>+'24-03-344 Ind. AUTOCONSUMO'!N15</f>
        <v>0</v>
      </c>
      <c r="F9" s="40">
        <f>+'24-03-344 Ind. AUTOCONSUMO'!O15</f>
        <v>0</v>
      </c>
      <c r="G9" s="40">
        <f>+'24-03-344 Ind. AUTOCONSUMO'!R15</f>
        <v>0</v>
      </c>
      <c r="H9" s="40">
        <f>+'24-03-344 Ind. AUTOCONSUMO'!S15</f>
        <v>0</v>
      </c>
      <c r="I9" s="40">
        <f>+'24-03-344 Ind. AUTOCONSUMO'!T15</f>
        <v>0</v>
      </c>
      <c r="J9" s="40">
        <f>+'24-03-344 Ind. AUTOCONSUMO'!U15</f>
        <v>0</v>
      </c>
      <c r="K9" s="40">
        <f>+'24-03-344 Ind. AUTOCONSUMO'!V15</f>
        <v>0</v>
      </c>
      <c r="L9" s="40">
        <f>+'24-03-344 Ind. AUTOCONSUMO'!W15</f>
        <v>0</v>
      </c>
      <c r="M9" s="40">
        <f>+'24-03-344 Ind. AUTOCONSUMO'!X15</f>
        <v>0</v>
      </c>
      <c r="N9" s="40">
        <f>+'24-03-344 Ind. AUTOCONSUMO'!Y15</f>
        <v>0</v>
      </c>
      <c r="O9" s="40">
        <f>+'24-03-344 Ind. AUTOCONSUMO'!Z15</f>
        <v>0</v>
      </c>
      <c r="P9" s="40">
        <f>+'24-03-344 Ind. AUTOCONSUMO'!AA15</f>
        <v>0</v>
      </c>
      <c r="Q9" s="40">
        <f>+'24-03-344 Ind. AUTOCONSUMO'!AB15</f>
        <v>0</v>
      </c>
      <c r="R9" s="40">
        <f>+'24-03-344 Ind. AUTOCONSUMO'!AC15</f>
        <v>0</v>
      </c>
      <c r="S9" s="40">
        <f>+'24-03-344 Ind. AUTOCONSUMO'!AD15</f>
        <v>0</v>
      </c>
      <c r="T9" s="40">
        <f>+'24-03-344 Ind. AUTOCONSUMO'!AE15</f>
        <v>0</v>
      </c>
      <c r="U9" s="40">
        <f>+'24-03-344 Ind. AUTOCONSUMO'!AF15</f>
        <v>0</v>
      </c>
      <c r="V9" s="40">
        <f>+'24-03-344 Ind. AUTOCONSUMO'!AG15</f>
        <v>0</v>
      </c>
      <c r="W9" s="40">
        <f>+'24-03-344 Ind. AUTOCONSUMO'!AH15</f>
        <v>0</v>
      </c>
      <c r="X9" s="61">
        <f>+'24-03-344 Ind. AUTOCONSUMO'!AI15</f>
        <v>0</v>
      </c>
      <c r="Y9" s="61">
        <f>+'24-03-344 Ind. AUTOCONSUMO'!AJ15</f>
        <v>0</v>
      </c>
    </row>
    <row r="10" spans="1:25" ht="24.75" customHeight="1" x14ac:dyDescent="0.25">
      <c r="A10" s="60" t="s">
        <v>46</v>
      </c>
      <c r="B10" s="40">
        <f>+'24-03-344 Ind. AUTOCONSUMO'!J19</f>
        <v>19500000</v>
      </c>
      <c r="C10" s="40">
        <f>+'24-03-344 Ind. AUTOCONSUMO'!K19</f>
        <v>0</v>
      </c>
      <c r="D10" s="40">
        <f>+'24-03-344 Ind. AUTOCONSUMO'!M19</f>
        <v>0</v>
      </c>
      <c r="E10" s="40">
        <f>+'24-03-344 Ind. AUTOCONSUMO'!N19</f>
        <v>0</v>
      </c>
      <c r="F10" s="40">
        <f>+'24-03-344 Ind. AUTOCONSUMO'!O19</f>
        <v>0</v>
      </c>
      <c r="G10" s="40">
        <f>+'24-03-344 Ind. AUTOCONSUMO'!R19</f>
        <v>0</v>
      </c>
      <c r="H10" s="40">
        <f>+'24-03-344 Ind. AUTOCONSUMO'!S19</f>
        <v>0</v>
      </c>
      <c r="I10" s="40">
        <f>+'24-03-344 Ind. AUTOCONSUMO'!T19</f>
        <v>0</v>
      </c>
      <c r="J10" s="40">
        <f>+'24-03-344 Ind. AUTOCONSUMO'!U19</f>
        <v>0</v>
      </c>
      <c r="K10" s="40">
        <f>+'24-03-344 Ind. AUTOCONSUMO'!V19</f>
        <v>0</v>
      </c>
      <c r="L10" s="40">
        <f>+'24-03-344 Ind. AUTOCONSUMO'!W19</f>
        <v>0</v>
      </c>
      <c r="M10" s="40">
        <f>+'24-03-344 Ind. AUTOCONSUMO'!X19</f>
        <v>0</v>
      </c>
      <c r="N10" s="40">
        <f>+'24-03-344 Ind. AUTOCONSUMO'!Y19</f>
        <v>0</v>
      </c>
      <c r="O10" s="40">
        <f>+'24-03-344 Ind. AUTOCONSUMO'!Z19</f>
        <v>0</v>
      </c>
      <c r="P10" s="40">
        <f>+'24-03-344 Ind. AUTOCONSUMO'!AA19</f>
        <v>0</v>
      </c>
      <c r="Q10" s="40">
        <f>+'24-03-344 Ind. AUTOCONSUMO'!AB19</f>
        <v>0</v>
      </c>
      <c r="R10" s="40">
        <f>+'24-03-344 Ind. AUTOCONSUMO'!AC19</f>
        <v>0</v>
      </c>
      <c r="S10" s="40">
        <f>+'24-03-344 Ind. AUTOCONSUMO'!AD19</f>
        <v>0</v>
      </c>
      <c r="T10" s="40">
        <f>+'24-03-344 Ind. AUTOCONSUMO'!AE19</f>
        <v>0</v>
      </c>
      <c r="U10" s="40">
        <f>+'24-03-344 Ind. AUTOCONSUMO'!AF19</f>
        <v>0</v>
      </c>
      <c r="V10" s="40">
        <f>+'24-03-344 Ind. AUTOCONSUMO'!AG19</f>
        <v>0</v>
      </c>
      <c r="W10" s="40">
        <f>+'24-03-344 Ind. AUTOCONSUMO'!AH19</f>
        <v>0</v>
      </c>
      <c r="X10" s="61">
        <f>+'24-03-344 Ind. AUTOCONSUMO'!AI19</f>
        <v>0</v>
      </c>
      <c r="Y10" s="61">
        <f>+'24-03-344 Ind. AUTOCONSUMO'!AJ19</f>
        <v>0</v>
      </c>
    </row>
    <row r="11" spans="1:25" ht="24.75" customHeight="1" x14ac:dyDescent="0.25">
      <c r="A11" s="60" t="s">
        <v>48</v>
      </c>
      <c r="B11" s="40">
        <f>+'24-03-344 Ind. AUTOCONSUMO'!J31</f>
        <v>162750000</v>
      </c>
      <c r="C11" s="40">
        <f>+'24-03-344 Ind. AUTOCONSUMO'!K31</f>
        <v>110250000</v>
      </c>
      <c r="D11" s="40">
        <f>+'24-03-344 Ind. AUTOCONSUMO'!M31</f>
        <v>0</v>
      </c>
      <c r="E11" s="40">
        <f>+'24-03-344 Ind. AUTOCONSUMO'!N31</f>
        <v>0</v>
      </c>
      <c r="F11" s="40">
        <f>+'24-03-344 Ind. AUTOCONSUMO'!O31</f>
        <v>0</v>
      </c>
      <c r="G11" s="40">
        <f>+'24-03-344 Ind. AUTOCONSUMO'!R31</f>
        <v>0</v>
      </c>
      <c r="H11" s="40">
        <f>+'24-03-344 Ind. AUTOCONSUMO'!S31</f>
        <v>0</v>
      </c>
      <c r="I11" s="40">
        <f>+'24-03-344 Ind. AUTOCONSUMO'!T31</f>
        <v>0</v>
      </c>
      <c r="J11" s="40">
        <f>+'24-03-344 Ind. AUTOCONSUMO'!U31</f>
        <v>0</v>
      </c>
      <c r="K11" s="40">
        <f>+'24-03-344 Ind. AUTOCONSUMO'!V31</f>
        <v>0</v>
      </c>
      <c r="L11" s="40">
        <f>+'24-03-344 Ind. AUTOCONSUMO'!W31</f>
        <v>0</v>
      </c>
      <c r="M11" s="40">
        <f>+'24-03-344 Ind. AUTOCONSUMO'!X31</f>
        <v>0</v>
      </c>
      <c r="N11" s="40">
        <f>+'24-03-344 Ind. AUTOCONSUMO'!Y31</f>
        <v>0</v>
      </c>
      <c r="O11" s="40">
        <f>+'24-03-344 Ind. AUTOCONSUMO'!Z31</f>
        <v>0</v>
      </c>
      <c r="P11" s="40">
        <f>+'24-03-344 Ind. AUTOCONSUMO'!AA31</f>
        <v>0</v>
      </c>
      <c r="Q11" s="40">
        <f>+'24-03-344 Ind. AUTOCONSUMO'!AB31</f>
        <v>0</v>
      </c>
      <c r="R11" s="40">
        <f>+'24-03-344 Ind. AUTOCONSUMO'!AC31</f>
        <v>0</v>
      </c>
      <c r="S11" s="40">
        <f>+'24-03-344 Ind. AUTOCONSUMO'!AD31</f>
        <v>0</v>
      </c>
      <c r="T11" s="40">
        <f>+'24-03-344 Ind. AUTOCONSUMO'!AE31</f>
        <v>0</v>
      </c>
      <c r="U11" s="40">
        <f>+'24-03-344 Ind. AUTOCONSUMO'!AF31</f>
        <v>0</v>
      </c>
      <c r="V11" s="40">
        <f>+'24-03-344 Ind. AUTOCONSUMO'!AG31</f>
        <v>0</v>
      </c>
      <c r="W11" s="40">
        <f>+'24-03-344 Ind. AUTOCONSUMO'!AH31</f>
        <v>0</v>
      </c>
      <c r="X11" s="61">
        <f>+'24-03-344 Ind. AUTOCONSUMO'!AI31</f>
        <v>0</v>
      </c>
      <c r="Y11" s="61">
        <f>+'24-03-344 Ind. AUTOCONSUMO'!AJ31</f>
        <v>0</v>
      </c>
    </row>
    <row r="12" spans="1:25" ht="24.75" customHeight="1" x14ac:dyDescent="0.25">
      <c r="A12" s="60" t="s">
        <v>50</v>
      </c>
      <c r="B12" s="40">
        <f>+'24-03-344 Ind. AUTOCONSUMO'!J46</f>
        <v>247800000</v>
      </c>
      <c r="C12" s="40">
        <f>+'24-03-344 Ind. AUTOCONSUMO'!K46</f>
        <v>186900000</v>
      </c>
      <c r="D12" s="40">
        <f>+'24-03-344 Ind. AUTOCONSUMO'!M46</f>
        <v>0</v>
      </c>
      <c r="E12" s="40">
        <f>+'24-03-344 Ind. AUTOCONSUMO'!N46</f>
        <v>0</v>
      </c>
      <c r="F12" s="40">
        <f>+'24-03-344 Ind. AUTOCONSUMO'!O46</f>
        <v>0</v>
      </c>
      <c r="G12" s="40">
        <f>+'24-03-344 Ind. AUTOCONSUMO'!R46</f>
        <v>0</v>
      </c>
      <c r="H12" s="40">
        <f>+'24-03-344 Ind. AUTOCONSUMO'!S46</f>
        <v>0</v>
      </c>
      <c r="I12" s="40">
        <f>+'24-03-344 Ind. AUTOCONSUMO'!T46</f>
        <v>0</v>
      </c>
      <c r="J12" s="40">
        <f>+'24-03-344 Ind. AUTOCONSUMO'!U46</f>
        <v>0</v>
      </c>
      <c r="K12" s="40">
        <f>+'24-03-344 Ind. AUTOCONSUMO'!V46</f>
        <v>0</v>
      </c>
      <c r="L12" s="40">
        <f>+'24-03-344 Ind. AUTOCONSUMO'!W46</f>
        <v>0</v>
      </c>
      <c r="M12" s="40">
        <f>+'24-03-344 Ind. AUTOCONSUMO'!X46</f>
        <v>0</v>
      </c>
      <c r="N12" s="40">
        <f>+'24-03-344 Ind. AUTOCONSUMO'!Y46</f>
        <v>0</v>
      </c>
      <c r="O12" s="40">
        <f>+'24-03-344 Ind. AUTOCONSUMO'!Z46</f>
        <v>0</v>
      </c>
      <c r="P12" s="40">
        <f>+'24-03-344 Ind. AUTOCONSUMO'!AA46</f>
        <v>0</v>
      </c>
      <c r="Q12" s="40">
        <f>+'24-03-344 Ind. AUTOCONSUMO'!AB46</f>
        <v>186900000</v>
      </c>
      <c r="R12" s="40">
        <f>+'24-03-344 Ind. AUTOCONSUMO'!AC46</f>
        <v>186900000</v>
      </c>
      <c r="S12" s="40">
        <f>+'24-03-344 Ind. AUTOCONSUMO'!AD46</f>
        <v>0</v>
      </c>
      <c r="T12" s="40">
        <f>+'24-03-344 Ind. AUTOCONSUMO'!AE46</f>
        <v>0</v>
      </c>
      <c r="U12" s="40">
        <f>+'24-03-344 Ind. AUTOCONSUMO'!AF46</f>
        <v>0</v>
      </c>
      <c r="V12" s="40">
        <f>+'24-03-344 Ind. AUTOCONSUMO'!AG46</f>
        <v>0</v>
      </c>
      <c r="W12" s="40">
        <f>+'24-03-344 Ind. AUTOCONSUMO'!AH46</f>
        <v>186900000</v>
      </c>
      <c r="X12" s="61">
        <f>+'24-03-344 Ind. AUTOCONSUMO'!AI46</f>
        <v>0.75423728813559321</v>
      </c>
      <c r="Y12" s="61">
        <f>+'24-03-344 Ind. AUTOCONSUMO'!AJ46</f>
        <v>0.16452464788732393</v>
      </c>
    </row>
    <row r="13" spans="1:25" ht="24.75" customHeight="1" x14ac:dyDescent="0.25">
      <c r="A13" s="60" t="s">
        <v>52</v>
      </c>
      <c r="B13" s="40">
        <f>+'24-03-344 Ind. AUTOCONSUMO'!J50</f>
        <v>232882400</v>
      </c>
      <c r="C13" s="40">
        <f>+'24-03-344 Ind. AUTOCONSUMO'!K50</f>
        <v>0</v>
      </c>
      <c r="D13" s="40">
        <f>+'24-03-344 Ind. AUTOCONSUMO'!M50</f>
        <v>0</v>
      </c>
      <c r="E13" s="40">
        <f>+'24-03-344 Ind. AUTOCONSUMO'!N50</f>
        <v>0</v>
      </c>
      <c r="F13" s="40">
        <f>+'24-03-344 Ind. AUTOCONSUMO'!O50</f>
        <v>0</v>
      </c>
      <c r="G13" s="40">
        <f>+'24-03-344 Ind. AUTOCONSUMO'!R50</f>
        <v>0</v>
      </c>
      <c r="H13" s="40">
        <f>+'24-03-344 Ind. AUTOCONSUMO'!S50</f>
        <v>0</v>
      </c>
      <c r="I13" s="40">
        <f>+'24-03-344 Ind. AUTOCONSUMO'!T50</f>
        <v>0</v>
      </c>
      <c r="J13" s="40">
        <f>+'24-03-344 Ind. AUTOCONSUMO'!U50</f>
        <v>0</v>
      </c>
      <c r="K13" s="40">
        <f>+'24-03-344 Ind. AUTOCONSUMO'!V50</f>
        <v>0</v>
      </c>
      <c r="L13" s="40">
        <f>+'24-03-344 Ind. AUTOCONSUMO'!W50</f>
        <v>0</v>
      </c>
      <c r="M13" s="40">
        <f>+'24-03-344 Ind. AUTOCONSUMO'!X50</f>
        <v>0</v>
      </c>
      <c r="N13" s="40">
        <f>+'24-03-344 Ind. AUTOCONSUMO'!Y50</f>
        <v>0</v>
      </c>
      <c r="O13" s="40">
        <f>+'24-03-344 Ind. AUTOCONSUMO'!Z50</f>
        <v>0</v>
      </c>
      <c r="P13" s="40">
        <f>+'24-03-344 Ind. AUTOCONSUMO'!AA50</f>
        <v>0</v>
      </c>
      <c r="Q13" s="40">
        <f>+'24-03-344 Ind. AUTOCONSUMO'!AB50</f>
        <v>0</v>
      </c>
      <c r="R13" s="40">
        <f>+'24-03-344 Ind. AUTOCONSUMO'!AC50</f>
        <v>0</v>
      </c>
      <c r="S13" s="40">
        <f>+'24-03-344 Ind. AUTOCONSUMO'!AD50</f>
        <v>0</v>
      </c>
      <c r="T13" s="40">
        <f>+'24-03-344 Ind. AUTOCONSUMO'!AE50</f>
        <v>0</v>
      </c>
      <c r="U13" s="40">
        <f>+'24-03-344 Ind. AUTOCONSUMO'!AF50</f>
        <v>0</v>
      </c>
      <c r="V13" s="40">
        <f>+'24-03-344 Ind. AUTOCONSUMO'!AG50</f>
        <v>0</v>
      </c>
      <c r="W13" s="40">
        <f>+'24-03-344 Ind. AUTOCONSUMO'!AH50</f>
        <v>0</v>
      </c>
      <c r="X13" s="61">
        <f>+'24-03-344 Ind. AUTOCONSUMO'!AI50</f>
        <v>0</v>
      </c>
      <c r="Y13" s="61">
        <f>+'24-03-344 Ind. AUTOCONSUMO'!AJ50</f>
        <v>0</v>
      </c>
    </row>
    <row r="14" spans="1:25" ht="24.75" customHeight="1" x14ac:dyDescent="0.25">
      <c r="A14" s="60" t="s">
        <v>54</v>
      </c>
      <c r="B14" s="40">
        <f>+'24-03-344 Ind. AUTOCONSUMO'!J81</f>
        <v>380100000</v>
      </c>
      <c r="C14" s="40">
        <f>+'24-03-344 Ind. AUTOCONSUMO'!K81</f>
        <v>380100000</v>
      </c>
      <c r="D14" s="40">
        <f>+'24-03-344 Ind. AUTOCONSUMO'!M81</f>
        <v>0</v>
      </c>
      <c r="E14" s="40">
        <f>+'24-03-344 Ind. AUTOCONSUMO'!N81</f>
        <v>0</v>
      </c>
      <c r="F14" s="40">
        <f>+'24-03-344 Ind. AUTOCONSUMO'!O81</f>
        <v>0</v>
      </c>
      <c r="G14" s="40">
        <f>+'24-03-344 Ind. AUTOCONSUMO'!R81</f>
        <v>0</v>
      </c>
      <c r="H14" s="40">
        <f>+'24-03-344 Ind. AUTOCONSUMO'!S81</f>
        <v>0</v>
      </c>
      <c r="I14" s="40">
        <f>+'24-03-344 Ind. AUTOCONSUMO'!T81</f>
        <v>0</v>
      </c>
      <c r="J14" s="40">
        <f>+'24-03-344 Ind. AUTOCONSUMO'!U81</f>
        <v>0</v>
      </c>
      <c r="K14" s="40">
        <f>+'24-03-344 Ind. AUTOCONSUMO'!V81</f>
        <v>0</v>
      </c>
      <c r="L14" s="40">
        <f>+'24-03-344 Ind. AUTOCONSUMO'!W81</f>
        <v>0</v>
      </c>
      <c r="M14" s="40">
        <f>+'24-03-344 Ind. AUTOCONSUMO'!X81</f>
        <v>0</v>
      </c>
      <c r="N14" s="40">
        <f>+'24-03-344 Ind. AUTOCONSUMO'!Y81</f>
        <v>0</v>
      </c>
      <c r="O14" s="40">
        <f>+'24-03-344 Ind. AUTOCONSUMO'!Z81</f>
        <v>0</v>
      </c>
      <c r="P14" s="40">
        <f>+'24-03-344 Ind. AUTOCONSUMO'!AA81</f>
        <v>0</v>
      </c>
      <c r="Q14" s="40">
        <f>+'24-03-344 Ind. AUTOCONSUMO'!AB81</f>
        <v>0</v>
      </c>
      <c r="R14" s="40">
        <f>+'24-03-344 Ind. AUTOCONSUMO'!AC81</f>
        <v>0</v>
      </c>
      <c r="S14" s="40">
        <f>+'24-03-344 Ind. AUTOCONSUMO'!AD81</f>
        <v>0</v>
      </c>
      <c r="T14" s="40">
        <f>+'24-03-344 Ind. AUTOCONSUMO'!AE81</f>
        <v>0</v>
      </c>
      <c r="U14" s="40">
        <f>+'24-03-344 Ind. AUTOCONSUMO'!AF81</f>
        <v>0</v>
      </c>
      <c r="V14" s="40">
        <f>+'24-03-344 Ind. AUTOCONSUMO'!AG81</f>
        <v>0</v>
      </c>
      <c r="W14" s="40">
        <f>+'24-03-344 Ind. AUTOCONSUMO'!AH81</f>
        <v>0</v>
      </c>
      <c r="X14" s="61">
        <f>+'24-03-344 Ind. AUTOCONSUMO'!AI81</f>
        <v>0</v>
      </c>
      <c r="Y14" s="61">
        <f>+'24-03-344 Ind. AUTOCONSUMO'!AJ81</f>
        <v>0</v>
      </c>
    </row>
    <row r="15" spans="1:25" ht="24.75" customHeight="1" x14ac:dyDescent="0.25">
      <c r="A15" s="60" t="s">
        <v>56</v>
      </c>
      <c r="B15" s="40">
        <f>+'24-03-344 Ind. AUTOCONSUMO'!J98</f>
        <v>168000000</v>
      </c>
      <c r="C15" s="40">
        <f>+'24-03-344 Ind. AUTOCONSUMO'!K98</f>
        <v>168000000</v>
      </c>
      <c r="D15" s="40">
        <f>+'24-03-344 Ind. AUTOCONSUMO'!M98</f>
        <v>0</v>
      </c>
      <c r="E15" s="40">
        <f>+'24-03-344 Ind. AUTOCONSUMO'!N98</f>
        <v>0</v>
      </c>
      <c r="F15" s="40">
        <f>+'24-03-344 Ind. AUTOCONSUMO'!O98</f>
        <v>0</v>
      </c>
      <c r="G15" s="40">
        <f>+'24-03-344 Ind. AUTOCONSUMO'!R98</f>
        <v>0</v>
      </c>
      <c r="H15" s="40">
        <f>+'24-03-344 Ind. AUTOCONSUMO'!S98</f>
        <v>0</v>
      </c>
      <c r="I15" s="40">
        <f>+'24-03-344 Ind. AUTOCONSUMO'!T98</f>
        <v>0</v>
      </c>
      <c r="J15" s="40">
        <f>+'24-03-344 Ind. AUTOCONSUMO'!U98</f>
        <v>0</v>
      </c>
      <c r="K15" s="40">
        <f>+'24-03-344 Ind. AUTOCONSUMO'!V98</f>
        <v>0</v>
      </c>
      <c r="L15" s="40">
        <f>+'24-03-344 Ind. AUTOCONSUMO'!W98</f>
        <v>0</v>
      </c>
      <c r="M15" s="40">
        <f>+'24-03-344 Ind. AUTOCONSUMO'!X98</f>
        <v>0</v>
      </c>
      <c r="N15" s="40">
        <f>+'24-03-344 Ind. AUTOCONSUMO'!Y98</f>
        <v>0</v>
      </c>
      <c r="O15" s="40">
        <f>+'24-03-344 Ind. AUTOCONSUMO'!Z98</f>
        <v>0</v>
      </c>
      <c r="P15" s="40">
        <f>+'24-03-344 Ind. AUTOCONSUMO'!AA98</f>
        <v>0</v>
      </c>
      <c r="Q15" s="40">
        <f>+'24-03-344 Ind. AUTOCONSUMO'!AB98</f>
        <v>0</v>
      </c>
      <c r="R15" s="40">
        <f>+'24-03-344 Ind. AUTOCONSUMO'!AC98</f>
        <v>0</v>
      </c>
      <c r="S15" s="40">
        <f>+'24-03-344 Ind. AUTOCONSUMO'!AD98</f>
        <v>0</v>
      </c>
      <c r="T15" s="40">
        <f>+'24-03-344 Ind. AUTOCONSUMO'!AE98</f>
        <v>0</v>
      </c>
      <c r="U15" s="40">
        <f>+'24-03-344 Ind. AUTOCONSUMO'!AF98</f>
        <v>0</v>
      </c>
      <c r="V15" s="40">
        <f>+'24-03-344 Ind. AUTOCONSUMO'!AG98</f>
        <v>0</v>
      </c>
      <c r="W15" s="40">
        <f>+'24-03-344 Ind. AUTOCONSUMO'!AH98</f>
        <v>0</v>
      </c>
      <c r="X15" s="61">
        <f>+'24-03-344 Ind. AUTOCONSUMO'!AI98</f>
        <v>0</v>
      </c>
      <c r="Y15" s="61">
        <f>+'24-03-344 Ind. AUTOCONSUMO'!AJ98</f>
        <v>0</v>
      </c>
    </row>
    <row r="16" spans="1:25" ht="24.75" customHeight="1" x14ac:dyDescent="0.25">
      <c r="A16" s="60" t="s">
        <v>58</v>
      </c>
      <c r="B16" s="40">
        <f>+'24-03-344 Ind. AUTOCONSUMO'!J102</f>
        <v>417800000</v>
      </c>
      <c r="C16" s="40">
        <f>+'24-03-344 Ind. AUTOCONSUMO'!K102</f>
        <v>0</v>
      </c>
      <c r="D16" s="40">
        <f>+'24-03-344 Ind. AUTOCONSUMO'!M102</f>
        <v>0</v>
      </c>
      <c r="E16" s="40">
        <f>+'24-03-344 Ind. AUTOCONSUMO'!N102</f>
        <v>0</v>
      </c>
      <c r="F16" s="40">
        <f>+'24-03-344 Ind. AUTOCONSUMO'!O102</f>
        <v>0</v>
      </c>
      <c r="G16" s="40">
        <f>+'24-03-344 Ind. AUTOCONSUMO'!R102</f>
        <v>0</v>
      </c>
      <c r="H16" s="40">
        <f>+'24-03-344 Ind. AUTOCONSUMO'!S102</f>
        <v>0</v>
      </c>
      <c r="I16" s="40">
        <f>+'24-03-344 Ind. AUTOCONSUMO'!T102</f>
        <v>0</v>
      </c>
      <c r="J16" s="40">
        <f>+'24-03-344 Ind. AUTOCONSUMO'!U102</f>
        <v>0</v>
      </c>
      <c r="K16" s="40">
        <f>+'24-03-344 Ind. AUTOCONSUMO'!V102</f>
        <v>0</v>
      </c>
      <c r="L16" s="40">
        <f>+'24-03-344 Ind. AUTOCONSUMO'!W102</f>
        <v>0</v>
      </c>
      <c r="M16" s="40">
        <f>+'24-03-344 Ind. AUTOCONSUMO'!X102</f>
        <v>0</v>
      </c>
      <c r="N16" s="40">
        <f>+'24-03-344 Ind. AUTOCONSUMO'!Y102</f>
        <v>0</v>
      </c>
      <c r="O16" s="40">
        <f>+'24-03-344 Ind. AUTOCONSUMO'!Z102</f>
        <v>0</v>
      </c>
      <c r="P16" s="40">
        <f>+'24-03-344 Ind. AUTOCONSUMO'!AA102</f>
        <v>0</v>
      </c>
      <c r="Q16" s="40">
        <f>+'24-03-344 Ind. AUTOCONSUMO'!AB102</f>
        <v>0</v>
      </c>
      <c r="R16" s="40">
        <f>+'24-03-344 Ind. AUTOCONSUMO'!AC102</f>
        <v>0</v>
      </c>
      <c r="S16" s="40">
        <f>+'24-03-344 Ind. AUTOCONSUMO'!AD102</f>
        <v>0</v>
      </c>
      <c r="T16" s="40">
        <f>+'24-03-344 Ind. AUTOCONSUMO'!AE102</f>
        <v>0</v>
      </c>
      <c r="U16" s="40">
        <f>+'24-03-344 Ind. AUTOCONSUMO'!AF102</f>
        <v>0</v>
      </c>
      <c r="V16" s="40">
        <f>+'24-03-344 Ind. AUTOCONSUMO'!AG102</f>
        <v>0</v>
      </c>
      <c r="W16" s="40">
        <f>+'24-03-344 Ind. AUTOCONSUMO'!AH102</f>
        <v>0</v>
      </c>
      <c r="X16" s="61">
        <f>+'24-03-344 Ind. AUTOCONSUMO'!AI102</f>
        <v>0</v>
      </c>
      <c r="Y16" s="61">
        <f>+'24-03-344 Ind. AUTOCONSUMO'!AJ102</f>
        <v>0</v>
      </c>
    </row>
    <row r="17" spans="1:25" ht="24.75" customHeight="1" x14ac:dyDescent="0.25">
      <c r="A17" s="60" t="s">
        <v>60</v>
      </c>
      <c r="B17" s="40">
        <f>+'24-03-344 Ind. AUTOCONSUMO'!J111</f>
        <v>122700000</v>
      </c>
      <c r="C17" s="40">
        <f>+'24-03-344 Ind. AUTOCONSUMO'!K111</f>
        <v>108000000</v>
      </c>
      <c r="D17" s="40">
        <f>+'24-03-344 Ind. AUTOCONSUMO'!M111</f>
        <v>0</v>
      </c>
      <c r="E17" s="40">
        <f>+'24-03-344 Ind. AUTOCONSUMO'!N111</f>
        <v>0</v>
      </c>
      <c r="F17" s="40">
        <f>+'24-03-344 Ind. AUTOCONSUMO'!O111</f>
        <v>0</v>
      </c>
      <c r="G17" s="40">
        <f>+'24-03-344 Ind. AUTOCONSUMO'!R111</f>
        <v>0</v>
      </c>
      <c r="H17" s="40">
        <f>+'24-03-344 Ind. AUTOCONSUMO'!S111</f>
        <v>0</v>
      </c>
      <c r="I17" s="40">
        <f>+'24-03-344 Ind. AUTOCONSUMO'!T111</f>
        <v>0</v>
      </c>
      <c r="J17" s="40">
        <f>+'24-03-344 Ind. AUTOCONSUMO'!U111</f>
        <v>0</v>
      </c>
      <c r="K17" s="40">
        <f>+'24-03-344 Ind. AUTOCONSUMO'!V111</f>
        <v>0</v>
      </c>
      <c r="L17" s="40">
        <f>+'24-03-344 Ind. AUTOCONSUMO'!W111</f>
        <v>0</v>
      </c>
      <c r="M17" s="40">
        <f>+'24-03-344 Ind. AUTOCONSUMO'!X111</f>
        <v>0</v>
      </c>
      <c r="N17" s="40">
        <f>+'24-03-344 Ind. AUTOCONSUMO'!Y111</f>
        <v>0</v>
      </c>
      <c r="O17" s="40">
        <f>+'24-03-344 Ind. AUTOCONSUMO'!Z111</f>
        <v>0</v>
      </c>
      <c r="P17" s="40">
        <f>+'24-03-344 Ind. AUTOCONSUMO'!AA111</f>
        <v>0</v>
      </c>
      <c r="Q17" s="40">
        <f>+'24-03-344 Ind. AUTOCONSUMO'!AB111</f>
        <v>0</v>
      </c>
      <c r="R17" s="40">
        <f>+'24-03-344 Ind. AUTOCONSUMO'!AC111</f>
        <v>0</v>
      </c>
      <c r="S17" s="40">
        <f>+'24-03-344 Ind. AUTOCONSUMO'!AD111</f>
        <v>0</v>
      </c>
      <c r="T17" s="40">
        <f>+'24-03-344 Ind. AUTOCONSUMO'!AE111</f>
        <v>0</v>
      </c>
      <c r="U17" s="40">
        <f>+'24-03-344 Ind. AUTOCONSUMO'!AF111</f>
        <v>0</v>
      </c>
      <c r="V17" s="40">
        <f>+'24-03-344 Ind. AUTOCONSUMO'!AG111</f>
        <v>0</v>
      </c>
      <c r="W17" s="40">
        <f>+'24-03-344 Ind. AUTOCONSUMO'!AH111</f>
        <v>0</v>
      </c>
      <c r="X17" s="61">
        <f>+'24-03-344 Ind. AUTOCONSUMO'!AI111</f>
        <v>0</v>
      </c>
      <c r="Y17" s="61">
        <f>+'24-03-344 Ind. AUTOCONSUMO'!AJ103</f>
        <v>0</v>
      </c>
    </row>
    <row r="18" spans="1:25" ht="24.75" customHeight="1" x14ac:dyDescent="0.25">
      <c r="A18" s="60" t="s">
        <v>62</v>
      </c>
      <c r="B18" s="40">
        <f>+'24-03-344 Ind. AUTOCONSUMO'!J116</f>
        <v>67000000</v>
      </c>
      <c r="C18" s="40">
        <f>+'24-03-344 Ind. AUTOCONSUMO'!K116</f>
        <v>52000000</v>
      </c>
      <c r="D18" s="40">
        <f>+'24-03-344 Ind. AUTOCONSUMO'!M116</f>
        <v>0</v>
      </c>
      <c r="E18" s="40">
        <f>+'24-03-344 Ind. AUTOCONSUMO'!N116</f>
        <v>0</v>
      </c>
      <c r="F18" s="40">
        <f>+'24-03-344 Ind. AUTOCONSUMO'!O116</f>
        <v>0</v>
      </c>
      <c r="G18" s="40">
        <f>+'24-03-344 Ind. AUTOCONSUMO'!R116</f>
        <v>0</v>
      </c>
      <c r="H18" s="40">
        <f>+'24-03-344 Ind. AUTOCONSUMO'!S116</f>
        <v>0</v>
      </c>
      <c r="I18" s="40">
        <f>+'24-03-344 Ind. AUTOCONSUMO'!T116</f>
        <v>0</v>
      </c>
      <c r="J18" s="40">
        <f>+'24-03-344 Ind. AUTOCONSUMO'!U116</f>
        <v>0</v>
      </c>
      <c r="K18" s="40">
        <f>+'24-03-344 Ind. AUTOCONSUMO'!V116</f>
        <v>0</v>
      </c>
      <c r="L18" s="40">
        <f>+'24-03-344 Ind. AUTOCONSUMO'!W116</f>
        <v>0</v>
      </c>
      <c r="M18" s="40">
        <f>+'24-03-344 Ind. AUTOCONSUMO'!X116</f>
        <v>0</v>
      </c>
      <c r="N18" s="40">
        <f>+'24-03-344 Ind. AUTOCONSUMO'!Y116</f>
        <v>0</v>
      </c>
      <c r="O18" s="40">
        <f>+'24-03-344 Ind. AUTOCONSUMO'!Z116</f>
        <v>0</v>
      </c>
      <c r="P18" s="40">
        <f>+'24-03-344 Ind. AUTOCONSUMO'!AA116</f>
        <v>0</v>
      </c>
      <c r="Q18" s="40">
        <f>+'24-03-344 Ind. AUTOCONSUMO'!AB116</f>
        <v>26000000</v>
      </c>
      <c r="R18" s="40">
        <f>+'24-03-344 Ind. AUTOCONSUMO'!AC116</f>
        <v>26000000</v>
      </c>
      <c r="S18" s="40">
        <f>+'24-03-344 Ind. AUTOCONSUMO'!AD116</f>
        <v>0</v>
      </c>
      <c r="T18" s="40">
        <f>+'24-03-344 Ind. AUTOCONSUMO'!AE116</f>
        <v>0</v>
      </c>
      <c r="U18" s="40">
        <f>+'24-03-344 Ind. AUTOCONSUMO'!AF116</f>
        <v>0</v>
      </c>
      <c r="V18" s="40">
        <f>+'24-03-344 Ind. AUTOCONSUMO'!AG116</f>
        <v>0</v>
      </c>
      <c r="W18" s="40">
        <f>+'24-03-344 Ind. AUTOCONSUMO'!AH116</f>
        <v>26000000</v>
      </c>
      <c r="X18" s="61">
        <f>+'24-03-344 Ind. AUTOCONSUMO'!AI116</f>
        <v>0.38805970149253732</v>
      </c>
      <c r="Y18" s="61">
        <f>+'24-03-344 Ind. AUTOCONSUMO'!AJ116</f>
        <v>2.2887323943661973E-2</v>
      </c>
    </row>
    <row r="19" spans="1:25" ht="24.75" customHeight="1" x14ac:dyDescent="0.25">
      <c r="A19" s="60" t="s">
        <v>64</v>
      </c>
      <c r="B19" s="40">
        <f>+'24-03-344 Ind. AUTOCONSUMO'!J120</f>
        <v>23512000</v>
      </c>
      <c r="C19" s="40">
        <f>+'24-03-344 Ind. AUTOCONSUMO'!K120</f>
        <v>23512000</v>
      </c>
      <c r="D19" s="40">
        <f>+'24-03-344 Ind. AUTOCONSUMO'!M120</f>
        <v>0</v>
      </c>
      <c r="E19" s="40">
        <f>+'24-03-344 Ind. AUTOCONSUMO'!N120</f>
        <v>0</v>
      </c>
      <c r="F19" s="40">
        <f>+'24-03-344 Ind. AUTOCONSUMO'!O120</f>
        <v>0</v>
      </c>
      <c r="G19" s="40">
        <f>+'24-03-344 Ind. AUTOCONSUMO'!R120</f>
        <v>0</v>
      </c>
      <c r="H19" s="40">
        <f>+'24-03-344 Ind. AUTOCONSUMO'!S120</f>
        <v>0</v>
      </c>
      <c r="I19" s="40">
        <f>+'24-03-344 Ind. AUTOCONSUMO'!T120</f>
        <v>0</v>
      </c>
      <c r="J19" s="40">
        <f>+'24-03-344 Ind. AUTOCONSUMO'!U120</f>
        <v>0</v>
      </c>
      <c r="K19" s="40">
        <f>+'24-03-344 Ind. AUTOCONSUMO'!V120</f>
        <v>0</v>
      </c>
      <c r="L19" s="40">
        <f>+'24-03-344 Ind. AUTOCONSUMO'!W120</f>
        <v>0</v>
      </c>
      <c r="M19" s="40">
        <f>+'24-03-344 Ind. AUTOCONSUMO'!X120</f>
        <v>0</v>
      </c>
      <c r="N19" s="40">
        <f>+'24-03-344 Ind. AUTOCONSUMO'!Y120</f>
        <v>0</v>
      </c>
      <c r="O19" s="40">
        <f>+'24-03-344 Ind. AUTOCONSUMO'!Z120</f>
        <v>3600000</v>
      </c>
      <c r="P19" s="40">
        <f>+'24-03-344 Ind. AUTOCONSUMO'!AA120</f>
        <v>0</v>
      </c>
      <c r="Q19" s="40">
        <f>+'24-03-344 Ind. AUTOCONSUMO'!AB120</f>
        <v>0</v>
      </c>
      <c r="R19" s="40">
        <f>+'24-03-344 Ind. AUTOCONSUMO'!AC120</f>
        <v>3600000</v>
      </c>
      <c r="S19" s="40">
        <f>+'24-03-344 Ind. AUTOCONSUMO'!AD120</f>
        <v>0</v>
      </c>
      <c r="T19" s="40">
        <f>+'24-03-344 Ind. AUTOCONSUMO'!AE120</f>
        <v>0</v>
      </c>
      <c r="U19" s="40">
        <f>+'24-03-344 Ind. AUTOCONSUMO'!AF120</f>
        <v>0</v>
      </c>
      <c r="V19" s="40">
        <f>+'24-03-344 Ind. AUTOCONSUMO'!AG120</f>
        <v>0</v>
      </c>
      <c r="W19" s="40">
        <f>+'24-03-344 Ind. AUTOCONSUMO'!AH120</f>
        <v>3600000</v>
      </c>
      <c r="X19" s="61">
        <f>+'24-03-344 Ind. AUTOCONSUMO'!AI120</f>
        <v>0.15311330384484517</v>
      </c>
      <c r="Y19" s="61">
        <f>+'24-03-344 Ind. AUTOCONSUMO'!AJ120</f>
        <v>3.1690140845070424E-3</v>
      </c>
    </row>
    <row r="20" spans="1:25" ht="24.75" customHeight="1" x14ac:dyDescent="0.25">
      <c r="A20" s="62" t="s">
        <v>66</v>
      </c>
      <c r="B20" s="40">
        <f>+'24-03-344 Ind. AUTOCONSUMO'!J133</f>
        <v>133500000</v>
      </c>
      <c r="C20" s="40">
        <f>+'24-03-344 Ind. AUTOCONSUMO'!K133</f>
        <v>123000000</v>
      </c>
      <c r="D20" s="40">
        <f>+'24-03-344 Ind. AUTOCONSUMO'!M133</f>
        <v>0</v>
      </c>
      <c r="E20" s="40">
        <f>+'24-03-344 Ind. AUTOCONSUMO'!N133</f>
        <v>0</v>
      </c>
      <c r="F20" s="40">
        <f>+'24-03-344 Ind. AUTOCONSUMO'!O133</f>
        <v>0</v>
      </c>
      <c r="G20" s="40">
        <f>+'24-03-344 Ind. AUTOCONSUMO'!R133</f>
        <v>0</v>
      </c>
      <c r="H20" s="40">
        <f>+'24-03-344 Ind. AUTOCONSUMO'!S133</f>
        <v>0</v>
      </c>
      <c r="I20" s="40">
        <f>+'24-03-344 Ind. AUTOCONSUMO'!T133</f>
        <v>0</v>
      </c>
      <c r="J20" s="40">
        <f>+'24-03-344 Ind. AUTOCONSUMO'!U133</f>
        <v>0</v>
      </c>
      <c r="K20" s="40">
        <f>+'24-03-344 Ind. AUTOCONSUMO'!V133</f>
        <v>0</v>
      </c>
      <c r="L20" s="40">
        <f>+'24-03-344 Ind. AUTOCONSUMO'!W133</f>
        <v>0</v>
      </c>
      <c r="M20" s="40">
        <f>+'24-03-344 Ind. AUTOCONSUMO'!X133</f>
        <v>0</v>
      </c>
      <c r="N20" s="40">
        <f>+'24-03-344 Ind. AUTOCONSUMO'!Y133</f>
        <v>0</v>
      </c>
      <c r="O20" s="40">
        <f>+'24-03-344 Ind. AUTOCONSUMO'!Z133</f>
        <v>0</v>
      </c>
      <c r="P20" s="40">
        <f>+'24-03-344 Ind. AUTOCONSUMO'!AA133</f>
        <v>0</v>
      </c>
      <c r="Q20" s="40">
        <f>+'24-03-344 Ind. AUTOCONSUMO'!AB133</f>
        <v>91500000</v>
      </c>
      <c r="R20" s="40">
        <f>+'24-03-344 Ind. AUTOCONSUMO'!AC133</f>
        <v>91500000</v>
      </c>
      <c r="S20" s="40">
        <f>+'24-03-344 Ind. AUTOCONSUMO'!AD133</f>
        <v>0</v>
      </c>
      <c r="T20" s="40">
        <f>+'24-03-344 Ind. AUTOCONSUMO'!AE133</f>
        <v>0</v>
      </c>
      <c r="U20" s="40">
        <f>+'24-03-344 Ind. AUTOCONSUMO'!AF133</f>
        <v>0</v>
      </c>
      <c r="V20" s="40">
        <f>+'24-03-344 Ind. AUTOCONSUMO'!AG133</f>
        <v>0</v>
      </c>
      <c r="W20" s="40">
        <f>+'24-03-344 Ind. AUTOCONSUMO'!AH133</f>
        <v>91500000</v>
      </c>
      <c r="X20" s="61">
        <f>+'24-03-344 Ind. AUTOCONSUMO'!AI133</f>
        <v>0.6853932584269663</v>
      </c>
      <c r="Y20" s="61">
        <f>+'24-03-344 Ind. AUTOCONSUMO'!AJ133</f>
        <v>8.0545774647887328E-2</v>
      </c>
    </row>
    <row r="21" spans="1:25" ht="24.75" customHeight="1" x14ac:dyDescent="0.25">
      <c r="A21" s="62" t="s">
        <v>68</v>
      </c>
      <c r="B21" s="40">
        <f>+'24-03-344 Ind. AUTOCONSUMO'!J137</f>
        <v>22400000</v>
      </c>
      <c r="C21" s="40">
        <f>+'24-03-344 Ind. AUTOCONSUMO'!K137</f>
        <v>0</v>
      </c>
      <c r="D21" s="40">
        <f>+'24-03-344 Ind. AUTOCONSUMO'!M137</f>
        <v>0</v>
      </c>
      <c r="E21" s="40">
        <f>+'24-03-344 Ind. AUTOCONSUMO'!N137</f>
        <v>0</v>
      </c>
      <c r="F21" s="40">
        <f>+'24-03-344 Ind. AUTOCONSUMO'!O137</f>
        <v>0</v>
      </c>
      <c r="G21" s="40">
        <f>+'24-03-344 Ind. AUTOCONSUMO'!R137</f>
        <v>0</v>
      </c>
      <c r="H21" s="40">
        <f>+'24-03-344 Ind. AUTOCONSUMO'!S137</f>
        <v>0</v>
      </c>
      <c r="I21" s="40">
        <f>+'24-03-344 Ind. AUTOCONSUMO'!T137</f>
        <v>0</v>
      </c>
      <c r="J21" s="40">
        <f>+'24-03-344 Ind. AUTOCONSUMO'!U137</f>
        <v>0</v>
      </c>
      <c r="K21" s="40">
        <f>+'24-03-344 Ind. AUTOCONSUMO'!V137</f>
        <v>0</v>
      </c>
      <c r="L21" s="40">
        <f>+'24-03-344 Ind. AUTOCONSUMO'!W137</f>
        <v>0</v>
      </c>
      <c r="M21" s="40">
        <f>+'24-03-344 Ind. AUTOCONSUMO'!X137</f>
        <v>0</v>
      </c>
      <c r="N21" s="40">
        <f>+'24-03-344 Ind. AUTOCONSUMO'!Y137</f>
        <v>0</v>
      </c>
      <c r="O21" s="40">
        <f>+'24-03-344 Ind. AUTOCONSUMO'!Z137</f>
        <v>0</v>
      </c>
      <c r="P21" s="40">
        <f>+'24-03-344 Ind. AUTOCONSUMO'!AA137</f>
        <v>0</v>
      </c>
      <c r="Q21" s="40">
        <f>+'24-03-344 Ind. AUTOCONSUMO'!AB137</f>
        <v>0</v>
      </c>
      <c r="R21" s="40">
        <f>+'24-03-344 Ind. AUTOCONSUMO'!AC137</f>
        <v>0</v>
      </c>
      <c r="S21" s="40">
        <f>+'24-03-344 Ind. AUTOCONSUMO'!AD137</f>
        <v>0</v>
      </c>
      <c r="T21" s="40">
        <f>+'24-03-344 Ind. AUTOCONSUMO'!AE137</f>
        <v>0</v>
      </c>
      <c r="U21" s="40">
        <f>+'24-03-344 Ind. AUTOCONSUMO'!AF137</f>
        <v>0</v>
      </c>
      <c r="V21" s="40">
        <f>+'24-03-344 Ind. AUTOCONSUMO'!AG137</f>
        <v>0</v>
      </c>
      <c r="W21" s="40">
        <f>+'24-03-344 Ind. AUTOCONSUMO'!AH137</f>
        <v>0</v>
      </c>
      <c r="X21" s="61">
        <f>+'24-03-344 Ind. AUTOCONSUMO'!AI137</f>
        <v>0</v>
      </c>
      <c r="Y21" s="61">
        <f>+'24-03-344 Ind. AUTOCONSUMO'!AJ137</f>
        <v>0</v>
      </c>
    </row>
    <row r="22" spans="1:25" ht="24.75" customHeight="1" x14ac:dyDescent="0.25">
      <c r="A22" s="62" t="s">
        <v>80</v>
      </c>
      <c r="B22" s="40">
        <f>+'24-03-344 Ind. AUTOCONSUMO'!J141</f>
        <v>199500000</v>
      </c>
      <c r="C22" s="40">
        <f>+'24-03-344 Ind. AUTOCONSUMO'!K141</f>
        <v>0</v>
      </c>
      <c r="D22" s="40">
        <f>+'24-03-344 Ind. AUTOCONSUMO'!M138</f>
        <v>0</v>
      </c>
      <c r="E22" s="40">
        <f>+'24-03-344 Ind. AUTOCONSUMO'!N138</f>
        <v>0</v>
      </c>
      <c r="F22" s="40">
        <f>+'24-03-344 Ind. AUTOCONSUMO'!O138</f>
        <v>0</v>
      </c>
      <c r="G22" s="40">
        <f>+'24-03-344 Ind. AUTOCONSUMO'!R138</f>
        <v>0</v>
      </c>
      <c r="H22" s="40">
        <f>+'24-03-344 Ind. AUTOCONSUMO'!S138</f>
        <v>0</v>
      </c>
      <c r="I22" s="40">
        <f>+'24-03-344 Ind. AUTOCONSUMO'!T138</f>
        <v>0</v>
      </c>
      <c r="J22" s="40">
        <f>+'24-03-344 Ind. AUTOCONSUMO'!U141</f>
        <v>0</v>
      </c>
      <c r="K22" s="40">
        <f>+'24-03-344 Ind. AUTOCONSUMO'!V138</f>
        <v>0</v>
      </c>
      <c r="L22" s="40">
        <f>+'24-03-344 Ind. AUTOCONSUMO'!W138</f>
        <v>0</v>
      </c>
      <c r="M22" s="40">
        <f>+'24-03-344 Ind. AUTOCONSUMO'!X138</f>
        <v>0</v>
      </c>
      <c r="N22" s="40">
        <f>+'24-03-344 Ind. AUTOCONSUMO'!Y141</f>
        <v>0</v>
      </c>
      <c r="O22" s="40">
        <f>+'24-03-344 Ind. AUTOCONSUMO'!Z138</f>
        <v>0</v>
      </c>
      <c r="P22" s="40">
        <f>+'24-03-344 Ind. AUTOCONSUMO'!AA138</f>
        <v>0</v>
      </c>
      <c r="Q22" s="40">
        <f>+'24-03-344 Ind. AUTOCONSUMO'!AB138</f>
        <v>0</v>
      </c>
      <c r="R22" s="40">
        <f>+'24-03-344 Ind. AUTOCONSUMO'!AC141</f>
        <v>0</v>
      </c>
      <c r="S22" s="40">
        <f>+'24-03-344 Ind. AUTOCONSUMO'!AD138</f>
        <v>0</v>
      </c>
      <c r="T22" s="40">
        <f>+'24-03-344 Ind. AUTOCONSUMO'!AE138</f>
        <v>0</v>
      </c>
      <c r="U22" s="40">
        <f>+'24-03-344 Ind. AUTOCONSUMO'!AF138</f>
        <v>0</v>
      </c>
      <c r="V22" s="40">
        <f>+'24-03-344 Ind. AUTOCONSUMO'!AG141</f>
        <v>0</v>
      </c>
      <c r="W22" s="40">
        <f>+'24-03-344 Ind. AUTOCONSUMO'!AH141</f>
        <v>0</v>
      </c>
      <c r="X22" s="61">
        <f>+'24-03-344 Ind. AUTOCONSUMO'!AI141</f>
        <v>0</v>
      </c>
      <c r="Y22" s="61">
        <f>+'24-03-344 Ind. AUTOCONSUMO'!AJ141</f>
        <v>0</v>
      </c>
    </row>
    <row r="23" spans="1:25" ht="24.75" customHeight="1" x14ac:dyDescent="0.25">
      <c r="A23" s="62" t="s">
        <v>70</v>
      </c>
      <c r="B23" s="40">
        <f>+'24-03-344 Ind. AUTOCONSUMO'!J145</f>
        <v>129150000</v>
      </c>
      <c r="C23" s="40">
        <f>+'24-03-344 Ind. AUTOCONSUMO'!K145</f>
        <v>0</v>
      </c>
      <c r="D23" s="40">
        <f>+'24-03-344 Ind. AUTOCONSUMO'!M145</f>
        <v>0</v>
      </c>
      <c r="E23" s="40">
        <f>+'24-03-344 Ind. AUTOCONSUMO'!N145</f>
        <v>0</v>
      </c>
      <c r="F23" s="40">
        <f>+'24-03-344 Ind. AUTOCONSUMO'!O145</f>
        <v>0</v>
      </c>
      <c r="G23" s="40">
        <f>+'24-03-344 Ind. AUTOCONSUMO'!R145</f>
        <v>0</v>
      </c>
      <c r="H23" s="40">
        <f>+'24-03-344 Ind. AUTOCONSUMO'!S145</f>
        <v>0</v>
      </c>
      <c r="I23" s="40">
        <f>+'24-03-344 Ind. AUTOCONSUMO'!T145</f>
        <v>0</v>
      </c>
      <c r="J23" s="40">
        <f>+'24-03-344 Ind. AUTOCONSUMO'!U145</f>
        <v>0</v>
      </c>
      <c r="K23" s="40">
        <f>+'24-03-344 Ind. AUTOCONSUMO'!V145</f>
        <v>0</v>
      </c>
      <c r="L23" s="40">
        <f>+'24-03-344 Ind. AUTOCONSUMO'!W145</f>
        <v>0</v>
      </c>
      <c r="M23" s="40">
        <f>+'24-03-344 Ind. AUTOCONSUMO'!X145</f>
        <v>0</v>
      </c>
      <c r="N23" s="40">
        <f>+'24-03-344 Ind. AUTOCONSUMO'!Y145</f>
        <v>0</v>
      </c>
      <c r="O23" s="40">
        <f>+'24-03-344 Ind. AUTOCONSUMO'!Z145</f>
        <v>0</v>
      </c>
      <c r="P23" s="40">
        <f>+'24-03-344 Ind. AUTOCONSUMO'!AA145</f>
        <v>0</v>
      </c>
      <c r="Q23" s="40">
        <f>+'24-03-344 Ind. AUTOCONSUMO'!AB145</f>
        <v>0</v>
      </c>
      <c r="R23" s="40">
        <f>+'24-03-344 Ind. AUTOCONSUMO'!AC145</f>
        <v>0</v>
      </c>
      <c r="S23" s="40">
        <f>+'24-03-344 Ind. AUTOCONSUMO'!AD145</f>
        <v>0</v>
      </c>
      <c r="T23" s="40">
        <f>+'24-03-344 Ind. AUTOCONSUMO'!AE145</f>
        <v>0</v>
      </c>
      <c r="U23" s="40">
        <f>+'24-03-344 Ind. AUTOCONSUMO'!AF145</f>
        <v>0</v>
      </c>
      <c r="V23" s="40">
        <f>+'24-03-344 Ind. AUTOCONSUMO'!AG145</f>
        <v>0</v>
      </c>
      <c r="W23" s="40">
        <f>+'24-03-344 Ind. AUTOCONSUMO'!AH145</f>
        <v>0</v>
      </c>
      <c r="X23" s="61">
        <f>+'24-03-344 Ind. AUTOCONSUMO'!AI145</f>
        <v>0</v>
      </c>
      <c r="Y23" s="61">
        <f>+'24-03-344 Ind. AUTOCONSUMO'!AJ145</f>
        <v>0</v>
      </c>
    </row>
    <row r="24" spans="1:25" ht="24.75" customHeight="1" x14ac:dyDescent="0.25">
      <c r="A24" s="63" t="s">
        <v>72</v>
      </c>
      <c r="B24" s="40">
        <f>+'24-03-344 Ind. AUTOCONSUMO'!J149</f>
        <v>837017600</v>
      </c>
      <c r="C24" s="40">
        <f>+'24-03-344 Ind. AUTOCONSUMO'!K149</f>
        <v>828000000</v>
      </c>
      <c r="D24" s="40">
        <f>+'24-03-344 Ind. AUTOCONSUMO'!M149</f>
        <v>0</v>
      </c>
      <c r="E24" s="40">
        <f>+'24-03-344 Ind. AUTOCONSUMO'!N149</f>
        <v>0</v>
      </c>
      <c r="F24" s="40">
        <f>+'24-03-344 Ind. AUTOCONSUMO'!O149</f>
        <v>0</v>
      </c>
      <c r="G24" s="40">
        <f>+'24-03-344 Ind. AUTOCONSUMO'!R149</f>
        <v>414000000</v>
      </c>
      <c r="H24" s="40">
        <f>+'24-03-344 Ind. AUTOCONSUMO'!S149</f>
        <v>0</v>
      </c>
      <c r="I24" s="40">
        <f>+'24-03-344 Ind. AUTOCONSUMO'!T149</f>
        <v>0</v>
      </c>
      <c r="J24" s="40">
        <f>+'24-03-344 Ind. AUTOCONSUMO'!U149</f>
        <v>414000000</v>
      </c>
      <c r="K24" s="40">
        <f>+'24-03-344 Ind. AUTOCONSUMO'!V149</f>
        <v>0</v>
      </c>
      <c r="L24" s="40">
        <f>+'24-03-344 Ind. AUTOCONSUMO'!W149</f>
        <v>0</v>
      </c>
      <c r="M24" s="40">
        <f>+'24-03-344 Ind. AUTOCONSUMO'!X149</f>
        <v>414000000</v>
      </c>
      <c r="N24" s="40">
        <f>+'24-03-344 Ind. AUTOCONSUMO'!Y149</f>
        <v>414000000</v>
      </c>
      <c r="O24" s="40">
        <f>+'24-03-344 Ind. AUTOCONSUMO'!Z149</f>
        <v>0</v>
      </c>
      <c r="P24" s="40">
        <f>+'24-03-344 Ind. AUTOCONSUMO'!AA149</f>
        <v>0</v>
      </c>
      <c r="Q24" s="40">
        <f>+'24-03-344 Ind. AUTOCONSUMO'!AB149</f>
        <v>0</v>
      </c>
      <c r="R24" s="40">
        <f>+'24-03-344 Ind. AUTOCONSUMO'!AC149</f>
        <v>0</v>
      </c>
      <c r="S24" s="40">
        <f>+'24-03-344 Ind. AUTOCONSUMO'!AD149</f>
        <v>0</v>
      </c>
      <c r="T24" s="40">
        <f>+'24-03-344 Ind. AUTOCONSUMO'!AE149</f>
        <v>0</v>
      </c>
      <c r="U24" s="40">
        <f>+'24-03-344 Ind. AUTOCONSUMO'!AF149</f>
        <v>0</v>
      </c>
      <c r="V24" s="40">
        <f>+'24-03-344 Ind. AUTOCONSUMO'!AG149</f>
        <v>0</v>
      </c>
      <c r="W24" s="40">
        <f>+'24-03-344 Ind. AUTOCONSUMO'!AH149</f>
        <v>828000000</v>
      </c>
      <c r="X24" s="61">
        <f>+'24-03-344 Ind. AUTOCONSUMO'!AI149</f>
        <v>0.98922651088818203</v>
      </c>
      <c r="Y24" s="61">
        <f>+'24-03-344 Ind. AUTOCONSUMO'!AJ149</f>
        <v>0.72887323943661975</v>
      </c>
    </row>
    <row r="25" spans="1:25" ht="34.5" customHeight="1" x14ac:dyDescent="0.25">
      <c r="A25" s="65" t="str">
        <f>"TOTAL ASIG."&amp;" "&amp;$A$5</f>
        <v>TOTAL ASIG. 24-03-344 "Programa de Apoyo a Familias para el Autoconsumo"</v>
      </c>
      <c r="B25" s="66">
        <f>SUM(B8:B24)</f>
        <v>3226012000</v>
      </c>
      <c r="C25" s="66">
        <f t="shared" ref="C25:V25" si="0">SUM(C8:C24)</f>
        <v>1979762000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414000000</v>
      </c>
      <c r="H25" s="66">
        <f t="shared" si="0"/>
        <v>0</v>
      </c>
      <c r="I25" s="66">
        <f t="shared" si="0"/>
        <v>0</v>
      </c>
      <c r="J25" s="66">
        <f t="shared" si="0"/>
        <v>414000000</v>
      </c>
      <c r="K25" s="66">
        <f t="shared" si="0"/>
        <v>0</v>
      </c>
      <c r="L25" s="66">
        <f t="shared" si="0"/>
        <v>0</v>
      </c>
      <c r="M25" s="66">
        <f t="shared" si="0"/>
        <v>414000000</v>
      </c>
      <c r="N25" s="66">
        <f t="shared" si="0"/>
        <v>414000000</v>
      </c>
      <c r="O25" s="66">
        <f t="shared" si="0"/>
        <v>3600000</v>
      </c>
      <c r="P25" s="66">
        <f t="shared" si="0"/>
        <v>0</v>
      </c>
      <c r="Q25" s="66">
        <f t="shared" si="0"/>
        <v>304400000</v>
      </c>
      <c r="R25" s="66">
        <f t="shared" si="0"/>
        <v>308000000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1136000000</v>
      </c>
      <c r="X25" s="67">
        <f>+'24-03-344 Ind. AUTOCONSUMO'!AI150</f>
        <v>0.35213756179456246</v>
      </c>
      <c r="Y25" s="67">
        <f>'24-03-344 Ind. AUTOCONSUMO'!AJ150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24BB-C698-4C51-9F08-2A763AE44BD9}">
  <sheetPr codeName="Hoja23">
    <tabColor rgb="FF007DB5"/>
    <pageSetUpPr fitToPage="1"/>
  </sheetPr>
  <dimension ref="A1:DB208"/>
  <sheetViews>
    <sheetView topLeftCell="A172" zoomScale="85" zoomScaleNormal="85" workbookViewId="0">
      <selection activeCell="AH189" sqref="AH189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1" t="s">
        <v>92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92">
        <v>21455000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19">
        <v>8869027</v>
      </c>
      <c r="L9" s="39" t="s">
        <v>97</v>
      </c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>
        <v>367540</v>
      </c>
      <c r="W9" s="19">
        <v>287028</v>
      </c>
      <c r="X9" s="19">
        <v>1236581</v>
      </c>
      <c r="Y9" s="8">
        <f>SUM(V9:X9)</f>
        <v>1891149</v>
      </c>
      <c r="Z9" s="19">
        <v>116620</v>
      </c>
      <c r="AA9" s="19">
        <v>3988600</v>
      </c>
      <c r="AB9" s="19">
        <v>614027</v>
      </c>
      <c r="AC9" s="8">
        <f>SUM(Z9:AB9)</f>
        <v>4719247</v>
      </c>
      <c r="AD9" s="19"/>
      <c r="AE9" s="19"/>
      <c r="AF9" s="19"/>
      <c r="AG9" s="8">
        <f>SUM(AD9:AF9)</f>
        <v>0</v>
      </c>
      <c r="AH9" s="8">
        <f>SUM(U9,Y9,AC9,AG9)</f>
        <v>6610396</v>
      </c>
      <c r="AI9" s="20">
        <f>IF(ISERROR(AH9/J8),0,AH9/J8)</f>
        <v>0.308105150314612</v>
      </c>
      <c r="AJ9" s="21">
        <f>IF(ISERROR(AH9/$AH$189),"-",AH9/$AH$189)</f>
        <v>9.5545074231957895E-3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IF(ISERROR(AH10/$AH$189),"-",AH10/$AH$189)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+J8</f>
        <v>21455000</v>
      </c>
      <c r="K11" s="56">
        <f>SUM(K9:K10)</f>
        <v>8869027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367540</v>
      </c>
      <c r="W11" s="56">
        <f t="shared" si="0"/>
        <v>287028</v>
      </c>
      <c r="X11" s="56">
        <f t="shared" si="0"/>
        <v>1236581</v>
      </c>
      <c r="Y11" s="56">
        <f t="shared" si="0"/>
        <v>1891149</v>
      </c>
      <c r="Z11" s="56">
        <f t="shared" si="0"/>
        <v>116620</v>
      </c>
      <c r="AA11" s="56">
        <f t="shared" si="0"/>
        <v>3988600</v>
      </c>
      <c r="AB11" s="56">
        <f t="shared" si="0"/>
        <v>614027</v>
      </c>
      <c r="AC11" s="56">
        <f t="shared" si="0"/>
        <v>4719247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6610396</v>
      </c>
      <c r="AI11" s="59">
        <f>IF(ISERROR(AH11/J11),0,AH11/J11)</f>
        <v>0.308105150314612</v>
      </c>
      <c r="AJ11" s="59">
        <f>IF(ISERROR(AH11/$AH$189),0,AH11/$AH$189)</f>
        <v>9.5545074231957895E-3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92">
        <v>29088000</v>
      </c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3"/>
      <c r="K13" s="19">
        <v>1043933</v>
      </c>
      <c r="L13" s="39" t="s">
        <v>96</v>
      </c>
      <c r="M13" s="19"/>
      <c r="N13" s="19"/>
      <c r="O13" s="19"/>
      <c r="P13" s="15"/>
      <c r="Q13" s="15"/>
      <c r="R13" s="70">
        <v>51302</v>
      </c>
      <c r="S13" s="70">
        <v>166732</v>
      </c>
      <c r="T13" s="19"/>
      <c r="U13" s="8">
        <f>SUM(R13:T13)</f>
        <v>218034</v>
      </c>
      <c r="V13" s="19"/>
      <c r="W13" s="19">
        <v>25651</v>
      </c>
      <c r="X13" s="19">
        <v>347766</v>
      </c>
      <c r="Y13" s="8">
        <f>SUM(V13:X13)</f>
        <v>373417</v>
      </c>
      <c r="Z13" s="19">
        <v>142701</v>
      </c>
      <c r="AA13" s="19">
        <v>258151</v>
      </c>
      <c r="AB13" s="19">
        <v>51630</v>
      </c>
      <c r="AC13" s="8">
        <f>SUM(Z13:AB13)</f>
        <v>452482</v>
      </c>
      <c r="AD13" s="19"/>
      <c r="AE13" s="19"/>
      <c r="AF13" s="19"/>
      <c r="AG13" s="8">
        <f>SUM(AD13:AF13)</f>
        <v>0</v>
      </c>
      <c r="AH13" s="8">
        <f>SUM(U13,Y13,AC13,AG13)</f>
        <v>1043933</v>
      </c>
      <c r="AI13" s="20">
        <f>IF(ISERROR(AH13/J12),0,AH13/J12)</f>
        <v>3.5888785753575354E-2</v>
      </c>
      <c r="AJ13" s="20">
        <f>IF(ISERROR(AH13/$AH$189),"-",AH13/$AH$189)</f>
        <v>1.5088756555309319E-3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9">
        <v>9482709</v>
      </c>
      <c r="L14" s="39" t="s">
        <v>97</v>
      </c>
      <c r="M14" s="19"/>
      <c r="N14" s="19"/>
      <c r="O14" s="19"/>
      <c r="P14" s="15"/>
      <c r="Q14" s="15"/>
      <c r="R14" s="19"/>
      <c r="S14" s="70">
        <v>154247</v>
      </c>
      <c r="T14" s="19"/>
      <c r="U14" s="8">
        <f>SUM(R14:T14)</f>
        <v>154247</v>
      </c>
      <c r="V14" s="19">
        <v>2180514</v>
      </c>
      <c r="W14" s="19">
        <v>10000</v>
      </c>
      <c r="X14" s="19">
        <v>1297100</v>
      </c>
      <c r="Y14" s="8">
        <f>SUM(V14:X14)</f>
        <v>3487614</v>
      </c>
      <c r="Z14" s="19">
        <v>5033175</v>
      </c>
      <c r="AA14" s="19">
        <v>145200</v>
      </c>
      <c r="AB14" s="19">
        <v>34000</v>
      </c>
      <c r="AC14" s="8">
        <f>SUM(Z14:AB14)</f>
        <v>5212375</v>
      </c>
      <c r="AD14" s="19"/>
      <c r="AE14" s="19"/>
      <c r="AF14" s="19"/>
      <c r="AG14" s="8">
        <f>SUM(AD14:AF14)</f>
        <v>0</v>
      </c>
      <c r="AH14" s="8">
        <f>SUM(U14,Y14,AC14,AG14)</f>
        <v>8854236</v>
      </c>
      <c r="AI14" s="20">
        <f>IF(ISERROR(AH14/J12),0,AH14/J12)</f>
        <v>0.30439480198019803</v>
      </c>
      <c r="AJ14" s="20">
        <f>IF(ISERROR(AH14/$AH$189),"-",AH14/$AH$189)</f>
        <v>1.2797699803268578E-2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+J12</f>
        <v>29088000</v>
      </c>
      <c r="K15" s="56">
        <f>SUM(K13:K14)</f>
        <v>10526642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51302</v>
      </c>
      <c r="S15" s="56">
        <f t="shared" si="1"/>
        <v>320979</v>
      </c>
      <c r="T15" s="56">
        <f t="shared" si="1"/>
        <v>0</v>
      </c>
      <c r="U15" s="56">
        <f t="shared" si="1"/>
        <v>372281</v>
      </c>
      <c r="V15" s="56">
        <f t="shared" si="1"/>
        <v>2180514</v>
      </c>
      <c r="W15" s="56">
        <f t="shared" si="1"/>
        <v>35651</v>
      </c>
      <c r="X15" s="56">
        <f t="shared" si="1"/>
        <v>1644866</v>
      </c>
      <c r="Y15" s="56">
        <f t="shared" si="1"/>
        <v>3861031</v>
      </c>
      <c r="Z15" s="56">
        <f t="shared" si="1"/>
        <v>5175876</v>
      </c>
      <c r="AA15" s="56">
        <f t="shared" si="1"/>
        <v>403351</v>
      </c>
      <c r="AB15" s="56">
        <f t="shared" si="1"/>
        <v>85630</v>
      </c>
      <c r="AC15" s="56">
        <f t="shared" si="1"/>
        <v>5664857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9898169</v>
      </c>
      <c r="AI15" s="59">
        <f>IF(ISERROR(AH15/J15),0,AH15/J15)</f>
        <v>0.34028358773377337</v>
      </c>
      <c r="AJ15" s="59">
        <f>IF(ISERROR(AH15/$AH$189),0,AH15/$AH$189)</f>
        <v>1.4306575458799511E-2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92">
        <v>39491194</v>
      </c>
      <c r="K16" s="70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3"/>
      <c r="K17" s="19">
        <v>22197662</v>
      </c>
      <c r="L17" s="39" t="s">
        <v>97</v>
      </c>
      <c r="M17" s="19"/>
      <c r="N17" s="19"/>
      <c r="O17" s="19"/>
      <c r="P17" s="15"/>
      <c r="Q17" s="15"/>
      <c r="R17" s="70">
        <v>94292</v>
      </c>
      <c r="S17" s="70">
        <v>734759</v>
      </c>
      <c r="T17" s="70">
        <v>3603708</v>
      </c>
      <c r="U17" s="8">
        <f>SUM(R17:T17)</f>
        <v>4432759</v>
      </c>
      <c r="V17" s="19">
        <v>3187721</v>
      </c>
      <c r="W17" s="19">
        <v>1448532</v>
      </c>
      <c r="X17" s="19">
        <v>1224072</v>
      </c>
      <c r="Y17" s="8">
        <f>SUM(V17:X17)</f>
        <v>5860325</v>
      </c>
      <c r="Z17" s="19">
        <v>1376726</v>
      </c>
      <c r="AA17" s="19">
        <v>1316028</v>
      </c>
      <c r="AB17" s="19">
        <v>4283111</v>
      </c>
      <c r="AC17" s="8">
        <f>SUM(Z17:AB17)</f>
        <v>6975865</v>
      </c>
      <c r="AD17" s="19"/>
      <c r="AE17" s="19"/>
      <c r="AF17" s="19"/>
      <c r="AG17" s="8">
        <f>SUM(AD17:AF17)</f>
        <v>0</v>
      </c>
      <c r="AH17" s="8">
        <f>SUM(U17,Y17,AC17,AG17)</f>
        <v>17268949</v>
      </c>
      <c r="AI17" s="20">
        <f>IF(ISERROR(AH17/J16),0,AH17/J16)</f>
        <v>0.43728606939562276</v>
      </c>
      <c r="AJ17" s="20">
        <f>IF(ISERROR(AH17/$AH$189),"-",AH17/$AH$189)</f>
        <v>2.496012363121506E-2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35" t="s">
        <v>259</v>
      </c>
      <c r="D18" s="69">
        <v>45733</v>
      </c>
      <c r="E18" s="35" t="s">
        <v>145</v>
      </c>
      <c r="F18" s="35" t="s">
        <v>122</v>
      </c>
      <c r="G18" s="15"/>
      <c r="H18" s="16"/>
      <c r="I18" s="16"/>
      <c r="J18" s="93"/>
      <c r="K18" s="19">
        <v>1112000</v>
      </c>
      <c r="L18" s="39"/>
      <c r="M18" s="19"/>
      <c r="N18" s="19"/>
      <c r="O18" s="19"/>
      <c r="P18" s="15"/>
      <c r="Q18" s="15"/>
      <c r="R18" s="70"/>
      <c r="S18" s="70"/>
      <c r="T18" s="70"/>
      <c r="U18" s="8">
        <f>SUM(R18:T18)</f>
        <v>0</v>
      </c>
      <c r="V18" s="19"/>
      <c r="W18" s="19">
        <v>1112000</v>
      </c>
      <c r="X18" s="19"/>
      <c r="Y18" s="8">
        <f>SUM(V18:X18)</f>
        <v>1112000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1112000</v>
      </c>
      <c r="AI18" s="20">
        <f>IF(ISERROR(AH18/J16),0,AH18/J16)</f>
        <v>2.8158176225312408E-2</v>
      </c>
      <c r="AJ18" s="20">
        <f>IF(ISERROR(AH18/$AH$189),"-",AH18/$AH$189)</f>
        <v>1.6072580605751483E-3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24.95" customHeight="1" outlineLevel="1" x14ac:dyDescent="0.15">
      <c r="A19" s="14">
        <v>3</v>
      </c>
      <c r="B19" s="14"/>
      <c r="C19" s="35" t="s">
        <v>260</v>
      </c>
      <c r="D19" s="69">
        <v>45728</v>
      </c>
      <c r="E19" s="35" t="s">
        <v>261</v>
      </c>
      <c r="F19" s="35" t="s">
        <v>122</v>
      </c>
      <c r="G19" s="15"/>
      <c r="H19" s="16"/>
      <c r="I19" s="16"/>
      <c r="J19" s="94"/>
      <c r="K19" s="19">
        <v>4059000</v>
      </c>
      <c r="L19" s="15"/>
      <c r="M19" s="19"/>
      <c r="N19" s="19"/>
      <c r="O19" s="19"/>
      <c r="P19" s="15"/>
      <c r="Q19" s="15"/>
      <c r="R19" s="19"/>
      <c r="S19" s="19"/>
      <c r="T19" s="19"/>
      <c r="U19" s="8">
        <f>SUM(R19:T19)</f>
        <v>0</v>
      </c>
      <c r="V19" s="19"/>
      <c r="W19" s="19">
        <v>4059000</v>
      </c>
      <c r="X19" s="19"/>
      <c r="Y19" s="8">
        <f>SUM(V19:X19)</f>
        <v>4059000</v>
      </c>
      <c r="Z19" s="19"/>
      <c r="AA19" s="19"/>
      <c r="AB19" s="19"/>
      <c r="AC19" s="8">
        <f>SUM(Z19:AB19)</f>
        <v>0</v>
      </c>
      <c r="AD19" s="19"/>
      <c r="AE19" s="19"/>
      <c r="AF19" s="19"/>
      <c r="AG19" s="8">
        <f>SUM(AD19:AF19)</f>
        <v>0</v>
      </c>
      <c r="AH19" s="8">
        <f>SUM(U19,Y19,AC19,AG19)</f>
        <v>4059000</v>
      </c>
      <c r="AI19" s="20">
        <f>IF(ISERROR(AH19/J19),0,AH19/J19)</f>
        <v>0</v>
      </c>
      <c r="AJ19" s="20">
        <f>IF(ISERROR(AH19/$AH$189),"-",AH19/$AH$189)</f>
        <v>5.866780996290042E-3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s="22" customFormat="1" ht="24.95" customHeight="1" x14ac:dyDescent="0.25">
      <c r="A20" s="91" t="s">
        <v>47</v>
      </c>
      <c r="B20" s="91"/>
      <c r="C20" s="91"/>
      <c r="D20" s="91"/>
      <c r="E20" s="91"/>
      <c r="F20" s="91"/>
      <c r="G20" s="91"/>
      <c r="H20" s="91"/>
      <c r="I20" s="91"/>
      <c r="J20" s="56">
        <f>+J16</f>
        <v>39491194</v>
      </c>
      <c r="K20" s="56">
        <f>SUM(K17:K19)</f>
        <v>27368662</v>
      </c>
      <c r="L20" s="55"/>
      <c r="M20" s="56">
        <f>SUM(M17:M19)</f>
        <v>0</v>
      </c>
      <c r="N20" s="56">
        <f>SUM(N17:N19)</f>
        <v>0</v>
      </c>
      <c r="O20" s="56">
        <f>SUM(O17:O19)</f>
        <v>0</v>
      </c>
      <c r="P20" s="57"/>
      <c r="Q20" s="58"/>
      <c r="R20" s="56">
        <f t="shared" ref="R20:AH20" si="2">SUM(R17:R19)</f>
        <v>94292</v>
      </c>
      <c r="S20" s="56">
        <f t="shared" si="2"/>
        <v>734759</v>
      </c>
      <c r="T20" s="56">
        <f t="shared" si="2"/>
        <v>3603708</v>
      </c>
      <c r="U20" s="56">
        <f t="shared" si="2"/>
        <v>4432759</v>
      </c>
      <c r="V20" s="56">
        <f t="shared" si="2"/>
        <v>3187721</v>
      </c>
      <c r="W20" s="56">
        <f t="shared" si="2"/>
        <v>6619532</v>
      </c>
      <c r="X20" s="56">
        <f t="shared" si="2"/>
        <v>1224072</v>
      </c>
      <c r="Y20" s="56">
        <f t="shared" si="2"/>
        <v>11031325</v>
      </c>
      <c r="Z20" s="56">
        <f t="shared" si="2"/>
        <v>1376726</v>
      </c>
      <c r="AA20" s="56">
        <f t="shared" si="2"/>
        <v>1316028</v>
      </c>
      <c r="AB20" s="56">
        <f t="shared" si="2"/>
        <v>4283111</v>
      </c>
      <c r="AC20" s="56">
        <f t="shared" si="2"/>
        <v>6975865</v>
      </c>
      <c r="AD20" s="56">
        <f t="shared" si="2"/>
        <v>0</v>
      </c>
      <c r="AE20" s="56">
        <f t="shared" si="2"/>
        <v>0</v>
      </c>
      <c r="AF20" s="56">
        <f t="shared" si="2"/>
        <v>0</v>
      </c>
      <c r="AG20" s="56">
        <f t="shared" si="2"/>
        <v>0</v>
      </c>
      <c r="AH20" s="56">
        <f t="shared" si="2"/>
        <v>22439949</v>
      </c>
      <c r="AI20" s="59">
        <f>IF(ISERROR(AH20/J20),0,AH20/J20)</f>
        <v>0.56822665326350985</v>
      </c>
      <c r="AJ20" s="59">
        <f>IF(ISERROR(AH20/$AH$189),0,AH20/$AH$189)</f>
        <v>3.2434162688080248E-2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 x14ac:dyDescent="0.25">
      <c r="A21" s="89" t="s">
        <v>48</v>
      </c>
      <c r="B21" s="89"/>
      <c r="C21" s="89"/>
      <c r="D21" s="89"/>
      <c r="E21" s="89"/>
      <c r="F21" s="4"/>
      <c r="G21" s="5"/>
      <c r="H21" s="6"/>
      <c r="I21" s="6"/>
      <c r="J21" s="92">
        <v>58593370</v>
      </c>
      <c r="K21" s="8"/>
      <c r="L21" s="9"/>
      <c r="M21" s="10"/>
      <c r="N21" s="10"/>
      <c r="O21" s="10"/>
      <c r="P21" s="5"/>
      <c r="Q21" s="11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12"/>
      <c r="AJ21" s="13"/>
    </row>
    <row r="22" spans="1:106" ht="24.95" customHeight="1" outlineLevel="1" x14ac:dyDescent="0.15">
      <c r="A22" s="14">
        <v>1</v>
      </c>
      <c r="B22" s="14"/>
      <c r="C22" s="15"/>
      <c r="D22" s="16"/>
      <c r="E22" s="15"/>
      <c r="F22" s="15"/>
      <c r="G22" s="15"/>
      <c r="H22" s="16"/>
      <c r="I22" s="16"/>
      <c r="J22" s="93"/>
      <c r="K22" s="19">
        <v>23911796</v>
      </c>
      <c r="L22" s="39" t="s">
        <v>97</v>
      </c>
      <c r="M22" s="19"/>
      <c r="N22" s="19"/>
      <c r="O22" s="19"/>
      <c r="P22" s="15"/>
      <c r="Q22" s="15"/>
      <c r="R22" s="70">
        <v>287095</v>
      </c>
      <c r="S22" s="70">
        <v>2476882</v>
      </c>
      <c r="T22" s="70">
        <v>5321718</v>
      </c>
      <c r="U22" s="8">
        <f>SUM(R22:T22)</f>
        <v>8085695</v>
      </c>
      <c r="V22" s="19">
        <v>2358217</v>
      </c>
      <c r="W22" s="19">
        <v>2159547</v>
      </c>
      <c r="X22" s="19">
        <v>1596382</v>
      </c>
      <c r="Y22" s="8">
        <f>SUM(V22:X22)</f>
        <v>6114146</v>
      </c>
      <c r="Z22" s="19">
        <v>2206602</v>
      </c>
      <c r="AA22" s="19">
        <v>2011829</v>
      </c>
      <c r="AB22" s="19">
        <v>307255</v>
      </c>
      <c r="AC22" s="8">
        <f>SUM(Z22:AB22)</f>
        <v>4525686</v>
      </c>
      <c r="AD22" s="19"/>
      <c r="AE22" s="19"/>
      <c r="AF22" s="19"/>
      <c r="AG22" s="8">
        <f>SUM(AD22:AF22)</f>
        <v>0</v>
      </c>
      <c r="AH22" s="8">
        <f>SUM(U22,Y22,AC22,AG22)</f>
        <v>18725527</v>
      </c>
      <c r="AI22" s="20">
        <f>IF(ISERROR(AH22/J21),0,AH22/J21)</f>
        <v>0.3195844000780293</v>
      </c>
      <c r="AJ22" s="20">
        <f t="shared" ref="AJ22:AJ29" si="3">IF(ISERROR(AH22/$AH$189),"-",AH22/$AH$189)</f>
        <v>2.7065426447183072E-2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outlineLevel="1" x14ac:dyDescent="0.15">
      <c r="A23" s="14">
        <v>2</v>
      </c>
      <c r="B23" s="14"/>
      <c r="C23" s="35" t="s">
        <v>120</v>
      </c>
      <c r="D23" s="69">
        <v>45695</v>
      </c>
      <c r="E23" s="35" t="s">
        <v>121</v>
      </c>
      <c r="F23" s="35" t="s">
        <v>122</v>
      </c>
      <c r="G23" s="35"/>
      <c r="H23" s="16"/>
      <c r="I23" s="16"/>
      <c r="J23" s="93"/>
      <c r="K23" s="19">
        <v>1879000</v>
      </c>
      <c r="L23" s="39" t="s">
        <v>98</v>
      </c>
      <c r="M23" s="19"/>
      <c r="N23" s="19"/>
      <c r="O23" s="19"/>
      <c r="P23" s="15"/>
      <c r="Q23" s="15"/>
      <c r="R23" s="70"/>
      <c r="S23" s="70">
        <v>1879000</v>
      </c>
      <c r="T23" s="70"/>
      <c r="U23" s="8">
        <f>SUM(R23:T23)</f>
        <v>1879000</v>
      </c>
      <c r="V23" s="19"/>
      <c r="W23" s="19"/>
      <c r="X23" s="19"/>
      <c r="Y23" s="8">
        <f>SUM(V23:X23)</f>
        <v>0</v>
      </c>
      <c r="Z23" s="19"/>
      <c r="AA23" s="19"/>
      <c r="AB23" s="19"/>
      <c r="AC23" s="8">
        <f>SUM(Z23:AB23)</f>
        <v>0</v>
      </c>
      <c r="AD23" s="19"/>
      <c r="AE23" s="19"/>
      <c r="AF23" s="19"/>
      <c r="AG23" s="8">
        <f>SUM(AD23:AF23)</f>
        <v>0</v>
      </c>
      <c r="AH23" s="8">
        <f>SUM(U23,Y23,AC23,AG23)</f>
        <v>1879000</v>
      </c>
      <c r="AI23" s="20">
        <f>IF(ISERROR(AH23/J21),0,AH23/J21)</f>
        <v>3.2068474641414206E-2</v>
      </c>
      <c r="AJ23" s="20">
        <f t="shared" si="3"/>
        <v>2.7158614171049495E-3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outlineLevel="1" x14ac:dyDescent="0.15">
      <c r="A24" s="14">
        <v>3</v>
      </c>
      <c r="B24" s="14"/>
      <c r="C24" s="35" t="s">
        <v>586</v>
      </c>
      <c r="D24" s="69">
        <v>45933</v>
      </c>
      <c r="E24" s="35" t="s">
        <v>483</v>
      </c>
      <c r="F24" s="35" t="s">
        <v>122</v>
      </c>
      <c r="G24" s="35"/>
      <c r="H24" s="16"/>
      <c r="I24" s="16"/>
      <c r="J24" s="93"/>
      <c r="K24" s="19">
        <v>1570000</v>
      </c>
      <c r="L24" s="39"/>
      <c r="M24" s="19"/>
      <c r="N24" s="19"/>
      <c r="O24" s="19"/>
      <c r="P24" s="15"/>
      <c r="Q24" s="15"/>
      <c r="R24" s="70"/>
      <c r="S24" s="70"/>
      <c r="T24" s="70"/>
      <c r="U24" s="8">
        <f t="shared" ref="U24:U29" si="4">SUM(R24:T24)</f>
        <v>0</v>
      </c>
      <c r="V24" s="19"/>
      <c r="W24" s="19"/>
      <c r="X24" s="19"/>
      <c r="Y24" s="8">
        <f t="shared" ref="Y24:Y29" si="5">SUM(V24:X24)</f>
        <v>0</v>
      </c>
      <c r="Z24" s="19"/>
      <c r="AA24" s="19"/>
      <c r="AB24" s="19"/>
      <c r="AC24" s="8">
        <f t="shared" ref="AC24:AC29" si="6">SUM(Z24:AB24)</f>
        <v>0</v>
      </c>
      <c r="AD24" s="19"/>
      <c r="AE24" s="19"/>
      <c r="AF24" s="19"/>
      <c r="AG24" s="8">
        <f t="shared" ref="AG24:AG28" si="7">SUM(AD24:AF24)</f>
        <v>0</v>
      </c>
      <c r="AH24" s="8">
        <f t="shared" ref="AH24:AH28" si="8">SUM(U24,Y24,AC24,AG24)</f>
        <v>0</v>
      </c>
      <c r="AI24" s="20">
        <f t="shared" ref="AI24:AI28" si="9">IF(ISERROR(AH24/J22),0,AH24/J22)</f>
        <v>0</v>
      </c>
      <c r="AJ24" s="20">
        <f t="shared" si="3"/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outlineLevel="1" x14ac:dyDescent="0.15">
      <c r="A25" s="14">
        <v>4</v>
      </c>
      <c r="B25" s="14"/>
      <c r="C25" s="35" t="s">
        <v>587</v>
      </c>
      <c r="D25" s="69">
        <v>45925</v>
      </c>
      <c r="E25" s="35" t="s">
        <v>588</v>
      </c>
      <c r="F25" s="35" t="s">
        <v>122</v>
      </c>
      <c r="G25" s="35"/>
      <c r="H25" s="16"/>
      <c r="I25" s="16"/>
      <c r="J25" s="93"/>
      <c r="K25" s="19">
        <v>1570000</v>
      </c>
      <c r="L25" s="39"/>
      <c r="M25" s="19"/>
      <c r="N25" s="19"/>
      <c r="O25" s="19"/>
      <c r="P25" s="15"/>
      <c r="Q25" s="15"/>
      <c r="R25" s="70"/>
      <c r="S25" s="70"/>
      <c r="T25" s="70"/>
      <c r="U25" s="8">
        <f t="shared" si="4"/>
        <v>0</v>
      </c>
      <c r="V25" s="19"/>
      <c r="W25" s="19"/>
      <c r="X25" s="19"/>
      <c r="Y25" s="8">
        <f t="shared" si="5"/>
        <v>0</v>
      </c>
      <c r="Z25" s="19"/>
      <c r="AA25" s="19"/>
      <c r="AB25" s="19"/>
      <c r="AC25" s="8">
        <f t="shared" si="6"/>
        <v>0</v>
      </c>
      <c r="AD25" s="19"/>
      <c r="AE25" s="19"/>
      <c r="AF25" s="19"/>
      <c r="AG25" s="8">
        <f t="shared" si="7"/>
        <v>0</v>
      </c>
      <c r="AH25" s="8">
        <f t="shared" si="8"/>
        <v>0</v>
      </c>
      <c r="AI25" s="20">
        <f t="shared" si="9"/>
        <v>0</v>
      </c>
      <c r="AJ25" s="20">
        <f t="shared" si="3"/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15">
      <c r="A26" s="14">
        <v>5</v>
      </c>
      <c r="B26" s="14"/>
      <c r="C26" s="35" t="s">
        <v>589</v>
      </c>
      <c r="D26" s="69">
        <v>45908</v>
      </c>
      <c r="E26" s="35" t="s">
        <v>477</v>
      </c>
      <c r="F26" s="35" t="s">
        <v>122</v>
      </c>
      <c r="G26" s="35"/>
      <c r="H26" s="16"/>
      <c r="I26" s="16"/>
      <c r="J26" s="93"/>
      <c r="K26" s="19">
        <v>1152000</v>
      </c>
      <c r="L26" s="39"/>
      <c r="M26" s="19"/>
      <c r="N26" s="19"/>
      <c r="O26" s="19"/>
      <c r="P26" s="15"/>
      <c r="Q26" s="15"/>
      <c r="R26" s="70"/>
      <c r="S26" s="70"/>
      <c r="T26" s="70"/>
      <c r="U26" s="8">
        <f t="shared" si="4"/>
        <v>0</v>
      </c>
      <c r="V26" s="19"/>
      <c r="W26" s="19"/>
      <c r="X26" s="19"/>
      <c r="Y26" s="8">
        <f t="shared" si="5"/>
        <v>0</v>
      </c>
      <c r="Z26" s="19"/>
      <c r="AA26" s="19"/>
      <c r="AB26" s="19"/>
      <c r="AC26" s="8">
        <f t="shared" si="6"/>
        <v>0</v>
      </c>
      <c r="AD26" s="19"/>
      <c r="AE26" s="19"/>
      <c r="AF26" s="19"/>
      <c r="AG26" s="8">
        <f t="shared" si="7"/>
        <v>0</v>
      </c>
      <c r="AH26" s="8">
        <f t="shared" si="8"/>
        <v>0</v>
      </c>
      <c r="AI26" s="20">
        <f t="shared" si="9"/>
        <v>0</v>
      </c>
      <c r="AJ26" s="20">
        <f t="shared" si="3"/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 x14ac:dyDescent="0.15">
      <c r="A27" s="14">
        <v>6</v>
      </c>
      <c r="B27" s="14"/>
      <c r="C27" s="35" t="s">
        <v>590</v>
      </c>
      <c r="D27" s="69">
        <v>45904</v>
      </c>
      <c r="E27" s="35" t="s">
        <v>473</v>
      </c>
      <c r="F27" s="35" t="s">
        <v>122</v>
      </c>
      <c r="G27" s="35"/>
      <c r="H27" s="16"/>
      <c r="I27" s="16"/>
      <c r="J27" s="93"/>
      <c r="K27" s="19">
        <v>4186000</v>
      </c>
      <c r="L27" s="39"/>
      <c r="M27" s="19"/>
      <c r="N27" s="19"/>
      <c r="O27" s="19"/>
      <c r="P27" s="15"/>
      <c r="Q27" s="15"/>
      <c r="R27" s="70"/>
      <c r="S27" s="70"/>
      <c r="T27" s="70"/>
      <c r="U27" s="8">
        <f t="shared" si="4"/>
        <v>0</v>
      </c>
      <c r="V27" s="19"/>
      <c r="W27" s="19"/>
      <c r="X27" s="19"/>
      <c r="Y27" s="8">
        <f t="shared" si="5"/>
        <v>0</v>
      </c>
      <c r="Z27" s="19"/>
      <c r="AA27" s="19"/>
      <c r="AB27" s="19"/>
      <c r="AC27" s="8">
        <f t="shared" si="6"/>
        <v>0</v>
      </c>
      <c r="AD27" s="19"/>
      <c r="AE27" s="19"/>
      <c r="AF27" s="19"/>
      <c r="AG27" s="8">
        <f t="shared" si="7"/>
        <v>0</v>
      </c>
      <c r="AH27" s="8">
        <f t="shared" si="8"/>
        <v>0</v>
      </c>
      <c r="AI27" s="20">
        <f t="shared" si="9"/>
        <v>0</v>
      </c>
      <c r="AJ27" s="20">
        <f t="shared" si="3"/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 x14ac:dyDescent="0.15">
      <c r="A28" s="14">
        <v>7</v>
      </c>
      <c r="B28" s="14"/>
      <c r="C28" s="35" t="s">
        <v>591</v>
      </c>
      <c r="D28" s="69">
        <v>45902</v>
      </c>
      <c r="E28" s="35" t="s">
        <v>592</v>
      </c>
      <c r="F28" s="35" t="s">
        <v>122</v>
      </c>
      <c r="G28" s="35"/>
      <c r="H28" s="16"/>
      <c r="I28" s="16"/>
      <c r="J28" s="93"/>
      <c r="K28" s="19">
        <v>5588000</v>
      </c>
      <c r="L28" s="39"/>
      <c r="M28" s="19"/>
      <c r="N28" s="19"/>
      <c r="O28" s="19"/>
      <c r="P28" s="15"/>
      <c r="Q28" s="15"/>
      <c r="R28" s="70"/>
      <c r="S28" s="70"/>
      <c r="T28" s="70"/>
      <c r="U28" s="8">
        <f t="shared" si="4"/>
        <v>0</v>
      </c>
      <c r="V28" s="19"/>
      <c r="W28" s="19"/>
      <c r="X28" s="19"/>
      <c r="Y28" s="8">
        <f t="shared" si="5"/>
        <v>0</v>
      </c>
      <c r="Z28" s="19"/>
      <c r="AA28" s="19"/>
      <c r="AB28" s="19"/>
      <c r="AC28" s="8">
        <f t="shared" si="6"/>
        <v>0</v>
      </c>
      <c r="AD28" s="19"/>
      <c r="AE28" s="19"/>
      <c r="AF28" s="19"/>
      <c r="AG28" s="8">
        <f t="shared" si="7"/>
        <v>0</v>
      </c>
      <c r="AH28" s="8">
        <f t="shared" si="8"/>
        <v>0</v>
      </c>
      <c r="AI28" s="20">
        <f t="shared" si="9"/>
        <v>0</v>
      </c>
      <c r="AJ28" s="20">
        <f t="shared" si="3"/>
        <v>0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 x14ac:dyDescent="0.15">
      <c r="A29" s="14">
        <v>8</v>
      </c>
      <c r="B29" s="14"/>
      <c r="C29" s="35" t="s">
        <v>204</v>
      </c>
      <c r="D29" s="69">
        <v>45896</v>
      </c>
      <c r="E29" s="35" t="s">
        <v>481</v>
      </c>
      <c r="F29" s="35" t="s">
        <v>122</v>
      </c>
      <c r="G29" s="35"/>
      <c r="H29" s="16"/>
      <c r="I29" s="16"/>
      <c r="J29" s="94"/>
      <c r="K29" s="19">
        <v>1916000</v>
      </c>
      <c r="L29" s="39"/>
      <c r="M29" s="19"/>
      <c r="N29" s="19"/>
      <c r="O29" s="19"/>
      <c r="P29" s="15"/>
      <c r="Q29" s="15"/>
      <c r="R29" s="70"/>
      <c r="S29" s="70"/>
      <c r="T29" s="70"/>
      <c r="U29" s="8">
        <f t="shared" si="4"/>
        <v>0</v>
      </c>
      <c r="V29" s="19"/>
      <c r="W29" s="19"/>
      <c r="X29" s="19"/>
      <c r="Y29" s="8">
        <f t="shared" si="5"/>
        <v>0</v>
      </c>
      <c r="Z29" s="19"/>
      <c r="AA29" s="19"/>
      <c r="AB29" s="19"/>
      <c r="AC29" s="8">
        <f t="shared" si="6"/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IF(ISERROR(AH29/J27),0,AH29/J27)</f>
        <v>0</v>
      </c>
      <c r="AJ29" s="20">
        <f t="shared" si="3"/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s="22" customFormat="1" ht="24.95" customHeight="1" x14ac:dyDescent="0.25">
      <c r="A30" s="91" t="s">
        <v>49</v>
      </c>
      <c r="B30" s="91"/>
      <c r="C30" s="91"/>
      <c r="D30" s="91"/>
      <c r="E30" s="91"/>
      <c r="F30" s="91"/>
      <c r="G30" s="91"/>
      <c r="H30" s="91"/>
      <c r="I30" s="91"/>
      <c r="J30" s="56">
        <f>+J21</f>
        <v>58593370</v>
      </c>
      <c r="K30" s="56">
        <f>SUM(K22:K29)</f>
        <v>41772796</v>
      </c>
      <c r="L30" s="55"/>
      <c r="M30" s="56">
        <f>SUM(M22:M23)</f>
        <v>0</v>
      </c>
      <c r="N30" s="56">
        <f>SUM(N22:N23)</f>
        <v>0</v>
      </c>
      <c r="O30" s="56">
        <f>SUM(O22:O23)</f>
        <v>0</v>
      </c>
      <c r="P30" s="57"/>
      <c r="Q30" s="58"/>
      <c r="R30" s="56">
        <f t="shared" ref="R30:AH30" si="10">SUM(R22:R23)</f>
        <v>287095</v>
      </c>
      <c r="S30" s="56">
        <f t="shared" si="10"/>
        <v>4355882</v>
      </c>
      <c r="T30" s="56">
        <f t="shared" si="10"/>
        <v>5321718</v>
      </c>
      <c r="U30" s="56">
        <f t="shared" si="10"/>
        <v>9964695</v>
      </c>
      <c r="V30" s="56">
        <f t="shared" si="10"/>
        <v>2358217</v>
      </c>
      <c r="W30" s="56">
        <f t="shared" si="10"/>
        <v>2159547</v>
      </c>
      <c r="X30" s="56">
        <f t="shared" si="10"/>
        <v>1596382</v>
      </c>
      <c r="Y30" s="56">
        <f t="shared" si="10"/>
        <v>6114146</v>
      </c>
      <c r="Z30" s="56">
        <f t="shared" si="10"/>
        <v>2206602</v>
      </c>
      <c r="AA30" s="56">
        <f t="shared" si="10"/>
        <v>2011829</v>
      </c>
      <c r="AB30" s="56">
        <f t="shared" si="10"/>
        <v>307255</v>
      </c>
      <c r="AC30" s="56">
        <f t="shared" si="10"/>
        <v>4525686</v>
      </c>
      <c r="AD30" s="56">
        <f t="shared" si="10"/>
        <v>0</v>
      </c>
      <c r="AE30" s="56">
        <f t="shared" si="10"/>
        <v>0</v>
      </c>
      <c r="AF30" s="56">
        <f t="shared" si="10"/>
        <v>0</v>
      </c>
      <c r="AG30" s="56">
        <f t="shared" si="10"/>
        <v>0</v>
      </c>
      <c r="AH30" s="56">
        <f t="shared" si="10"/>
        <v>20604527</v>
      </c>
      <c r="AI30" s="59">
        <f>IF(ISERROR(AH30/J30),0,AH30/J30)</f>
        <v>0.35165287471944351</v>
      </c>
      <c r="AJ30" s="59">
        <f>IF(ISERROR(AH30/$AH$189),0,AH30/$AH$189)</f>
        <v>2.978128786428802E-2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x14ac:dyDescent="0.25">
      <c r="A31" s="89" t="s">
        <v>50</v>
      </c>
      <c r="B31" s="89"/>
      <c r="C31" s="89"/>
      <c r="D31" s="89"/>
      <c r="E31" s="89"/>
      <c r="F31" s="4"/>
      <c r="G31" s="5"/>
      <c r="H31" s="6"/>
      <c r="I31" s="6"/>
      <c r="J31" s="92">
        <v>111683000</v>
      </c>
      <c r="K31" s="8"/>
      <c r="L31" s="9"/>
      <c r="M31" s="10"/>
      <c r="N31" s="10"/>
      <c r="O31" s="10"/>
      <c r="P31" s="5"/>
      <c r="Q31" s="11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12"/>
      <c r="AJ31" s="13"/>
    </row>
    <row r="32" spans="1:106" ht="24.95" customHeight="1" outlineLevel="1" x14ac:dyDescent="0.25">
      <c r="A32" s="14">
        <v>1</v>
      </c>
      <c r="B32" s="14"/>
      <c r="C32" s="35"/>
      <c r="D32" s="69"/>
      <c r="E32" s="35"/>
      <c r="F32" s="35"/>
      <c r="G32" s="27"/>
      <c r="H32" s="28"/>
      <c r="I32" s="28"/>
      <c r="J32" s="93"/>
      <c r="K32" s="19">
        <v>31082286</v>
      </c>
      <c r="L32" s="39" t="s">
        <v>97</v>
      </c>
      <c r="M32" s="31"/>
      <c r="N32" s="32"/>
      <c r="O32" s="31"/>
      <c r="P32" s="27"/>
      <c r="Q32" s="27"/>
      <c r="R32" s="70">
        <v>3203435</v>
      </c>
      <c r="S32" s="70">
        <v>3384825</v>
      </c>
      <c r="T32" s="70">
        <v>3435283</v>
      </c>
      <c r="U32" s="8">
        <f>SUM(R32:T32)</f>
        <v>10023543</v>
      </c>
      <c r="V32" s="19">
        <v>2772537</v>
      </c>
      <c r="W32" s="19">
        <v>2795726</v>
      </c>
      <c r="X32" s="19">
        <v>2534928</v>
      </c>
      <c r="Y32" s="8">
        <f>SUM(V32:X32)</f>
        <v>8103191</v>
      </c>
      <c r="Z32" s="19">
        <v>2887547</v>
      </c>
      <c r="AA32" s="19">
        <v>1550058</v>
      </c>
      <c r="AB32" s="19">
        <v>8517947</v>
      </c>
      <c r="AC32" s="8">
        <f>SUM(Z32:AB32)</f>
        <v>12955552</v>
      </c>
      <c r="AD32" s="19"/>
      <c r="AE32" s="19">
        <v>0</v>
      </c>
      <c r="AF32" s="19">
        <v>0</v>
      </c>
      <c r="AG32" s="8">
        <f>SUM(AD32:AF32)</f>
        <v>0</v>
      </c>
      <c r="AH32" s="8">
        <f>SUM(U32,Y32,AC32,AG32)</f>
        <v>31082286</v>
      </c>
      <c r="AI32" s="20">
        <f>IF(ISERROR(AH32/$J$31),0,AH32/$J$31)</f>
        <v>0.2783081220955741</v>
      </c>
      <c r="AJ32" s="20">
        <f t="shared" ref="AJ32:AJ60" si="11">IF(ISERROR(AH32/$AH$189),"-",AH32/$AH$189)</f>
        <v>4.492558877212418E-2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 x14ac:dyDescent="0.25">
      <c r="A33" s="14">
        <v>2</v>
      </c>
      <c r="B33" s="14"/>
      <c r="C33" s="75" t="s">
        <v>302</v>
      </c>
      <c r="D33" s="69">
        <v>45728</v>
      </c>
      <c r="E33" s="35" t="s">
        <v>303</v>
      </c>
      <c r="F33" s="35" t="s">
        <v>122</v>
      </c>
      <c r="G33" s="27"/>
      <c r="H33" s="28"/>
      <c r="I33" s="28"/>
      <c r="J33" s="93"/>
      <c r="K33" s="19">
        <v>8117000</v>
      </c>
      <c r="L33" s="39"/>
      <c r="M33" s="31"/>
      <c r="N33" s="32"/>
      <c r="O33" s="31"/>
      <c r="P33" s="27"/>
      <c r="Q33" s="27"/>
      <c r="R33" s="70"/>
      <c r="S33" s="70"/>
      <c r="T33" s="70"/>
      <c r="U33" s="8"/>
      <c r="V33" s="19">
        <v>8117000</v>
      </c>
      <c r="W33" s="19"/>
      <c r="X33" s="19"/>
      <c r="Y33" s="8">
        <f t="shared" ref="Y33:Y60" si="12">SUM(V33:X33)</f>
        <v>8117000</v>
      </c>
      <c r="Z33" s="19"/>
      <c r="AA33" s="19"/>
      <c r="AB33" s="19"/>
      <c r="AC33" s="8">
        <f t="shared" ref="AC33:AC60" si="13">SUM(Z33:AB33)</f>
        <v>0</v>
      </c>
      <c r="AD33" s="19"/>
      <c r="AE33" s="19"/>
      <c r="AF33" s="19"/>
      <c r="AG33" s="8">
        <f t="shared" ref="AG33:AG60" si="14">SUM(AD33:AF33)</f>
        <v>0</v>
      </c>
      <c r="AH33" s="8">
        <f t="shared" ref="AH33:AH60" si="15">SUM(U33,Y33,AC33,AG33)</f>
        <v>8117000</v>
      </c>
      <c r="AI33" s="20">
        <f t="shared" ref="AI33:AI60" si="16">IF(ISERROR(AH33/$J$31),0,AH33/$J$31)</f>
        <v>7.267892159057332E-2</v>
      </c>
      <c r="AJ33" s="20">
        <f t="shared" si="11"/>
        <v>1.1732116616626331E-2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25">
      <c r="A34" s="14">
        <v>3</v>
      </c>
      <c r="B34" s="14"/>
      <c r="C34" s="75" t="s">
        <v>266</v>
      </c>
      <c r="D34" s="69">
        <v>45695</v>
      </c>
      <c r="E34" s="35" t="s">
        <v>267</v>
      </c>
      <c r="F34" s="35" t="s">
        <v>122</v>
      </c>
      <c r="G34" s="27"/>
      <c r="H34" s="28"/>
      <c r="I34" s="28"/>
      <c r="J34" s="93"/>
      <c r="K34" s="19">
        <v>1945000</v>
      </c>
      <c r="L34" s="39"/>
      <c r="M34" s="31"/>
      <c r="N34" s="32"/>
      <c r="O34" s="31"/>
      <c r="P34" s="27"/>
      <c r="Q34" s="27"/>
      <c r="R34" s="70"/>
      <c r="S34" s="70"/>
      <c r="T34" s="70"/>
      <c r="U34" s="8"/>
      <c r="V34" s="19">
        <v>1945000</v>
      </c>
      <c r="W34" s="19"/>
      <c r="X34" s="19"/>
      <c r="Y34" s="8">
        <f t="shared" si="12"/>
        <v>1945000</v>
      </c>
      <c r="Z34" s="19"/>
      <c r="AA34" s="19"/>
      <c r="AB34" s="19"/>
      <c r="AC34" s="8">
        <f t="shared" si="13"/>
        <v>0</v>
      </c>
      <c r="AD34" s="19"/>
      <c r="AE34" s="19"/>
      <c r="AF34" s="19"/>
      <c r="AG34" s="8">
        <f t="shared" si="14"/>
        <v>0</v>
      </c>
      <c r="AH34" s="8">
        <f t="shared" si="15"/>
        <v>1945000</v>
      </c>
      <c r="AI34" s="20">
        <f t="shared" si="16"/>
        <v>1.7415363125990527E-2</v>
      </c>
      <c r="AJ34" s="20">
        <f t="shared" si="11"/>
        <v>2.8112562300527549E-3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 x14ac:dyDescent="0.25">
      <c r="A35" s="14">
        <v>4</v>
      </c>
      <c r="B35" s="14"/>
      <c r="C35" s="75" t="s">
        <v>268</v>
      </c>
      <c r="D35" s="69">
        <v>45737</v>
      </c>
      <c r="E35" s="35" t="s">
        <v>269</v>
      </c>
      <c r="F35" s="35" t="s">
        <v>122</v>
      </c>
      <c r="G35" s="27"/>
      <c r="H35" s="28"/>
      <c r="I35" s="28"/>
      <c r="J35" s="93"/>
      <c r="K35" s="19">
        <v>1015000</v>
      </c>
      <c r="L35" s="39"/>
      <c r="M35" s="31"/>
      <c r="N35" s="32"/>
      <c r="O35" s="31"/>
      <c r="P35" s="27"/>
      <c r="Q35" s="27"/>
      <c r="R35" s="70"/>
      <c r="S35" s="70"/>
      <c r="T35" s="70"/>
      <c r="U35" s="8"/>
      <c r="V35" s="19">
        <v>1015000</v>
      </c>
      <c r="W35" s="19"/>
      <c r="X35" s="19"/>
      <c r="Y35" s="8">
        <f t="shared" si="12"/>
        <v>1015000</v>
      </c>
      <c r="Z35" s="19"/>
      <c r="AA35" s="19"/>
      <c r="AB35" s="19"/>
      <c r="AC35" s="8">
        <f t="shared" si="13"/>
        <v>0</v>
      </c>
      <c r="AD35" s="19"/>
      <c r="AE35" s="19"/>
      <c r="AF35" s="19"/>
      <c r="AG35" s="8">
        <f t="shared" si="14"/>
        <v>0</v>
      </c>
      <c r="AH35" s="8">
        <f t="shared" si="15"/>
        <v>1015000</v>
      </c>
      <c r="AI35" s="20">
        <f t="shared" si="16"/>
        <v>9.0882229166480127E-3</v>
      </c>
      <c r="AJ35" s="20">
        <f t="shared" si="11"/>
        <v>1.4670565930609493E-3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 x14ac:dyDescent="0.25">
      <c r="A36" s="14">
        <v>5</v>
      </c>
      <c r="B36" s="14"/>
      <c r="C36" s="75" t="s">
        <v>289</v>
      </c>
      <c r="D36" s="69">
        <v>45714</v>
      </c>
      <c r="E36" s="35" t="s">
        <v>173</v>
      </c>
      <c r="F36" s="35" t="s">
        <v>122</v>
      </c>
      <c r="G36" s="27"/>
      <c r="H36" s="28"/>
      <c r="I36" s="28"/>
      <c r="J36" s="93"/>
      <c r="K36" s="19">
        <v>1992000</v>
      </c>
      <c r="L36" s="39"/>
      <c r="M36" s="31"/>
      <c r="N36" s="32"/>
      <c r="O36" s="31"/>
      <c r="P36" s="27"/>
      <c r="Q36" s="27"/>
      <c r="R36" s="70"/>
      <c r="S36" s="70"/>
      <c r="T36" s="70"/>
      <c r="U36" s="8"/>
      <c r="V36" s="19">
        <v>1992000</v>
      </c>
      <c r="W36" s="19"/>
      <c r="X36" s="19"/>
      <c r="Y36" s="8">
        <f t="shared" si="12"/>
        <v>1992000</v>
      </c>
      <c r="Z36" s="19"/>
      <c r="AA36" s="19"/>
      <c r="AB36" s="19"/>
      <c r="AC36" s="8">
        <f t="shared" si="13"/>
        <v>0</v>
      </c>
      <c r="AD36" s="19"/>
      <c r="AE36" s="19"/>
      <c r="AF36" s="19"/>
      <c r="AG36" s="8">
        <f t="shared" si="14"/>
        <v>0</v>
      </c>
      <c r="AH36" s="8">
        <f t="shared" si="15"/>
        <v>1992000</v>
      </c>
      <c r="AI36" s="20">
        <f t="shared" si="16"/>
        <v>1.783619709355945E-2</v>
      </c>
      <c r="AJ36" s="20">
        <f t="shared" si="11"/>
        <v>2.8791888998792223E-3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x14ac:dyDescent="0.25">
      <c r="A37" s="14">
        <v>6</v>
      </c>
      <c r="B37" s="14"/>
      <c r="C37" s="75" t="s">
        <v>291</v>
      </c>
      <c r="D37" s="69">
        <v>45705</v>
      </c>
      <c r="E37" s="35" t="s">
        <v>175</v>
      </c>
      <c r="F37" s="35" t="s">
        <v>122</v>
      </c>
      <c r="G37" s="27"/>
      <c r="H37" s="28"/>
      <c r="I37" s="28"/>
      <c r="J37" s="93"/>
      <c r="K37" s="19">
        <v>1112000</v>
      </c>
      <c r="L37" s="39"/>
      <c r="M37" s="31"/>
      <c r="N37" s="32"/>
      <c r="O37" s="31"/>
      <c r="P37" s="27"/>
      <c r="Q37" s="27"/>
      <c r="R37" s="70"/>
      <c r="S37" s="70"/>
      <c r="T37" s="70"/>
      <c r="U37" s="8"/>
      <c r="V37" s="19">
        <v>1112000</v>
      </c>
      <c r="W37" s="19"/>
      <c r="X37" s="19"/>
      <c r="Y37" s="8">
        <f t="shared" si="12"/>
        <v>1112000</v>
      </c>
      <c r="Z37" s="19"/>
      <c r="AA37" s="19"/>
      <c r="AB37" s="19"/>
      <c r="AC37" s="8">
        <f t="shared" si="13"/>
        <v>0</v>
      </c>
      <c r="AD37" s="19"/>
      <c r="AE37" s="19"/>
      <c r="AF37" s="19"/>
      <c r="AG37" s="8">
        <f t="shared" si="14"/>
        <v>0</v>
      </c>
      <c r="AH37" s="8">
        <f t="shared" si="15"/>
        <v>1112000</v>
      </c>
      <c r="AI37" s="20">
        <f t="shared" si="16"/>
        <v>9.9567525943966406E-3</v>
      </c>
      <c r="AJ37" s="20">
        <f t="shared" si="11"/>
        <v>1.6072580605751483E-3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25">
      <c r="A38" s="14">
        <v>7</v>
      </c>
      <c r="B38" s="14"/>
      <c r="C38" s="75" t="s">
        <v>270</v>
      </c>
      <c r="D38" s="69">
        <v>45730</v>
      </c>
      <c r="E38" s="35" t="s">
        <v>271</v>
      </c>
      <c r="F38" s="35" t="s">
        <v>122</v>
      </c>
      <c r="G38" s="27">
        <v>70883000</v>
      </c>
      <c r="H38" s="28"/>
      <c r="I38" s="28"/>
      <c r="J38" s="93"/>
      <c r="K38" s="19">
        <v>1945000</v>
      </c>
      <c r="L38" s="39"/>
      <c r="M38" s="31"/>
      <c r="N38" s="32"/>
      <c r="O38" s="31"/>
      <c r="P38" s="27"/>
      <c r="Q38" s="27"/>
      <c r="R38" s="70"/>
      <c r="S38" s="70"/>
      <c r="T38" s="70"/>
      <c r="U38" s="8"/>
      <c r="V38" s="19">
        <v>1945000</v>
      </c>
      <c r="W38" s="19"/>
      <c r="X38" s="19"/>
      <c r="Y38" s="8">
        <f t="shared" si="12"/>
        <v>1945000</v>
      </c>
      <c r="Z38" s="19"/>
      <c r="AA38" s="19"/>
      <c r="AB38" s="19"/>
      <c r="AC38" s="8">
        <f t="shared" si="13"/>
        <v>0</v>
      </c>
      <c r="AD38" s="19"/>
      <c r="AE38" s="19"/>
      <c r="AF38" s="19"/>
      <c r="AG38" s="8">
        <f t="shared" si="14"/>
        <v>0</v>
      </c>
      <c r="AH38" s="8">
        <f t="shared" si="15"/>
        <v>1945000</v>
      </c>
      <c r="AI38" s="20">
        <f t="shared" si="16"/>
        <v>1.7415363125990527E-2</v>
      </c>
      <c r="AJ38" s="20">
        <f t="shared" si="11"/>
        <v>2.8112562300527549E-3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 x14ac:dyDescent="0.25">
      <c r="A39" s="14">
        <v>8</v>
      </c>
      <c r="B39" s="14"/>
      <c r="C39" s="75" t="s">
        <v>283</v>
      </c>
      <c r="D39" s="69">
        <v>45714</v>
      </c>
      <c r="E39" s="35" t="s">
        <v>170</v>
      </c>
      <c r="F39" s="35" t="s">
        <v>122</v>
      </c>
      <c r="G39" s="27"/>
      <c r="H39" s="28"/>
      <c r="I39" s="28"/>
      <c r="J39" s="93"/>
      <c r="K39" s="19">
        <v>1945000</v>
      </c>
      <c r="L39" s="39"/>
      <c r="M39" s="31"/>
      <c r="N39" s="32"/>
      <c r="O39" s="31"/>
      <c r="P39" s="27"/>
      <c r="Q39" s="27"/>
      <c r="R39" s="70"/>
      <c r="S39" s="70"/>
      <c r="T39" s="70"/>
      <c r="U39" s="8"/>
      <c r="V39" s="19">
        <v>1945000</v>
      </c>
      <c r="W39" s="19"/>
      <c r="X39" s="19"/>
      <c r="Y39" s="8">
        <f t="shared" si="12"/>
        <v>1945000</v>
      </c>
      <c r="Z39" s="19"/>
      <c r="AA39" s="19"/>
      <c r="AB39" s="19"/>
      <c r="AC39" s="8">
        <f t="shared" si="13"/>
        <v>0</v>
      </c>
      <c r="AD39" s="19"/>
      <c r="AE39" s="19"/>
      <c r="AF39" s="19"/>
      <c r="AG39" s="8">
        <f t="shared" si="14"/>
        <v>0</v>
      </c>
      <c r="AH39" s="8">
        <f t="shared" si="15"/>
        <v>1945000</v>
      </c>
      <c r="AI39" s="20">
        <f t="shared" si="16"/>
        <v>1.7415363125990527E-2</v>
      </c>
      <c r="AJ39" s="20">
        <f t="shared" si="11"/>
        <v>2.8112562300527549E-3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 x14ac:dyDescent="0.25">
      <c r="A40" s="14">
        <v>9</v>
      </c>
      <c r="B40" s="14"/>
      <c r="C40" s="75" t="s">
        <v>290</v>
      </c>
      <c r="D40" s="69">
        <v>45730</v>
      </c>
      <c r="E40" s="35" t="s">
        <v>174</v>
      </c>
      <c r="F40" s="35" t="s">
        <v>122</v>
      </c>
      <c r="G40" s="27"/>
      <c r="H40" s="28"/>
      <c r="I40" s="28"/>
      <c r="J40" s="93"/>
      <c r="K40" s="19">
        <v>4059000</v>
      </c>
      <c r="L40" s="39"/>
      <c r="M40" s="31"/>
      <c r="N40" s="32"/>
      <c r="O40" s="31"/>
      <c r="P40" s="27"/>
      <c r="Q40" s="27"/>
      <c r="R40" s="70"/>
      <c r="S40" s="70"/>
      <c r="T40" s="70"/>
      <c r="U40" s="8"/>
      <c r="V40" s="19">
        <v>4059000</v>
      </c>
      <c r="W40" s="19"/>
      <c r="X40" s="19"/>
      <c r="Y40" s="8">
        <f t="shared" si="12"/>
        <v>4059000</v>
      </c>
      <c r="Z40" s="19"/>
      <c r="AA40" s="19"/>
      <c r="AB40" s="19"/>
      <c r="AC40" s="8">
        <f t="shared" si="13"/>
        <v>0</v>
      </c>
      <c r="AD40" s="19"/>
      <c r="AE40" s="19"/>
      <c r="AF40" s="19"/>
      <c r="AG40" s="8">
        <f t="shared" si="14"/>
        <v>0</v>
      </c>
      <c r="AH40" s="8">
        <f t="shared" si="15"/>
        <v>4059000</v>
      </c>
      <c r="AI40" s="20">
        <f t="shared" si="16"/>
        <v>3.6343937752388457E-2</v>
      </c>
      <c r="AJ40" s="20">
        <f t="shared" si="11"/>
        <v>5.866780996290042E-3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 x14ac:dyDescent="0.25">
      <c r="A41" s="14">
        <v>10</v>
      </c>
      <c r="B41" s="14"/>
      <c r="C41" s="75" t="s">
        <v>272</v>
      </c>
      <c r="D41" s="69">
        <v>45730</v>
      </c>
      <c r="E41" s="35" t="s">
        <v>273</v>
      </c>
      <c r="F41" s="35" t="s">
        <v>122</v>
      </c>
      <c r="G41" s="27"/>
      <c r="H41" s="28"/>
      <c r="I41" s="28"/>
      <c r="J41" s="93"/>
      <c r="K41" s="19">
        <v>1945000</v>
      </c>
      <c r="L41" s="39"/>
      <c r="M41" s="31"/>
      <c r="N41" s="32"/>
      <c r="O41" s="31"/>
      <c r="P41" s="27"/>
      <c r="Q41" s="27"/>
      <c r="R41" s="70"/>
      <c r="S41" s="70"/>
      <c r="T41" s="70"/>
      <c r="U41" s="8"/>
      <c r="V41" s="19">
        <v>1945000</v>
      </c>
      <c r="W41" s="19"/>
      <c r="X41" s="19"/>
      <c r="Y41" s="8">
        <f t="shared" si="12"/>
        <v>1945000</v>
      </c>
      <c r="Z41" s="19"/>
      <c r="AA41" s="19"/>
      <c r="AB41" s="19"/>
      <c r="AC41" s="8">
        <f t="shared" si="13"/>
        <v>0</v>
      </c>
      <c r="AD41" s="19"/>
      <c r="AE41" s="19"/>
      <c r="AF41" s="19"/>
      <c r="AG41" s="8">
        <f t="shared" si="14"/>
        <v>0</v>
      </c>
      <c r="AH41" s="8">
        <f t="shared" si="15"/>
        <v>1945000</v>
      </c>
      <c r="AI41" s="20">
        <f t="shared" si="16"/>
        <v>1.7415363125990527E-2</v>
      </c>
      <c r="AJ41" s="20">
        <f t="shared" si="11"/>
        <v>2.8112562300527549E-3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25">
      <c r="A42" s="14">
        <v>11</v>
      </c>
      <c r="B42" s="14"/>
      <c r="C42" s="75" t="s">
        <v>262</v>
      </c>
      <c r="D42" s="69">
        <v>45737</v>
      </c>
      <c r="E42" s="35" t="s">
        <v>263</v>
      </c>
      <c r="F42" s="35" t="s">
        <v>122</v>
      </c>
      <c r="G42" s="27"/>
      <c r="H42" s="28"/>
      <c r="I42" s="28"/>
      <c r="J42" s="93"/>
      <c r="K42" s="19">
        <v>1879000</v>
      </c>
      <c r="L42" s="39"/>
      <c r="M42" s="31"/>
      <c r="N42" s="32"/>
      <c r="O42" s="31"/>
      <c r="P42" s="27"/>
      <c r="Q42" s="27"/>
      <c r="R42" s="70"/>
      <c r="S42" s="70"/>
      <c r="T42" s="70"/>
      <c r="U42" s="8"/>
      <c r="V42" s="19">
        <v>1879000</v>
      </c>
      <c r="W42" s="19"/>
      <c r="X42" s="19"/>
      <c r="Y42" s="8">
        <f t="shared" si="12"/>
        <v>1879000</v>
      </c>
      <c r="Z42" s="19"/>
      <c r="AA42" s="19"/>
      <c r="AB42" s="19"/>
      <c r="AC42" s="8">
        <f t="shared" si="13"/>
        <v>0</v>
      </c>
      <c r="AD42" s="19"/>
      <c r="AE42" s="19"/>
      <c r="AF42" s="19"/>
      <c r="AG42" s="8">
        <f t="shared" si="14"/>
        <v>0</v>
      </c>
      <c r="AH42" s="8">
        <f t="shared" si="15"/>
        <v>1879000</v>
      </c>
      <c r="AI42" s="20">
        <f t="shared" si="16"/>
        <v>1.6824404788553318E-2</v>
      </c>
      <c r="AJ42" s="20">
        <f t="shared" si="11"/>
        <v>2.7158614171049495E-3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 x14ac:dyDescent="0.25">
      <c r="A43" s="14">
        <v>12</v>
      </c>
      <c r="B43" s="14"/>
      <c r="C43" s="75" t="s">
        <v>264</v>
      </c>
      <c r="D43" s="69">
        <v>45714</v>
      </c>
      <c r="E43" s="35" t="s">
        <v>164</v>
      </c>
      <c r="F43" s="35" t="s">
        <v>122</v>
      </c>
      <c r="G43" s="27"/>
      <c r="H43" s="28"/>
      <c r="I43" s="28"/>
      <c r="J43" s="93"/>
      <c r="K43" s="19">
        <v>1112000</v>
      </c>
      <c r="L43" s="39"/>
      <c r="M43" s="31"/>
      <c r="N43" s="32"/>
      <c r="O43" s="31"/>
      <c r="P43" s="27"/>
      <c r="Q43" s="27"/>
      <c r="R43" s="70"/>
      <c r="S43" s="70"/>
      <c r="T43" s="70"/>
      <c r="U43" s="8"/>
      <c r="V43" s="19">
        <v>1112000</v>
      </c>
      <c r="W43" s="19"/>
      <c r="X43" s="19"/>
      <c r="Y43" s="8">
        <f t="shared" si="12"/>
        <v>1112000</v>
      </c>
      <c r="Z43" s="19"/>
      <c r="AA43" s="19"/>
      <c r="AB43" s="19"/>
      <c r="AC43" s="8">
        <f t="shared" si="13"/>
        <v>0</v>
      </c>
      <c r="AD43" s="19"/>
      <c r="AE43" s="19"/>
      <c r="AF43" s="19"/>
      <c r="AG43" s="8">
        <f t="shared" si="14"/>
        <v>0</v>
      </c>
      <c r="AH43" s="8">
        <f t="shared" si="15"/>
        <v>1112000</v>
      </c>
      <c r="AI43" s="20">
        <f t="shared" si="16"/>
        <v>9.9567525943966406E-3</v>
      </c>
      <c r="AJ43" s="20">
        <f t="shared" si="11"/>
        <v>1.6072580605751483E-3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25">
      <c r="A44" s="14">
        <v>13</v>
      </c>
      <c r="B44" s="14"/>
      <c r="C44" s="75" t="s">
        <v>265</v>
      </c>
      <c r="D44" s="69">
        <v>45714</v>
      </c>
      <c r="E44" s="35" t="s">
        <v>165</v>
      </c>
      <c r="F44" s="35" t="s">
        <v>122</v>
      </c>
      <c r="G44" s="27"/>
      <c r="H44" s="28"/>
      <c r="I44" s="28"/>
      <c r="J44" s="93"/>
      <c r="K44" s="19">
        <v>1945000</v>
      </c>
      <c r="L44" s="39"/>
      <c r="M44" s="31"/>
      <c r="N44" s="32"/>
      <c r="O44" s="31"/>
      <c r="P44" s="27"/>
      <c r="Q44" s="27"/>
      <c r="R44" s="70"/>
      <c r="S44" s="70"/>
      <c r="T44" s="70"/>
      <c r="U44" s="8"/>
      <c r="V44" s="19">
        <v>1945000</v>
      </c>
      <c r="W44" s="19"/>
      <c r="X44" s="19"/>
      <c r="Y44" s="8">
        <f t="shared" si="12"/>
        <v>1945000</v>
      </c>
      <c r="Z44" s="19"/>
      <c r="AA44" s="19"/>
      <c r="AB44" s="19"/>
      <c r="AC44" s="8">
        <f t="shared" si="13"/>
        <v>0</v>
      </c>
      <c r="AD44" s="19"/>
      <c r="AE44" s="19"/>
      <c r="AF44" s="19"/>
      <c r="AG44" s="8">
        <f t="shared" si="14"/>
        <v>0</v>
      </c>
      <c r="AH44" s="8">
        <f t="shared" si="15"/>
        <v>1945000</v>
      </c>
      <c r="AI44" s="20">
        <f t="shared" si="16"/>
        <v>1.7415363125990527E-2</v>
      </c>
      <c r="AJ44" s="20">
        <f t="shared" si="11"/>
        <v>2.8112562300527549E-3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25">
      <c r="A45" s="14">
        <v>14</v>
      </c>
      <c r="B45" s="14"/>
      <c r="C45" s="75" t="s">
        <v>274</v>
      </c>
      <c r="D45" s="69">
        <v>45695</v>
      </c>
      <c r="E45" s="35" t="s">
        <v>169</v>
      </c>
      <c r="F45" s="35" t="s">
        <v>122</v>
      </c>
      <c r="G45" s="27"/>
      <c r="H45" s="28"/>
      <c r="I45" s="28"/>
      <c r="J45" s="93"/>
      <c r="K45" s="19">
        <v>1992000</v>
      </c>
      <c r="L45" s="39"/>
      <c r="M45" s="31"/>
      <c r="N45" s="32"/>
      <c r="O45" s="31"/>
      <c r="P45" s="27"/>
      <c r="Q45" s="27"/>
      <c r="R45" s="70"/>
      <c r="S45" s="70"/>
      <c r="T45" s="70"/>
      <c r="U45" s="8"/>
      <c r="V45" s="19">
        <v>1992000</v>
      </c>
      <c r="W45" s="19"/>
      <c r="X45" s="19"/>
      <c r="Y45" s="8">
        <f t="shared" si="12"/>
        <v>1992000</v>
      </c>
      <c r="Z45" s="19"/>
      <c r="AA45" s="19"/>
      <c r="AB45" s="19"/>
      <c r="AC45" s="8">
        <f t="shared" si="13"/>
        <v>0</v>
      </c>
      <c r="AD45" s="19"/>
      <c r="AE45" s="19"/>
      <c r="AF45" s="19"/>
      <c r="AG45" s="8">
        <f t="shared" si="14"/>
        <v>0</v>
      </c>
      <c r="AH45" s="8">
        <f t="shared" si="15"/>
        <v>1992000</v>
      </c>
      <c r="AI45" s="20">
        <f t="shared" si="16"/>
        <v>1.783619709355945E-2</v>
      </c>
      <c r="AJ45" s="20">
        <f t="shared" si="11"/>
        <v>2.8791888998792223E-3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25">
      <c r="A46" s="14">
        <v>15</v>
      </c>
      <c r="B46" s="14"/>
      <c r="C46" s="75" t="s">
        <v>275</v>
      </c>
      <c r="D46" s="69">
        <v>45714</v>
      </c>
      <c r="E46" s="35" t="s">
        <v>276</v>
      </c>
      <c r="F46" s="35" t="s">
        <v>122</v>
      </c>
      <c r="G46" s="27"/>
      <c r="H46" s="28"/>
      <c r="I46" s="28"/>
      <c r="J46" s="93"/>
      <c r="K46" s="19">
        <v>1945000</v>
      </c>
      <c r="L46" s="39"/>
      <c r="M46" s="31"/>
      <c r="N46" s="32"/>
      <c r="O46" s="31"/>
      <c r="P46" s="27"/>
      <c r="Q46" s="27"/>
      <c r="R46" s="70"/>
      <c r="S46" s="70"/>
      <c r="T46" s="70"/>
      <c r="U46" s="8"/>
      <c r="V46" s="19">
        <v>1945000</v>
      </c>
      <c r="W46" s="19"/>
      <c r="X46" s="19"/>
      <c r="Y46" s="8">
        <f t="shared" si="12"/>
        <v>1945000</v>
      </c>
      <c r="Z46" s="19"/>
      <c r="AA46" s="19"/>
      <c r="AB46" s="19"/>
      <c r="AC46" s="8">
        <f t="shared" si="13"/>
        <v>0</v>
      </c>
      <c r="AD46" s="19"/>
      <c r="AE46" s="19"/>
      <c r="AF46" s="19"/>
      <c r="AG46" s="8">
        <f t="shared" si="14"/>
        <v>0</v>
      </c>
      <c r="AH46" s="8">
        <f t="shared" si="15"/>
        <v>1945000</v>
      </c>
      <c r="AI46" s="20">
        <f t="shared" si="16"/>
        <v>1.7415363125990527E-2</v>
      </c>
      <c r="AJ46" s="20">
        <f t="shared" si="11"/>
        <v>2.8112562300527549E-3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 x14ac:dyDescent="0.25">
      <c r="A47" s="14">
        <v>16</v>
      </c>
      <c r="B47" s="14"/>
      <c r="C47" s="75" t="s">
        <v>277</v>
      </c>
      <c r="D47" s="69">
        <v>45705</v>
      </c>
      <c r="E47" s="35" t="s">
        <v>278</v>
      </c>
      <c r="F47" s="35" t="s">
        <v>122</v>
      </c>
      <c r="G47" s="27"/>
      <c r="H47" s="28"/>
      <c r="I47" s="28"/>
      <c r="J47" s="93"/>
      <c r="K47" s="19">
        <v>1945000</v>
      </c>
      <c r="L47" s="39"/>
      <c r="M47" s="31"/>
      <c r="N47" s="32"/>
      <c r="O47" s="31"/>
      <c r="P47" s="27"/>
      <c r="Q47" s="27"/>
      <c r="R47" s="70"/>
      <c r="S47" s="70"/>
      <c r="T47" s="70"/>
      <c r="U47" s="8"/>
      <c r="V47" s="19">
        <v>1945000</v>
      </c>
      <c r="W47" s="19"/>
      <c r="X47" s="19"/>
      <c r="Y47" s="8">
        <f t="shared" si="12"/>
        <v>1945000</v>
      </c>
      <c r="Z47" s="19"/>
      <c r="AA47" s="19"/>
      <c r="AB47" s="19"/>
      <c r="AC47" s="8">
        <f t="shared" si="13"/>
        <v>0</v>
      </c>
      <c r="AD47" s="19"/>
      <c r="AE47" s="19"/>
      <c r="AF47" s="19"/>
      <c r="AG47" s="8">
        <f t="shared" si="14"/>
        <v>0</v>
      </c>
      <c r="AH47" s="8">
        <f t="shared" si="15"/>
        <v>1945000</v>
      </c>
      <c r="AI47" s="20">
        <f t="shared" si="16"/>
        <v>1.7415363125990527E-2</v>
      </c>
      <c r="AJ47" s="20">
        <f t="shared" si="11"/>
        <v>2.8112562300527549E-3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25">
      <c r="A48" s="14">
        <v>17</v>
      </c>
      <c r="B48" s="14"/>
      <c r="C48" s="75" t="s">
        <v>279</v>
      </c>
      <c r="D48" s="69">
        <v>45704</v>
      </c>
      <c r="E48" s="35" t="s">
        <v>280</v>
      </c>
      <c r="F48" s="35" t="s">
        <v>122</v>
      </c>
      <c r="G48" s="27"/>
      <c r="H48" s="28"/>
      <c r="I48" s="28"/>
      <c r="J48" s="93"/>
      <c r="K48" s="19">
        <v>2091000</v>
      </c>
      <c r="L48" s="39"/>
      <c r="M48" s="31"/>
      <c r="N48" s="32"/>
      <c r="O48" s="31"/>
      <c r="P48" s="27"/>
      <c r="Q48" s="27"/>
      <c r="R48" s="70"/>
      <c r="S48" s="70"/>
      <c r="T48" s="70"/>
      <c r="U48" s="8"/>
      <c r="V48" s="19">
        <v>2091000</v>
      </c>
      <c r="W48" s="19"/>
      <c r="X48" s="19"/>
      <c r="Y48" s="8">
        <f t="shared" si="12"/>
        <v>2091000</v>
      </c>
      <c r="Z48" s="19"/>
      <c r="AA48" s="19"/>
      <c r="AB48" s="19"/>
      <c r="AC48" s="8">
        <f t="shared" si="13"/>
        <v>0</v>
      </c>
      <c r="AD48" s="19"/>
      <c r="AE48" s="19"/>
      <c r="AF48" s="19"/>
      <c r="AG48" s="8">
        <f t="shared" si="14"/>
        <v>0</v>
      </c>
      <c r="AH48" s="8">
        <f t="shared" si="15"/>
        <v>2091000</v>
      </c>
      <c r="AI48" s="20">
        <f t="shared" si="16"/>
        <v>1.8722634599715265E-2</v>
      </c>
      <c r="AJ48" s="20">
        <f t="shared" si="11"/>
        <v>3.022281119300931E-3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25">
      <c r="A49" s="14">
        <v>18</v>
      </c>
      <c r="B49" s="14"/>
      <c r="C49" s="75" t="s">
        <v>281</v>
      </c>
      <c r="D49" s="69">
        <v>45737</v>
      </c>
      <c r="E49" s="35" t="s">
        <v>282</v>
      </c>
      <c r="F49" s="35" t="s">
        <v>122</v>
      </c>
      <c r="G49" s="27"/>
      <c r="H49" s="28"/>
      <c r="I49" s="28"/>
      <c r="J49" s="93"/>
      <c r="K49" s="19">
        <v>1394000</v>
      </c>
      <c r="L49" s="39"/>
      <c r="M49" s="31"/>
      <c r="N49" s="32"/>
      <c r="O49" s="31"/>
      <c r="P49" s="27"/>
      <c r="Q49" s="27"/>
      <c r="R49" s="70"/>
      <c r="S49" s="70"/>
      <c r="T49" s="70"/>
      <c r="U49" s="8"/>
      <c r="V49" s="19">
        <v>1394000</v>
      </c>
      <c r="W49" s="19"/>
      <c r="X49" s="19"/>
      <c r="Y49" s="8">
        <f t="shared" si="12"/>
        <v>1394000</v>
      </c>
      <c r="Z49" s="19"/>
      <c r="AA49" s="19"/>
      <c r="AB49" s="19"/>
      <c r="AC49" s="8">
        <f t="shared" si="13"/>
        <v>0</v>
      </c>
      <c r="AD49" s="19"/>
      <c r="AE49" s="19"/>
      <c r="AF49" s="19"/>
      <c r="AG49" s="8">
        <f t="shared" si="14"/>
        <v>0</v>
      </c>
      <c r="AH49" s="8">
        <f t="shared" si="15"/>
        <v>1394000</v>
      </c>
      <c r="AI49" s="20">
        <f t="shared" si="16"/>
        <v>1.2481756399810176E-2</v>
      </c>
      <c r="AJ49" s="20">
        <f t="shared" si="11"/>
        <v>2.014854079533954E-3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25">
      <c r="A50" s="14">
        <v>19</v>
      </c>
      <c r="B50" s="14"/>
      <c r="C50" s="75" t="s">
        <v>160</v>
      </c>
      <c r="D50" s="69">
        <v>45714</v>
      </c>
      <c r="E50" s="35" t="s">
        <v>171</v>
      </c>
      <c r="F50" s="35" t="s">
        <v>122</v>
      </c>
      <c r="G50" s="27"/>
      <c r="H50" s="28"/>
      <c r="I50" s="28"/>
      <c r="J50" s="93"/>
      <c r="K50" s="19">
        <v>2223000</v>
      </c>
      <c r="L50" s="39"/>
      <c r="M50" s="31"/>
      <c r="N50" s="32"/>
      <c r="O50" s="31"/>
      <c r="P50" s="27"/>
      <c r="Q50" s="27"/>
      <c r="R50" s="70"/>
      <c r="S50" s="70"/>
      <c r="T50" s="70"/>
      <c r="U50" s="8"/>
      <c r="V50" s="19">
        <v>2223000</v>
      </c>
      <c r="W50" s="19"/>
      <c r="X50" s="19"/>
      <c r="Y50" s="8">
        <f t="shared" si="12"/>
        <v>2223000</v>
      </c>
      <c r="Z50" s="19"/>
      <c r="AA50" s="19"/>
      <c r="AB50" s="19"/>
      <c r="AC50" s="8">
        <f t="shared" si="13"/>
        <v>0</v>
      </c>
      <c r="AD50" s="19"/>
      <c r="AE50" s="19"/>
      <c r="AF50" s="19"/>
      <c r="AG50" s="8">
        <f t="shared" si="14"/>
        <v>0</v>
      </c>
      <c r="AH50" s="8">
        <f t="shared" si="15"/>
        <v>2223000</v>
      </c>
      <c r="AI50" s="20">
        <f t="shared" si="16"/>
        <v>1.9904551274589687E-2</v>
      </c>
      <c r="AJ50" s="20">
        <f t="shared" si="11"/>
        <v>3.2130707451965418E-3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 x14ac:dyDescent="0.25">
      <c r="A51" s="14">
        <v>20</v>
      </c>
      <c r="B51" s="14"/>
      <c r="C51" s="75" t="s">
        <v>284</v>
      </c>
      <c r="D51" s="69">
        <v>45705</v>
      </c>
      <c r="E51" s="35" t="s">
        <v>172</v>
      </c>
      <c r="F51" s="35" t="s">
        <v>122</v>
      </c>
      <c r="G51" s="27"/>
      <c r="H51" s="28"/>
      <c r="I51" s="28"/>
      <c r="J51" s="93"/>
      <c r="K51" s="19">
        <v>3167000</v>
      </c>
      <c r="L51" s="39"/>
      <c r="M51" s="31"/>
      <c r="N51" s="32"/>
      <c r="O51" s="31"/>
      <c r="P51" s="27"/>
      <c r="Q51" s="27"/>
      <c r="R51" s="70"/>
      <c r="S51" s="70"/>
      <c r="T51" s="70"/>
      <c r="U51" s="8"/>
      <c r="V51" s="19">
        <v>3167000</v>
      </c>
      <c r="W51" s="19"/>
      <c r="X51" s="19"/>
      <c r="Y51" s="8">
        <f t="shared" si="12"/>
        <v>3167000</v>
      </c>
      <c r="Z51" s="19"/>
      <c r="AA51" s="19"/>
      <c r="AB51" s="19"/>
      <c r="AC51" s="8">
        <f t="shared" si="13"/>
        <v>0</v>
      </c>
      <c r="AD51" s="19"/>
      <c r="AE51" s="19"/>
      <c r="AF51" s="19"/>
      <c r="AG51" s="8">
        <f t="shared" si="14"/>
        <v>0</v>
      </c>
      <c r="AH51" s="8">
        <f t="shared" si="15"/>
        <v>3167000</v>
      </c>
      <c r="AI51" s="20">
        <f t="shared" si="16"/>
        <v>2.835704628278252E-2</v>
      </c>
      <c r="AJ51" s="20">
        <f t="shared" si="11"/>
        <v>4.5775056455409123E-3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25">
      <c r="A52" s="14">
        <v>21</v>
      </c>
      <c r="B52" s="14"/>
      <c r="C52" s="75" t="s">
        <v>285</v>
      </c>
      <c r="D52" s="69">
        <v>45714</v>
      </c>
      <c r="E52" s="35" t="s">
        <v>286</v>
      </c>
      <c r="F52" s="35" t="s">
        <v>122</v>
      </c>
      <c r="G52" s="27"/>
      <c r="H52" s="28"/>
      <c r="I52" s="28"/>
      <c r="J52" s="93"/>
      <c r="K52" s="19">
        <v>1879000</v>
      </c>
      <c r="L52" s="39"/>
      <c r="M52" s="31"/>
      <c r="N52" s="32"/>
      <c r="O52" s="31"/>
      <c r="P52" s="27"/>
      <c r="Q52" s="27"/>
      <c r="R52" s="70"/>
      <c r="S52" s="70"/>
      <c r="T52" s="70"/>
      <c r="U52" s="8"/>
      <c r="V52" s="19">
        <v>1879000</v>
      </c>
      <c r="W52" s="19"/>
      <c r="X52" s="19"/>
      <c r="Y52" s="8">
        <f t="shared" si="12"/>
        <v>1879000</v>
      </c>
      <c r="Z52" s="19"/>
      <c r="AA52" s="19"/>
      <c r="AB52" s="19"/>
      <c r="AC52" s="8">
        <f t="shared" si="13"/>
        <v>0</v>
      </c>
      <c r="AD52" s="19"/>
      <c r="AE52" s="19"/>
      <c r="AF52" s="19"/>
      <c r="AG52" s="8">
        <f t="shared" si="14"/>
        <v>0</v>
      </c>
      <c r="AH52" s="8">
        <f t="shared" si="15"/>
        <v>1879000</v>
      </c>
      <c r="AI52" s="20">
        <f t="shared" si="16"/>
        <v>1.6824404788553318E-2</v>
      </c>
      <c r="AJ52" s="20">
        <f t="shared" si="11"/>
        <v>2.7158614171049495E-3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 x14ac:dyDescent="0.25">
      <c r="A53" s="14">
        <v>22</v>
      </c>
      <c r="B53" s="14"/>
      <c r="C53" s="75" t="s">
        <v>287</v>
      </c>
      <c r="D53" s="69">
        <v>45705</v>
      </c>
      <c r="E53" s="35" t="s">
        <v>288</v>
      </c>
      <c r="F53" s="35" t="s">
        <v>122</v>
      </c>
      <c r="G53" s="27"/>
      <c r="H53" s="28"/>
      <c r="I53" s="28"/>
      <c r="J53" s="93"/>
      <c r="K53" s="19">
        <v>1945000</v>
      </c>
      <c r="L53" s="39"/>
      <c r="M53" s="31"/>
      <c r="N53" s="32"/>
      <c r="O53" s="31"/>
      <c r="P53" s="27"/>
      <c r="Q53" s="27"/>
      <c r="R53" s="70"/>
      <c r="S53" s="70"/>
      <c r="T53" s="70"/>
      <c r="U53" s="8"/>
      <c r="V53" s="19">
        <v>1945000</v>
      </c>
      <c r="W53" s="19"/>
      <c r="X53" s="19"/>
      <c r="Y53" s="8">
        <f t="shared" si="12"/>
        <v>1945000</v>
      </c>
      <c r="Z53" s="19"/>
      <c r="AA53" s="19"/>
      <c r="AB53" s="19"/>
      <c r="AC53" s="8">
        <f t="shared" si="13"/>
        <v>0</v>
      </c>
      <c r="AD53" s="19"/>
      <c r="AE53" s="19"/>
      <c r="AF53" s="19"/>
      <c r="AG53" s="8">
        <f t="shared" si="14"/>
        <v>0</v>
      </c>
      <c r="AH53" s="8">
        <f t="shared" si="15"/>
        <v>1945000</v>
      </c>
      <c r="AI53" s="20">
        <f t="shared" si="16"/>
        <v>1.7415363125990527E-2</v>
      </c>
      <c r="AJ53" s="20">
        <f t="shared" si="11"/>
        <v>2.8112562300527549E-3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25">
      <c r="A54" s="14">
        <v>23</v>
      </c>
      <c r="B54" s="14"/>
      <c r="C54" s="75" t="s">
        <v>147</v>
      </c>
      <c r="D54" s="69">
        <v>45705</v>
      </c>
      <c r="E54" s="35" t="s">
        <v>176</v>
      </c>
      <c r="F54" s="35" t="s">
        <v>122</v>
      </c>
      <c r="G54" s="27"/>
      <c r="H54" s="28"/>
      <c r="I54" s="28"/>
      <c r="J54" s="93"/>
      <c r="K54" s="19">
        <v>1945000</v>
      </c>
      <c r="L54" s="39"/>
      <c r="M54" s="31"/>
      <c r="N54" s="32"/>
      <c r="O54" s="31"/>
      <c r="P54" s="27"/>
      <c r="Q54" s="27"/>
      <c r="R54" s="70"/>
      <c r="S54" s="70"/>
      <c r="T54" s="70"/>
      <c r="U54" s="8"/>
      <c r="V54" s="19">
        <v>1945000</v>
      </c>
      <c r="W54" s="19"/>
      <c r="X54" s="19"/>
      <c r="Y54" s="8">
        <f t="shared" si="12"/>
        <v>1945000</v>
      </c>
      <c r="Z54" s="19"/>
      <c r="AA54" s="19"/>
      <c r="AB54" s="19"/>
      <c r="AC54" s="8">
        <f t="shared" si="13"/>
        <v>0</v>
      </c>
      <c r="AD54" s="19"/>
      <c r="AE54" s="19"/>
      <c r="AF54" s="19"/>
      <c r="AG54" s="8">
        <f t="shared" si="14"/>
        <v>0</v>
      </c>
      <c r="AH54" s="8">
        <f t="shared" si="15"/>
        <v>1945000</v>
      </c>
      <c r="AI54" s="20">
        <f t="shared" si="16"/>
        <v>1.7415363125990527E-2</v>
      </c>
      <c r="AJ54" s="20">
        <f t="shared" si="11"/>
        <v>2.8112562300527549E-3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 x14ac:dyDescent="0.25">
      <c r="A55" s="14">
        <v>24</v>
      </c>
      <c r="B55" s="14"/>
      <c r="C55" s="75" t="s">
        <v>292</v>
      </c>
      <c r="D55" s="69">
        <v>45705</v>
      </c>
      <c r="E55" s="35" t="s">
        <v>293</v>
      </c>
      <c r="F55" s="35" t="s">
        <v>122</v>
      </c>
      <c r="G55" s="27"/>
      <c r="H55" s="28"/>
      <c r="I55" s="28"/>
      <c r="J55" s="93"/>
      <c r="K55" s="19">
        <v>2042000</v>
      </c>
      <c r="L55" s="39"/>
      <c r="M55" s="31"/>
      <c r="N55" s="32"/>
      <c r="O55" s="31"/>
      <c r="P55" s="27"/>
      <c r="Q55" s="27"/>
      <c r="R55" s="70"/>
      <c r="S55" s="70"/>
      <c r="T55" s="70"/>
      <c r="U55" s="8"/>
      <c r="V55" s="19">
        <v>2042000</v>
      </c>
      <c r="W55" s="19"/>
      <c r="X55" s="19"/>
      <c r="Y55" s="8">
        <f t="shared" si="12"/>
        <v>2042000</v>
      </c>
      <c r="Z55" s="19"/>
      <c r="AA55" s="19"/>
      <c r="AB55" s="19"/>
      <c r="AC55" s="8">
        <f t="shared" si="13"/>
        <v>0</v>
      </c>
      <c r="AD55" s="19"/>
      <c r="AE55" s="19"/>
      <c r="AF55" s="19"/>
      <c r="AG55" s="8">
        <f t="shared" si="14"/>
        <v>0</v>
      </c>
      <c r="AH55" s="8">
        <f t="shared" si="15"/>
        <v>2042000</v>
      </c>
      <c r="AI55" s="20">
        <f t="shared" si="16"/>
        <v>1.8283892803739155E-2</v>
      </c>
      <c r="AJ55" s="20">
        <f t="shared" si="11"/>
        <v>2.9514576975669541E-3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x14ac:dyDescent="0.25">
      <c r="A56" s="14">
        <v>25</v>
      </c>
      <c r="B56" s="14"/>
      <c r="C56" s="75" t="s">
        <v>294</v>
      </c>
      <c r="D56" s="69">
        <v>45714</v>
      </c>
      <c r="E56" s="35" t="s">
        <v>295</v>
      </c>
      <c r="F56" s="35" t="s">
        <v>122</v>
      </c>
      <c r="G56" s="27"/>
      <c r="H56" s="28"/>
      <c r="I56" s="28"/>
      <c r="J56" s="93"/>
      <c r="K56" s="19">
        <v>1945000</v>
      </c>
      <c r="L56" s="39"/>
      <c r="M56" s="31"/>
      <c r="N56" s="32"/>
      <c r="O56" s="31"/>
      <c r="P56" s="27"/>
      <c r="Q56" s="27"/>
      <c r="R56" s="70"/>
      <c r="S56" s="70"/>
      <c r="T56" s="70"/>
      <c r="U56" s="8"/>
      <c r="V56" s="19">
        <v>1945000</v>
      </c>
      <c r="W56" s="19"/>
      <c r="X56" s="19"/>
      <c r="Y56" s="8">
        <f t="shared" si="12"/>
        <v>1945000</v>
      </c>
      <c r="Z56" s="19"/>
      <c r="AA56" s="19"/>
      <c r="AB56" s="19"/>
      <c r="AC56" s="8">
        <f t="shared" si="13"/>
        <v>0</v>
      </c>
      <c r="AD56" s="19"/>
      <c r="AE56" s="19"/>
      <c r="AF56" s="19"/>
      <c r="AG56" s="8">
        <f t="shared" si="14"/>
        <v>0</v>
      </c>
      <c r="AH56" s="8">
        <f t="shared" si="15"/>
        <v>1945000</v>
      </c>
      <c r="AI56" s="20">
        <f t="shared" si="16"/>
        <v>1.7415363125990527E-2</v>
      </c>
      <c r="AJ56" s="20">
        <f t="shared" si="11"/>
        <v>2.8112562300527549E-3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x14ac:dyDescent="0.25">
      <c r="A57" s="14">
        <v>26</v>
      </c>
      <c r="B57" s="14"/>
      <c r="C57" s="75" t="s">
        <v>296</v>
      </c>
      <c r="D57" s="69">
        <v>45705</v>
      </c>
      <c r="E57" s="35" t="s">
        <v>297</v>
      </c>
      <c r="F57" s="35" t="s">
        <v>122</v>
      </c>
      <c r="G57" s="27"/>
      <c r="H57" s="28"/>
      <c r="I57" s="28"/>
      <c r="J57" s="93"/>
      <c r="K57" s="19">
        <v>2042000</v>
      </c>
      <c r="L57" s="39"/>
      <c r="M57" s="31"/>
      <c r="N57" s="32"/>
      <c r="O57" s="31"/>
      <c r="P57" s="27"/>
      <c r="Q57" s="27"/>
      <c r="R57" s="70"/>
      <c r="S57" s="70"/>
      <c r="T57" s="70"/>
      <c r="U57" s="8"/>
      <c r="V57" s="19">
        <v>2042000</v>
      </c>
      <c r="W57" s="19"/>
      <c r="X57" s="19"/>
      <c r="Y57" s="8">
        <f t="shared" si="12"/>
        <v>2042000</v>
      </c>
      <c r="Z57" s="19"/>
      <c r="AA57" s="19"/>
      <c r="AB57" s="19"/>
      <c r="AC57" s="8">
        <f t="shared" si="13"/>
        <v>0</v>
      </c>
      <c r="AD57" s="19"/>
      <c r="AE57" s="19"/>
      <c r="AF57" s="19"/>
      <c r="AG57" s="8">
        <f t="shared" si="14"/>
        <v>0</v>
      </c>
      <c r="AH57" s="8">
        <f t="shared" si="15"/>
        <v>2042000</v>
      </c>
      <c r="AI57" s="20">
        <f t="shared" si="16"/>
        <v>1.8283892803739155E-2</v>
      </c>
      <c r="AJ57" s="20">
        <f t="shared" si="11"/>
        <v>2.9514576975669541E-3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25">
      <c r="A58" s="14">
        <v>27</v>
      </c>
      <c r="B58" s="14"/>
      <c r="C58" s="75" t="s">
        <v>298</v>
      </c>
      <c r="D58" s="69">
        <v>45705</v>
      </c>
      <c r="E58" s="35" t="s">
        <v>178</v>
      </c>
      <c r="F58" s="35" t="s">
        <v>122</v>
      </c>
      <c r="G58" s="27"/>
      <c r="H58" s="28"/>
      <c r="I58" s="28"/>
      <c r="J58" s="93"/>
      <c r="K58" s="19">
        <v>1112000</v>
      </c>
      <c r="L58" s="39"/>
      <c r="M58" s="31"/>
      <c r="N58" s="32"/>
      <c r="O58" s="31"/>
      <c r="P58" s="27"/>
      <c r="Q58" s="27"/>
      <c r="R58" s="70"/>
      <c r="S58" s="70"/>
      <c r="T58" s="70"/>
      <c r="U58" s="8"/>
      <c r="V58" s="19">
        <v>1112000</v>
      </c>
      <c r="W58" s="19"/>
      <c r="X58" s="19"/>
      <c r="Y58" s="8">
        <f t="shared" si="12"/>
        <v>1112000</v>
      </c>
      <c r="Z58" s="19"/>
      <c r="AA58" s="19"/>
      <c r="AB58" s="19"/>
      <c r="AC58" s="8">
        <f t="shared" si="13"/>
        <v>0</v>
      </c>
      <c r="AD58" s="19"/>
      <c r="AE58" s="19"/>
      <c r="AF58" s="19"/>
      <c r="AG58" s="8">
        <f t="shared" si="14"/>
        <v>0</v>
      </c>
      <c r="AH58" s="8">
        <f t="shared" si="15"/>
        <v>1112000</v>
      </c>
      <c r="AI58" s="20">
        <f t="shared" si="16"/>
        <v>9.9567525943966406E-3</v>
      </c>
      <c r="AJ58" s="20">
        <f t="shared" si="11"/>
        <v>1.6072580605751483E-3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 x14ac:dyDescent="0.25">
      <c r="A59" s="14">
        <v>28</v>
      </c>
      <c r="B59" s="14"/>
      <c r="C59" s="35" t="s">
        <v>299</v>
      </c>
      <c r="D59" s="69">
        <v>45714</v>
      </c>
      <c r="E59" s="35" t="s">
        <v>179</v>
      </c>
      <c r="F59" s="35" t="s">
        <v>122</v>
      </c>
      <c r="G59" s="27"/>
      <c r="H59" s="28"/>
      <c r="I59" s="28"/>
      <c r="J59" s="93"/>
      <c r="K59" s="19">
        <v>10146000</v>
      </c>
      <c r="L59" s="39"/>
      <c r="M59" s="31"/>
      <c r="N59" s="32"/>
      <c r="O59" s="31"/>
      <c r="P59" s="27"/>
      <c r="Q59" s="27"/>
      <c r="R59" s="70"/>
      <c r="S59" s="70"/>
      <c r="T59" s="70"/>
      <c r="U59" s="8"/>
      <c r="V59" s="19">
        <v>10146000</v>
      </c>
      <c r="W59" s="19"/>
      <c r="X59" s="19"/>
      <c r="Y59" s="8">
        <f t="shared" si="12"/>
        <v>10146000</v>
      </c>
      <c r="Z59" s="19"/>
      <c r="AA59" s="19"/>
      <c r="AB59" s="19"/>
      <c r="AC59" s="8">
        <f t="shared" si="13"/>
        <v>0</v>
      </c>
      <c r="AD59" s="19"/>
      <c r="AE59" s="19"/>
      <c r="AF59" s="19"/>
      <c r="AG59" s="8">
        <f t="shared" si="14"/>
        <v>0</v>
      </c>
      <c r="AH59" s="8">
        <f t="shared" si="15"/>
        <v>10146000</v>
      </c>
      <c r="AI59" s="20">
        <f t="shared" si="16"/>
        <v>9.0846413509665755E-2</v>
      </c>
      <c r="AJ59" s="20">
        <f t="shared" si="11"/>
        <v>1.4664784426794473E-2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25">
      <c r="A60" s="14">
        <v>29</v>
      </c>
      <c r="B60" s="14"/>
      <c r="C60" s="35" t="s">
        <v>300</v>
      </c>
      <c r="D60" s="69">
        <v>45728</v>
      </c>
      <c r="E60" s="35" t="s">
        <v>301</v>
      </c>
      <c r="F60" s="35" t="s">
        <v>122</v>
      </c>
      <c r="G60" s="27"/>
      <c r="H60" s="28"/>
      <c r="I60" s="28"/>
      <c r="J60" s="93"/>
      <c r="K60" s="19">
        <v>4059000</v>
      </c>
      <c r="L60" s="39"/>
      <c r="M60" s="31"/>
      <c r="N60" s="32"/>
      <c r="O60" s="31"/>
      <c r="P60" s="27"/>
      <c r="Q60" s="27"/>
      <c r="R60" s="70"/>
      <c r="S60" s="70"/>
      <c r="T60" s="70"/>
      <c r="U60" s="8"/>
      <c r="V60" s="19">
        <v>4059000</v>
      </c>
      <c r="W60" s="19"/>
      <c r="X60" s="19"/>
      <c r="Y60" s="8">
        <f t="shared" si="12"/>
        <v>4059000</v>
      </c>
      <c r="Z60" s="19"/>
      <c r="AA60" s="19"/>
      <c r="AB60" s="19"/>
      <c r="AC60" s="8">
        <f t="shared" si="13"/>
        <v>0</v>
      </c>
      <c r="AD60" s="19"/>
      <c r="AE60" s="19"/>
      <c r="AF60" s="19"/>
      <c r="AG60" s="8">
        <f t="shared" si="14"/>
        <v>0</v>
      </c>
      <c r="AH60" s="8">
        <f t="shared" si="15"/>
        <v>4059000</v>
      </c>
      <c r="AI60" s="20">
        <f t="shared" si="16"/>
        <v>3.6343937752388457E-2</v>
      </c>
      <c r="AJ60" s="20">
        <f t="shared" si="11"/>
        <v>5.866780996290042E-3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s="22" customFormat="1" ht="24.95" customHeight="1" x14ac:dyDescent="0.25">
      <c r="A61" s="91" t="s">
        <v>51</v>
      </c>
      <c r="B61" s="91"/>
      <c r="C61" s="91"/>
      <c r="D61" s="91"/>
      <c r="E61" s="91"/>
      <c r="F61" s="91"/>
      <c r="G61" s="91"/>
      <c r="H61" s="91"/>
      <c r="I61" s="91"/>
      <c r="J61" s="56">
        <f>+J31</f>
        <v>111683000</v>
      </c>
      <c r="K61" s="56">
        <f>SUM(K32:K60)</f>
        <v>101965286</v>
      </c>
      <c r="L61" s="55"/>
      <c r="M61" s="56">
        <f>SUM(M32:M60)</f>
        <v>0</v>
      </c>
      <c r="N61" s="56">
        <f>SUM(N32:N60)</f>
        <v>0</v>
      </c>
      <c r="O61" s="56">
        <f>SUM(O32:O60)</f>
        <v>0</v>
      </c>
      <c r="P61" s="57"/>
      <c r="Q61" s="58"/>
      <c r="R61" s="56">
        <f>SUM(R32:R60)</f>
        <v>3203435</v>
      </c>
      <c r="S61" s="56">
        <f>SUM(S32:S60)</f>
        <v>3384825</v>
      </c>
      <c r="T61" s="56">
        <f>SUM(T32:T60)</f>
        <v>3435283</v>
      </c>
      <c r="U61" s="56">
        <f>SUM(U32:U60)</f>
        <v>10023543</v>
      </c>
      <c r="V61" s="56">
        <f>SUM(V32:V60)</f>
        <v>73655537</v>
      </c>
      <c r="W61" s="56">
        <f t="shared" ref="W61:AC61" si="17">SUM(W32:W60)</f>
        <v>2795726</v>
      </c>
      <c r="X61" s="56">
        <f t="shared" si="17"/>
        <v>2534928</v>
      </c>
      <c r="Y61" s="56">
        <f t="shared" si="17"/>
        <v>78986191</v>
      </c>
      <c r="Z61" s="56">
        <f t="shared" si="17"/>
        <v>2887547</v>
      </c>
      <c r="AA61" s="56">
        <f t="shared" si="17"/>
        <v>1550058</v>
      </c>
      <c r="AB61" s="56">
        <f t="shared" si="17"/>
        <v>8517947</v>
      </c>
      <c r="AC61" s="56">
        <f t="shared" si="17"/>
        <v>12955552</v>
      </c>
      <c r="AD61" s="56">
        <f>SUM(AD32:AD60)</f>
        <v>0</v>
      </c>
      <c r="AE61" s="56">
        <f>SUM(AE32:AE60)</f>
        <v>0</v>
      </c>
      <c r="AF61" s="56">
        <f>SUM(AF32:AF60)</f>
        <v>0</v>
      </c>
      <c r="AG61" s="56">
        <f>SUM(AG32:AG60)</f>
        <v>0</v>
      </c>
      <c r="AH61" s="56">
        <f>SUM(AH32:AH60)</f>
        <v>101965286</v>
      </c>
      <c r="AI61" s="59">
        <f>IF(ISERROR(AH61/J61),0,AH61/J61)</f>
        <v>0.91298842258893476</v>
      </c>
      <c r="AJ61" s="59">
        <f>IF(ISERROR(AH61/$AH$189),0,AH61/$AH$189)</f>
        <v>0.1473781725021136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x14ac:dyDescent="0.25">
      <c r="A62" s="89" t="s">
        <v>52</v>
      </c>
      <c r="B62" s="89"/>
      <c r="C62" s="89"/>
      <c r="D62" s="89"/>
      <c r="E62" s="89"/>
      <c r="F62" s="4"/>
      <c r="G62" s="5"/>
      <c r="H62" s="6"/>
      <c r="I62" s="6"/>
      <c r="J62" s="92">
        <v>73630560</v>
      </c>
      <c r="K62" s="8"/>
      <c r="L62" s="9"/>
      <c r="M62" s="10"/>
      <c r="N62" s="10"/>
      <c r="O62" s="10"/>
      <c r="P62" s="5"/>
      <c r="Q62" s="11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12"/>
      <c r="AJ62" s="13"/>
    </row>
    <row r="63" spans="1:106" ht="24.95" customHeight="1" outlineLevel="1" x14ac:dyDescent="0.15">
      <c r="A63" s="14">
        <v>1</v>
      </c>
      <c r="B63" s="14"/>
      <c r="C63" s="15"/>
      <c r="D63" s="16"/>
      <c r="E63" s="15"/>
      <c r="F63" s="15"/>
      <c r="G63" s="15"/>
      <c r="H63" s="16"/>
      <c r="I63" s="16"/>
      <c r="J63" s="93"/>
      <c r="K63" s="19">
        <v>4833140</v>
      </c>
      <c r="L63" s="39" t="s">
        <v>97</v>
      </c>
      <c r="M63" s="19"/>
      <c r="N63" s="19"/>
      <c r="O63" s="19"/>
      <c r="P63" s="15"/>
      <c r="Q63" s="15"/>
      <c r="R63" s="19"/>
      <c r="S63" s="70">
        <v>506010</v>
      </c>
      <c r="T63" s="70">
        <v>531536</v>
      </c>
      <c r="U63" s="8">
        <f>SUM(R63:T63)</f>
        <v>1037546</v>
      </c>
      <c r="V63" s="19">
        <v>416590</v>
      </c>
      <c r="W63" s="19">
        <v>506873</v>
      </c>
      <c r="X63" s="19">
        <v>300011</v>
      </c>
      <c r="Y63" s="8">
        <f>SUM(V63:X63)</f>
        <v>1223474</v>
      </c>
      <c r="Z63" s="19">
        <v>691173</v>
      </c>
      <c r="AA63" s="19">
        <v>479689</v>
      </c>
      <c r="AB63" s="19">
        <v>477760</v>
      </c>
      <c r="AC63" s="8">
        <f>SUM(Z63:AB63)</f>
        <v>1648622</v>
      </c>
      <c r="AD63" s="19"/>
      <c r="AE63" s="19"/>
      <c r="AF63" s="19"/>
      <c r="AG63" s="8">
        <f>SUM(AD63:AF63)</f>
        <v>0</v>
      </c>
      <c r="AH63" s="8">
        <f>SUM(U63,Y63,AC63,AG63)</f>
        <v>3909642</v>
      </c>
      <c r="AI63" s="20">
        <f>IF(ISERROR(AH63/J62),0,AH63/J62)</f>
        <v>5.3098088619725287E-2</v>
      </c>
      <c r="AJ63" s="20">
        <f>IF(ISERROR(AH63/$AH$189),"-",AH63/$AH$189)</f>
        <v>5.6509025345891578E-3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15">
      <c r="A64" s="14">
        <v>2</v>
      </c>
      <c r="B64" s="14"/>
      <c r="C64" s="15"/>
      <c r="D64" s="16"/>
      <c r="E64" s="15"/>
      <c r="F64" s="15"/>
      <c r="G64" s="15"/>
      <c r="H64" s="16"/>
      <c r="I64" s="16"/>
      <c r="J64" s="94"/>
      <c r="K64" s="18"/>
      <c r="L64" s="15"/>
      <c r="M64" s="19"/>
      <c r="N64" s="19"/>
      <c r="O64" s="19"/>
      <c r="P64" s="15"/>
      <c r="Q64" s="15"/>
      <c r="R64" s="19"/>
      <c r="S64" s="19"/>
      <c r="T64" s="19"/>
      <c r="U64" s="8">
        <f>SUM(R64:T64)</f>
        <v>0</v>
      </c>
      <c r="V64" s="19"/>
      <c r="W64" s="19"/>
      <c r="X64" s="19"/>
      <c r="Y64" s="8">
        <f>SUM(V64:X64)</f>
        <v>0</v>
      </c>
      <c r="Z64" s="19"/>
      <c r="AA64" s="19"/>
      <c r="AB64" s="19"/>
      <c r="AC64" s="8">
        <f>SUM(Z64:AB64)</f>
        <v>0</v>
      </c>
      <c r="AD64" s="19"/>
      <c r="AE64" s="19"/>
      <c r="AF64" s="19"/>
      <c r="AG64" s="8">
        <f>SUM(AD64:AF64)</f>
        <v>0</v>
      </c>
      <c r="AH64" s="8">
        <f>SUM(U64,Y64,AC64,AG64)</f>
        <v>0</v>
      </c>
      <c r="AI64" s="20">
        <f>IF(ISERROR(AH64/J64),0,AH64/J64)</f>
        <v>0</v>
      </c>
      <c r="AJ64" s="20">
        <f>IF(ISERROR(AH64/$AH$189),"-",AH64/$AH$189)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s="22" customFormat="1" ht="24.95" customHeight="1" x14ac:dyDescent="0.25">
      <c r="A65" s="91" t="s">
        <v>53</v>
      </c>
      <c r="B65" s="91"/>
      <c r="C65" s="91"/>
      <c r="D65" s="91"/>
      <c r="E65" s="91"/>
      <c r="F65" s="91"/>
      <c r="G65" s="91"/>
      <c r="H65" s="91"/>
      <c r="I65" s="91"/>
      <c r="J65" s="56">
        <f>+J62</f>
        <v>73630560</v>
      </c>
      <c r="K65" s="56">
        <f>SUM(K63:K64)</f>
        <v>4833140</v>
      </c>
      <c r="L65" s="55"/>
      <c r="M65" s="56">
        <f>SUM(M63:M64)</f>
        <v>0</v>
      </c>
      <c r="N65" s="56">
        <f>SUM(N63:N64)</f>
        <v>0</v>
      </c>
      <c r="O65" s="56">
        <f>SUM(O63:O64)</f>
        <v>0</v>
      </c>
      <c r="P65" s="57"/>
      <c r="Q65" s="58"/>
      <c r="R65" s="56">
        <f t="shared" ref="R65:AH65" si="18">SUM(R63:R64)</f>
        <v>0</v>
      </c>
      <c r="S65" s="56">
        <f t="shared" si="18"/>
        <v>506010</v>
      </c>
      <c r="T65" s="56">
        <f t="shared" si="18"/>
        <v>531536</v>
      </c>
      <c r="U65" s="56">
        <f t="shared" si="18"/>
        <v>1037546</v>
      </c>
      <c r="V65" s="56">
        <f t="shared" si="18"/>
        <v>416590</v>
      </c>
      <c r="W65" s="56">
        <f t="shared" si="18"/>
        <v>506873</v>
      </c>
      <c r="X65" s="56">
        <f t="shared" si="18"/>
        <v>300011</v>
      </c>
      <c r="Y65" s="56">
        <f t="shared" si="18"/>
        <v>1223474</v>
      </c>
      <c r="Z65" s="56">
        <f t="shared" si="18"/>
        <v>691173</v>
      </c>
      <c r="AA65" s="56">
        <f t="shared" si="18"/>
        <v>479689</v>
      </c>
      <c r="AB65" s="56">
        <f t="shared" si="18"/>
        <v>477760</v>
      </c>
      <c r="AC65" s="56">
        <f t="shared" si="18"/>
        <v>1648622</v>
      </c>
      <c r="AD65" s="56">
        <f t="shared" si="18"/>
        <v>0</v>
      </c>
      <c r="AE65" s="56">
        <f t="shared" si="18"/>
        <v>0</v>
      </c>
      <c r="AF65" s="56">
        <f t="shared" si="18"/>
        <v>0</v>
      </c>
      <c r="AG65" s="56">
        <f t="shared" si="18"/>
        <v>0</v>
      </c>
      <c r="AH65" s="56">
        <f t="shared" si="18"/>
        <v>3909642</v>
      </c>
      <c r="AI65" s="59">
        <f>IF(ISERROR(AH65/J65),0,AH65/J65)</f>
        <v>5.3098088619725287E-2</v>
      </c>
      <c r="AJ65" s="59">
        <f>IF(ISERROR(AH65/$AH$189),0,AH65/$AH$189)</f>
        <v>5.6509025345891578E-3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x14ac:dyDescent="0.25">
      <c r="A66" s="89" t="s">
        <v>54</v>
      </c>
      <c r="B66" s="89"/>
      <c r="C66" s="89"/>
      <c r="D66" s="89"/>
      <c r="E66" s="89"/>
      <c r="F66" s="4"/>
      <c r="G66" s="5"/>
      <c r="H66" s="6"/>
      <c r="I66" s="6"/>
      <c r="J66" s="92">
        <v>75243496</v>
      </c>
      <c r="K66" s="8"/>
      <c r="L66" s="9"/>
      <c r="M66" s="10"/>
      <c r="N66" s="10"/>
      <c r="O66" s="10"/>
      <c r="P66" s="5"/>
      <c r="Q66" s="11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12"/>
      <c r="AJ66" s="13"/>
    </row>
    <row r="67" spans="1:106" ht="24.95" customHeight="1" outlineLevel="1" x14ac:dyDescent="0.15">
      <c r="A67" s="14">
        <v>1</v>
      </c>
      <c r="B67" s="14"/>
      <c r="C67" s="15"/>
      <c r="D67" s="16"/>
      <c r="E67" s="15"/>
      <c r="F67" s="15"/>
      <c r="G67" s="15"/>
      <c r="H67" s="16"/>
      <c r="I67" s="16"/>
      <c r="J67" s="93"/>
      <c r="K67" s="19">
        <v>11013801</v>
      </c>
      <c r="L67" s="39" t="s">
        <v>97</v>
      </c>
      <c r="M67" s="19"/>
      <c r="N67" s="19"/>
      <c r="O67" s="19"/>
      <c r="P67" s="15"/>
      <c r="Q67" s="15"/>
      <c r="R67" s="19"/>
      <c r="S67" s="70">
        <v>3796572</v>
      </c>
      <c r="T67" s="70">
        <v>939924</v>
      </c>
      <c r="U67" s="8">
        <f>SUM(R67:T67)</f>
        <v>4736496</v>
      </c>
      <c r="V67" s="19">
        <v>1201823</v>
      </c>
      <c r="W67" s="19">
        <v>17600</v>
      </c>
      <c r="X67" s="19">
        <v>985954</v>
      </c>
      <c r="Y67" s="8">
        <f>SUM(V67:X67)</f>
        <v>2205377</v>
      </c>
      <c r="Z67" s="19">
        <f>492977+17500</f>
        <v>510477</v>
      </c>
      <c r="AA67" s="19">
        <f>702493+14520</f>
        <v>717013</v>
      </c>
      <c r="AB67" s="19"/>
      <c r="AC67" s="8">
        <f>SUM(Z67:AB67)</f>
        <v>1227490</v>
      </c>
      <c r="AD67" s="19"/>
      <c r="AE67" s="19"/>
      <c r="AF67" s="19"/>
      <c r="AG67" s="8">
        <f>SUM(AD67:AF67)</f>
        <v>0</v>
      </c>
      <c r="AH67" s="8">
        <f>SUM(U67,Y67,AC67,AG67)</f>
        <v>8169363</v>
      </c>
      <c r="AI67" s="20">
        <f>IF(ISERROR(AH67/J66),0,AH67/J66)</f>
        <v>0.10857234756875199</v>
      </c>
      <c r="AJ67" s="20">
        <f t="shared" ref="AJ67:AJ88" si="19">IF(ISERROR(AH67/$AH$189),"-",AH67/$AH$189)</f>
        <v>1.1807800837692783E-2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15">
      <c r="A68" s="14">
        <v>2</v>
      </c>
      <c r="B68" s="14"/>
      <c r="C68" s="15"/>
      <c r="D68" s="16"/>
      <c r="E68" s="15"/>
      <c r="F68" s="15"/>
      <c r="G68" s="15"/>
      <c r="H68" s="16"/>
      <c r="I68" s="16"/>
      <c r="J68" s="93"/>
      <c r="K68" s="19">
        <v>180213</v>
      </c>
      <c r="L68" s="39" t="s">
        <v>96</v>
      </c>
      <c r="M68" s="19"/>
      <c r="N68" s="19"/>
      <c r="O68" s="19"/>
      <c r="P68" s="15"/>
      <c r="Q68" s="15"/>
      <c r="R68" s="19"/>
      <c r="S68" s="19"/>
      <c r="T68" s="19"/>
      <c r="U68" s="8">
        <f>SUM(R68:T68)</f>
        <v>0</v>
      </c>
      <c r="V68" s="19">
        <v>25651</v>
      </c>
      <c r="W68" s="19">
        <v>25651</v>
      </c>
      <c r="X68" s="19">
        <v>25651</v>
      </c>
      <c r="Y68" s="8">
        <f>SUM(V68:X68)</f>
        <v>76953</v>
      </c>
      <c r="Z68" s="19">
        <v>77445</v>
      </c>
      <c r="AA68" s="19">
        <v>25815</v>
      </c>
      <c r="AB68" s="19"/>
      <c r="AC68" s="8">
        <f>SUM(Z68:AB68)</f>
        <v>103260</v>
      </c>
      <c r="AD68" s="19"/>
      <c r="AE68" s="19"/>
      <c r="AF68" s="19"/>
      <c r="AG68" s="8">
        <f>SUM(AD68:AF68)</f>
        <v>0</v>
      </c>
      <c r="AH68" s="8">
        <f>SUM(U68,Y68,AC68,AG68)</f>
        <v>180213</v>
      </c>
      <c r="AI68" s="20">
        <f>IF(ISERROR(AH67/J66),0,AH68/J66)</f>
        <v>2.3950641527873719E-3</v>
      </c>
      <c r="AJ68" s="20">
        <f t="shared" si="19"/>
        <v>2.6047553675398309E-4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15">
      <c r="A69" s="14">
        <v>3</v>
      </c>
      <c r="B69" s="14"/>
      <c r="C69" s="35" t="s">
        <v>593</v>
      </c>
      <c r="D69" s="69">
        <v>45930</v>
      </c>
      <c r="E69" s="35" t="s">
        <v>526</v>
      </c>
      <c r="F69" s="35" t="s">
        <v>122</v>
      </c>
      <c r="G69" s="15"/>
      <c r="H69" s="16"/>
      <c r="I69" s="16"/>
      <c r="J69" s="93"/>
      <c r="K69" s="19">
        <v>1570000</v>
      </c>
      <c r="L69" s="39"/>
      <c r="M69" s="19"/>
      <c r="N69" s="19"/>
      <c r="O69" s="19"/>
      <c r="P69" s="15"/>
      <c r="Q69" s="15"/>
      <c r="R69" s="19"/>
      <c r="S69" s="19"/>
      <c r="T69" s="19"/>
      <c r="U69" s="8">
        <f t="shared" ref="U69:U88" si="20">SUM(R69:T69)</f>
        <v>0</v>
      </c>
      <c r="V69" s="19"/>
      <c r="W69" s="19"/>
      <c r="X69" s="19"/>
      <c r="Y69" s="8">
        <f t="shared" ref="Y69:Y88" si="21">SUM(V69:X69)</f>
        <v>0</v>
      </c>
      <c r="Z69" s="19"/>
      <c r="AA69" s="19"/>
      <c r="AB69" s="19"/>
      <c r="AC69" s="8">
        <f t="shared" ref="AC69:AC88" si="22">SUM(Z69:AB69)</f>
        <v>0</v>
      </c>
      <c r="AD69" s="19"/>
      <c r="AE69" s="19"/>
      <c r="AF69" s="19"/>
      <c r="AG69" s="8">
        <f t="shared" ref="AG69:AG88" si="23">SUM(AD69:AF69)</f>
        <v>0</v>
      </c>
      <c r="AH69" s="8">
        <f t="shared" ref="AH69:AH88" si="24">SUM(U69,Y69,AC69,AG69)</f>
        <v>0</v>
      </c>
      <c r="AI69" s="20">
        <f t="shared" ref="AI69:AI88" si="25">IF(ISERROR(AH68/J67),0,AH69/J67)</f>
        <v>0</v>
      </c>
      <c r="AJ69" s="20">
        <f t="shared" si="19"/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4</v>
      </c>
      <c r="B70" s="14"/>
      <c r="C70" s="35" t="s">
        <v>594</v>
      </c>
      <c r="D70" s="69">
        <v>45930</v>
      </c>
      <c r="E70" s="35" t="s">
        <v>525</v>
      </c>
      <c r="F70" s="35" t="s">
        <v>122</v>
      </c>
      <c r="G70" s="15"/>
      <c r="H70" s="16"/>
      <c r="I70" s="16"/>
      <c r="J70" s="93"/>
      <c r="K70" s="19">
        <v>4719000</v>
      </c>
      <c r="L70" s="39"/>
      <c r="M70" s="19"/>
      <c r="N70" s="19"/>
      <c r="O70" s="19"/>
      <c r="P70" s="15"/>
      <c r="Q70" s="15"/>
      <c r="R70" s="19"/>
      <c r="S70" s="19"/>
      <c r="T70" s="19"/>
      <c r="U70" s="8">
        <f t="shared" si="20"/>
        <v>0</v>
      </c>
      <c r="V70" s="19"/>
      <c r="W70" s="19"/>
      <c r="X70" s="19"/>
      <c r="Y70" s="8">
        <f t="shared" si="21"/>
        <v>0</v>
      </c>
      <c r="Z70" s="19"/>
      <c r="AA70" s="19"/>
      <c r="AB70" s="19"/>
      <c r="AC70" s="8">
        <f t="shared" si="22"/>
        <v>0</v>
      </c>
      <c r="AD70" s="19"/>
      <c r="AE70" s="19"/>
      <c r="AF70" s="19"/>
      <c r="AG70" s="8">
        <f t="shared" si="23"/>
        <v>0</v>
      </c>
      <c r="AH70" s="8">
        <f t="shared" si="24"/>
        <v>0</v>
      </c>
      <c r="AI70" s="20">
        <f t="shared" si="25"/>
        <v>0</v>
      </c>
      <c r="AJ70" s="20">
        <f t="shared" si="19"/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15">
      <c r="A71" s="14">
        <v>5</v>
      </c>
      <c r="B71" s="14"/>
      <c r="C71" s="35" t="s">
        <v>595</v>
      </c>
      <c r="D71" s="69">
        <v>45930</v>
      </c>
      <c r="E71" s="35" t="s">
        <v>523</v>
      </c>
      <c r="F71" s="35" t="s">
        <v>122</v>
      </c>
      <c r="G71" s="15"/>
      <c r="H71" s="16"/>
      <c r="I71" s="16"/>
      <c r="J71" s="93"/>
      <c r="K71" s="19">
        <v>1832000</v>
      </c>
      <c r="L71" s="39"/>
      <c r="M71" s="19"/>
      <c r="N71" s="19"/>
      <c r="O71" s="19"/>
      <c r="P71" s="15"/>
      <c r="Q71" s="15"/>
      <c r="R71" s="19"/>
      <c r="S71" s="19"/>
      <c r="T71" s="19"/>
      <c r="U71" s="8">
        <f t="shared" si="20"/>
        <v>0</v>
      </c>
      <c r="V71" s="19"/>
      <c r="W71" s="19"/>
      <c r="X71" s="19"/>
      <c r="Y71" s="8">
        <f t="shared" si="21"/>
        <v>0</v>
      </c>
      <c r="Z71" s="19"/>
      <c r="AA71" s="19"/>
      <c r="AB71" s="19"/>
      <c r="AC71" s="8">
        <f t="shared" si="22"/>
        <v>0</v>
      </c>
      <c r="AD71" s="19"/>
      <c r="AE71" s="19"/>
      <c r="AF71" s="19"/>
      <c r="AG71" s="8">
        <f t="shared" si="23"/>
        <v>0</v>
      </c>
      <c r="AH71" s="8">
        <f t="shared" si="24"/>
        <v>0</v>
      </c>
      <c r="AI71" s="20">
        <f t="shared" si="25"/>
        <v>0</v>
      </c>
      <c r="AJ71" s="20">
        <f t="shared" si="19"/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15">
      <c r="A72" s="14">
        <v>6</v>
      </c>
      <c r="B72" s="14"/>
      <c r="C72" s="35" t="s">
        <v>596</v>
      </c>
      <c r="D72" s="69">
        <v>45930</v>
      </c>
      <c r="E72" s="35" t="s">
        <v>522</v>
      </c>
      <c r="F72" s="35" t="s">
        <v>122</v>
      </c>
      <c r="G72" s="15"/>
      <c r="H72" s="16"/>
      <c r="I72" s="16"/>
      <c r="J72" s="93"/>
      <c r="K72" s="19">
        <v>1832000</v>
      </c>
      <c r="L72" s="39"/>
      <c r="M72" s="19"/>
      <c r="N72" s="19"/>
      <c r="O72" s="19"/>
      <c r="P72" s="15"/>
      <c r="Q72" s="15"/>
      <c r="R72" s="19"/>
      <c r="S72" s="19"/>
      <c r="T72" s="19"/>
      <c r="U72" s="8">
        <f t="shared" si="20"/>
        <v>0</v>
      </c>
      <c r="V72" s="19"/>
      <c r="W72" s="19"/>
      <c r="X72" s="19"/>
      <c r="Y72" s="8">
        <f t="shared" si="21"/>
        <v>0</v>
      </c>
      <c r="Z72" s="19"/>
      <c r="AA72" s="19"/>
      <c r="AB72" s="19"/>
      <c r="AC72" s="8">
        <f t="shared" si="22"/>
        <v>0</v>
      </c>
      <c r="AD72" s="19"/>
      <c r="AE72" s="19"/>
      <c r="AF72" s="19"/>
      <c r="AG72" s="8">
        <f t="shared" si="23"/>
        <v>0</v>
      </c>
      <c r="AH72" s="8">
        <f t="shared" si="24"/>
        <v>0</v>
      </c>
      <c r="AI72" s="20">
        <f t="shared" si="25"/>
        <v>0</v>
      </c>
      <c r="AJ72" s="20">
        <f t="shared" si="19"/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15">
      <c r="A73" s="14">
        <v>7</v>
      </c>
      <c r="B73" s="14"/>
      <c r="C73" s="35" t="s">
        <v>597</v>
      </c>
      <c r="D73" s="69">
        <v>45930</v>
      </c>
      <c r="E73" s="35" t="s">
        <v>520</v>
      </c>
      <c r="F73" s="35" t="s">
        <v>122</v>
      </c>
      <c r="G73" s="15"/>
      <c r="H73" s="16"/>
      <c r="I73" s="16"/>
      <c r="J73" s="93"/>
      <c r="K73" s="19">
        <v>1570000</v>
      </c>
      <c r="L73" s="39"/>
      <c r="M73" s="19"/>
      <c r="N73" s="19"/>
      <c r="O73" s="19"/>
      <c r="P73" s="15"/>
      <c r="Q73" s="15"/>
      <c r="R73" s="19"/>
      <c r="S73" s="19"/>
      <c r="T73" s="19"/>
      <c r="U73" s="8">
        <f t="shared" si="20"/>
        <v>0</v>
      </c>
      <c r="V73" s="19"/>
      <c r="W73" s="19"/>
      <c r="X73" s="19"/>
      <c r="Y73" s="8">
        <f t="shared" si="21"/>
        <v>0</v>
      </c>
      <c r="Z73" s="19"/>
      <c r="AA73" s="19"/>
      <c r="AB73" s="19"/>
      <c r="AC73" s="8">
        <f t="shared" si="22"/>
        <v>0</v>
      </c>
      <c r="AD73" s="19"/>
      <c r="AE73" s="19"/>
      <c r="AF73" s="19"/>
      <c r="AG73" s="8">
        <f t="shared" si="23"/>
        <v>0</v>
      </c>
      <c r="AH73" s="8">
        <f t="shared" si="24"/>
        <v>0</v>
      </c>
      <c r="AI73" s="20">
        <f t="shared" si="25"/>
        <v>0</v>
      </c>
      <c r="AJ73" s="20">
        <f t="shared" si="19"/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15">
      <c r="A74" s="14">
        <v>8</v>
      </c>
      <c r="B74" s="14"/>
      <c r="C74" s="35" t="s">
        <v>598</v>
      </c>
      <c r="D74" s="69">
        <v>45930</v>
      </c>
      <c r="E74" s="35" t="s">
        <v>516</v>
      </c>
      <c r="F74" s="35" t="s">
        <v>122</v>
      </c>
      <c r="G74" s="15"/>
      <c r="H74" s="16"/>
      <c r="I74" s="16"/>
      <c r="J74" s="93"/>
      <c r="K74" s="19">
        <v>1570000</v>
      </c>
      <c r="L74" s="39"/>
      <c r="M74" s="19"/>
      <c r="N74" s="19"/>
      <c r="O74" s="19"/>
      <c r="P74" s="15"/>
      <c r="Q74" s="15"/>
      <c r="R74" s="19"/>
      <c r="S74" s="19"/>
      <c r="T74" s="19"/>
      <c r="U74" s="8">
        <f t="shared" si="20"/>
        <v>0</v>
      </c>
      <c r="V74" s="19"/>
      <c r="W74" s="19"/>
      <c r="X74" s="19"/>
      <c r="Y74" s="8">
        <f t="shared" si="21"/>
        <v>0</v>
      </c>
      <c r="Z74" s="19"/>
      <c r="AA74" s="19"/>
      <c r="AB74" s="19"/>
      <c r="AC74" s="8">
        <f t="shared" si="22"/>
        <v>0</v>
      </c>
      <c r="AD74" s="19"/>
      <c r="AE74" s="19"/>
      <c r="AF74" s="19"/>
      <c r="AG74" s="8">
        <f t="shared" si="23"/>
        <v>0</v>
      </c>
      <c r="AH74" s="8">
        <f t="shared" si="24"/>
        <v>0</v>
      </c>
      <c r="AI74" s="20">
        <f t="shared" si="25"/>
        <v>0</v>
      </c>
      <c r="AJ74" s="20">
        <f t="shared" si="19"/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15">
      <c r="A75" s="14">
        <v>9</v>
      </c>
      <c r="B75" s="14"/>
      <c r="C75" s="35" t="s">
        <v>599</v>
      </c>
      <c r="D75" s="69">
        <v>45930</v>
      </c>
      <c r="E75" s="35" t="s">
        <v>514</v>
      </c>
      <c r="F75" s="35" t="s">
        <v>122</v>
      </c>
      <c r="G75" s="15"/>
      <c r="H75" s="16"/>
      <c r="I75" s="16"/>
      <c r="J75" s="93"/>
      <c r="K75" s="19">
        <v>1832000</v>
      </c>
      <c r="L75" s="39"/>
      <c r="M75" s="19"/>
      <c r="N75" s="19"/>
      <c r="O75" s="19"/>
      <c r="P75" s="15"/>
      <c r="Q75" s="15"/>
      <c r="R75" s="19"/>
      <c r="S75" s="19"/>
      <c r="T75" s="19"/>
      <c r="U75" s="8">
        <f t="shared" si="20"/>
        <v>0</v>
      </c>
      <c r="V75" s="19"/>
      <c r="W75" s="19"/>
      <c r="X75" s="19"/>
      <c r="Y75" s="8">
        <f t="shared" si="21"/>
        <v>0</v>
      </c>
      <c r="Z75" s="19"/>
      <c r="AA75" s="19"/>
      <c r="AB75" s="19"/>
      <c r="AC75" s="8">
        <f t="shared" si="22"/>
        <v>0</v>
      </c>
      <c r="AD75" s="19"/>
      <c r="AE75" s="19"/>
      <c r="AF75" s="19"/>
      <c r="AG75" s="8">
        <f t="shared" si="23"/>
        <v>0</v>
      </c>
      <c r="AH75" s="8">
        <f t="shared" si="24"/>
        <v>0</v>
      </c>
      <c r="AI75" s="20">
        <f t="shared" si="25"/>
        <v>0</v>
      </c>
      <c r="AJ75" s="20">
        <f t="shared" si="19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 x14ac:dyDescent="0.15">
      <c r="A76" s="14">
        <v>10</v>
      </c>
      <c r="B76" s="14"/>
      <c r="C76" s="35" t="s">
        <v>600</v>
      </c>
      <c r="D76" s="69">
        <v>45930</v>
      </c>
      <c r="E76" s="35" t="s">
        <v>511</v>
      </c>
      <c r="F76" s="35" t="s">
        <v>122</v>
      </c>
      <c r="G76" s="15"/>
      <c r="H76" s="16"/>
      <c r="I76" s="16"/>
      <c r="J76" s="93"/>
      <c r="K76" s="19">
        <v>1832000</v>
      </c>
      <c r="L76" s="39"/>
      <c r="M76" s="19"/>
      <c r="N76" s="19"/>
      <c r="O76" s="19"/>
      <c r="P76" s="15"/>
      <c r="Q76" s="15"/>
      <c r="R76" s="19"/>
      <c r="S76" s="19"/>
      <c r="T76" s="19"/>
      <c r="U76" s="8">
        <f t="shared" si="20"/>
        <v>0</v>
      </c>
      <c r="V76" s="19"/>
      <c r="W76" s="19"/>
      <c r="X76" s="19"/>
      <c r="Y76" s="8">
        <f t="shared" si="21"/>
        <v>0</v>
      </c>
      <c r="Z76" s="19"/>
      <c r="AA76" s="19"/>
      <c r="AB76" s="19"/>
      <c r="AC76" s="8">
        <f t="shared" si="22"/>
        <v>0</v>
      </c>
      <c r="AD76" s="19"/>
      <c r="AE76" s="19"/>
      <c r="AF76" s="19"/>
      <c r="AG76" s="8">
        <f t="shared" si="23"/>
        <v>0</v>
      </c>
      <c r="AH76" s="8">
        <f t="shared" si="24"/>
        <v>0</v>
      </c>
      <c r="AI76" s="20">
        <f t="shared" si="25"/>
        <v>0</v>
      </c>
      <c r="AJ76" s="20">
        <f t="shared" si="19"/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15">
      <c r="A77" s="14">
        <v>11</v>
      </c>
      <c r="B77" s="14"/>
      <c r="C77" s="35" t="s">
        <v>601</v>
      </c>
      <c r="D77" s="69">
        <v>45930</v>
      </c>
      <c r="E77" s="35" t="s">
        <v>602</v>
      </c>
      <c r="F77" s="35" t="s">
        <v>122</v>
      </c>
      <c r="G77" s="15"/>
      <c r="H77" s="16"/>
      <c r="I77" s="16"/>
      <c r="J77" s="93"/>
      <c r="K77" s="19">
        <v>3725000</v>
      </c>
      <c r="L77" s="39"/>
      <c r="M77" s="19"/>
      <c r="N77" s="19"/>
      <c r="O77" s="19"/>
      <c r="P77" s="15"/>
      <c r="Q77" s="15"/>
      <c r="R77" s="19"/>
      <c r="S77" s="19"/>
      <c r="T77" s="19"/>
      <c r="U77" s="8">
        <f t="shared" si="20"/>
        <v>0</v>
      </c>
      <c r="V77" s="19"/>
      <c r="W77" s="19"/>
      <c r="X77" s="19"/>
      <c r="Y77" s="8">
        <f t="shared" si="21"/>
        <v>0</v>
      </c>
      <c r="Z77" s="19"/>
      <c r="AA77" s="19"/>
      <c r="AB77" s="19"/>
      <c r="AC77" s="8">
        <f t="shared" si="22"/>
        <v>0</v>
      </c>
      <c r="AD77" s="19"/>
      <c r="AE77" s="19"/>
      <c r="AF77" s="19"/>
      <c r="AG77" s="8">
        <f t="shared" si="23"/>
        <v>0</v>
      </c>
      <c r="AH77" s="8">
        <f t="shared" si="24"/>
        <v>0</v>
      </c>
      <c r="AI77" s="20">
        <f t="shared" si="25"/>
        <v>0</v>
      </c>
      <c r="AJ77" s="20">
        <f t="shared" si="19"/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15">
      <c r="A78" s="14">
        <v>12</v>
      </c>
      <c r="B78" s="14"/>
      <c r="C78" s="35" t="s">
        <v>603</v>
      </c>
      <c r="D78" s="69">
        <v>45930</v>
      </c>
      <c r="E78" s="35" t="s">
        <v>508</v>
      </c>
      <c r="F78" s="35" t="s">
        <v>122</v>
      </c>
      <c r="G78" s="15"/>
      <c r="H78" s="16"/>
      <c r="I78" s="16"/>
      <c r="J78" s="93"/>
      <c r="K78" s="19">
        <v>1788000</v>
      </c>
      <c r="L78" s="39"/>
      <c r="M78" s="19"/>
      <c r="N78" s="19"/>
      <c r="O78" s="19"/>
      <c r="P78" s="15"/>
      <c r="Q78" s="15"/>
      <c r="R78" s="19"/>
      <c r="S78" s="19"/>
      <c r="T78" s="19"/>
      <c r="U78" s="8">
        <f t="shared" si="20"/>
        <v>0</v>
      </c>
      <c r="V78" s="19"/>
      <c r="W78" s="19"/>
      <c r="X78" s="19"/>
      <c r="Y78" s="8">
        <f t="shared" si="21"/>
        <v>0</v>
      </c>
      <c r="Z78" s="19"/>
      <c r="AA78" s="19"/>
      <c r="AB78" s="19"/>
      <c r="AC78" s="8">
        <f t="shared" si="22"/>
        <v>0</v>
      </c>
      <c r="AD78" s="19"/>
      <c r="AE78" s="19"/>
      <c r="AF78" s="19"/>
      <c r="AG78" s="8">
        <f t="shared" si="23"/>
        <v>0</v>
      </c>
      <c r="AH78" s="8">
        <f t="shared" si="24"/>
        <v>0</v>
      </c>
      <c r="AI78" s="20">
        <f t="shared" si="25"/>
        <v>0</v>
      </c>
      <c r="AJ78" s="20">
        <f t="shared" si="19"/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15">
      <c r="A79" s="14">
        <v>13</v>
      </c>
      <c r="B79" s="14"/>
      <c r="C79" s="35" t="s">
        <v>596</v>
      </c>
      <c r="D79" s="69">
        <v>45930</v>
      </c>
      <c r="E79" s="35" t="s">
        <v>506</v>
      </c>
      <c r="F79" s="35" t="s">
        <v>122</v>
      </c>
      <c r="G79" s="15"/>
      <c r="H79" s="16"/>
      <c r="I79" s="16"/>
      <c r="J79" s="93"/>
      <c r="K79" s="19">
        <v>3725000</v>
      </c>
      <c r="L79" s="39"/>
      <c r="M79" s="19"/>
      <c r="N79" s="19"/>
      <c r="O79" s="19"/>
      <c r="P79" s="15"/>
      <c r="Q79" s="15"/>
      <c r="R79" s="19"/>
      <c r="S79" s="19"/>
      <c r="T79" s="19"/>
      <c r="U79" s="8">
        <f t="shared" si="20"/>
        <v>0</v>
      </c>
      <c r="V79" s="19"/>
      <c r="W79" s="19"/>
      <c r="X79" s="19"/>
      <c r="Y79" s="8">
        <f t="shared" si="21"/>
        <v>0</v>
      </c>
      <c r="Z79" s="19"/>
      <c r="AA79" s="19"/>
      <c r="AB79" s="19"/>
      <c r="AC79" s="8">
        <f t="shared" si="22"/>
        <v>0</v>
      </c>
      <c r="AD79" s="19"/>
      <c r="AE79" s="19"/>
      <c r="AF79" s="19"/>
      <c r="AG79" s="8">
        <f t="shared" si="23"/>
        <v>0</v>
      </c>
      <c r="AH79" s="8">
        <f t="shared" si="24"/>
        <v>0</v>
      </c>
      <c r="AI79" s="20">
        <f t="shared" si="25"/>
        <v>0</v>
      </c>
      <c r="AJ79" s="20">
        <f t="shared" si="19"/>
        <v>0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 x14ac:dyDescent="0.15">
      <c r="A80" s="14">
        <v>14</v>
      </c>
      <c r="B80" s="14"/>
      <c r="C80" s="35" t="s">
        <v>604</v>
      </c>
      <c r="D80" s="69">
        <v>45925</v>
      </c>
      <c r="E80" s="35" t="s">
        <v>499</v>
      </c>
      <c r="F80" s="35" t="s">
        <v>122</v>
      </c>
      <c r="G80" s="15"/>
      <c r="H80" s="16"/>
      <c r="I80" s="16"/>
      <c r="J80" s="93"/>
      <c r="K80" s="19">
        <v>1570000</v>
      </c>
      <c r="L80" s="39"/>
      <c r="M80" s="19"/>
      <c r="N80" s="19"/>
      <c r="O80" s="19"/>
      <c r="P80" s="15"/>
      <c r="Q80" s="15"/>
      <c r="R80" s="19"/>
      <c r="S80" s="19"/>
      <c r="T80" s="19"/>
      <c r="U80" s="8">
        <f t="shared" si="20"/>
        <v>0</v>
      </c>
      <c r="V80" s="19"/>
      <c r="W80" s="19"/>
      <c r="X80" s="19"/>
      <c r="Y80" s="8">
        <f t="shared" si="21"/>
        <v>0</v>
      </c>
      <c r="Z80" s="19"/>
      <c r="AA80" s="19"/>
      <c r="AB80" s="19"/>
      <c r="AC80" s="8">
        <f t="shared" si="22"/>
        <v>0</v>
      </c>
      <c r="AD80" s="19"/>
      <c r="AE80" s="19"/>
      <c r="AF80" s="19"/>
      <c r="AG80" s="8">
        <f t="shared" si="23"/>
        <v>0</v>
      </c>
      <c r="AH80" s="8">
        <f t="shared" si="24"/>
        <v>0</v>
      </c>
      <c r="AI80" s="20">
        <f t="shared" si="25"/>
        <v>0</v>
      </c>
      <c r="AJ80" s="20">
        <f t="shared" si="19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 x14ac:dyDescent="0.15">
      <c r="A81" s="14">
        <v>15</v>
      </c>
      <c r="B81" s="14"/>
      <c r="C81" s="35" t="s">
        <v>605</v>
      </c>
      <c r="D81" s="69">
        <v>45925</v>
      </c>
      <c r="E81" s="35" t="s">
        <v>606</v>
      </c>
      <c r="F81" s="35" t="s">
        <v>122</v>
      </c>
      <c r="G81" s="15"/>
      <c r="H81" s="16"/>
      <c r="I81" s="16"/>
      <c r="J81" s="93"/>
      <c r="K81" s="19">
        <v>1788000</v>
      </c>
      <c r="L81" s="39"/>
      <c r="M81" s="19"/>
      <c r="N81" s="19"/>
      <c r="O81" s="19"/>
      <c r="P81" s="15"/>
      <c r="Q81" s="15"/>
      <c r="R81" s="19"/>
      <c r="S81" s="19"/>
      <c r="T81" s="19"/>
      <c r="U81" s="8">
        <f t="shared" si="20"/>
        <v>0</v>
      </c>
      <c r="V81" s="19"/>
      <c r="W81" s="19"/>
      <c r="X81" s="19"/>
      <c r="Y81" s="8">
        <f t="shared" si="21"/>
        <v>0</v>
      </c>
      <c r="Z81" s="19"/>
      <c r="AA81" s="19"/>
      <c r="AB81" s="19"/>
      <c r="AC81" s="8">
        <f t="shared" si="22"/>
        <v>0</v>
      </c>
      <c r="AD81" s="19"/>
      <c r="AE81" s="19"/>
      <c r="AF81" s="19"/>
      <c r="AG81" s="8">
        <f t="shared" si="23"/>
        <v>0</v>
      </c>
      <c r="AH81" s="8">
        <f t="shared" si="24"/>
        <v>0</v>
      </c>
      <c r="AI81" s="20">
        <f t="shared" si="25"/>
        <v>0</v>
      </c>
      <c r="AJ81" s="20">
        <f t="shared" si="19"/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 x14ac:dyDescent="0.15">
      <c r="A82" s="14">
        <v>16</v>
      </c>
      <c r="B82" s="14"/>
      <c r="C82" s="35" t="s">
        <v>557</v>
      </c>
      <c r="D82" s="69">
        <v>45925</v>
      </c>
      <c r="E82" s="35" t="s">
        <v>607</v>
      </c>
      <c r="F82" s="35" t="s">
        <v>122</v>
      </c>
      <c r="G82" s="15"/>
      <c r="H82" s="16"/>
      <c r="I82" s="16"/>
      <c r="J82" s="93"/>
      <c r="K82" s="19">
        <v>1832000</v>
      </c>
      <c r="L82" s="39"/>
      <c r="M82" s="19"/>
      <c r="N82" s="19"/>
      <c r="O82" s="19"/>
      <c r="P82" s="15"/>
      <c r="Q82" s="15"/>
      <c r="R82" s="19"/>
      <c r="S82" s="19"/>
      <c r="T82" s="19"/>
      <c r="U82" s="8">
        <f t="shared" si="20"/>
        <v>0</v>
      </c>
      <c r="V82" s="19"/>
      <c r="W82" s="19"/>
      <c r="X82" s="19"/>
      <c r="Y82" s="8">
        <f t="shared" si="21"/>
        <v>0</v>
      </c>
      <c r="Z82" s="19"/>
      <c r="AA82" s="19"/>
      <c r="AB82" s="19"/>
      <c r="AC82" s="8">
        <f t="shared" si="22"/>
        <v>0</v>
      </c>
      <c r="AD82" s="19"/>
      <c r="AE82" s="19"/>
      <c r="AF82" s="19"/>
      <c r="AG82" s="8">
        <f t="shared" si="23"/>
        <v>0</v>
      </c>
      <c r="AH82" s="8">
        <f t="shared" si="24"/>
        <v>0</v>
      </c>
      <c r="AI82" s="20">
        <f t="shared" si="25"/>
        <v>0</v>
      </c>
      <c r="AJ82" s="20">
        <f t="shared" si="19"/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 x14ac:dyDescent="0.15">
      <c r="A83" s="14">
        <v>17</v>
      </c>
      <c r="B83" s="14"/>
      <c r="C83" s="35" t="s">
        <v>564</v>
      </c>
      <c r="D83" s="69">
        <v>45925</v>
      </c>
      <c r="E83" s="35" t="s">
        <v>509</v>
      </c>
      <c r="F83" s="35" t="s">
        <v>122</v>
      </c>
      <c r="G83" s="15"/>
      <c r="H83" s="16"/>
      <c r="I83" s="16"/>
      <c r="J83" s="93"/>
      <c r="K83" s="19">
        <v>1788000</v>
      </c>
      <c r="L83" s="39"/>
      <c r="M83" s="19"/>
      <c r="N83" s="19"/>
      <c r="O83" s="19"/>
      <c r="P83" s="15"/>
      <c r="Q83" s="15"/>
      <c r="R83" s="19"/>
      <c r="S83" s="19"/>
      <c r="T83" s="19"/>
      <c r="U83" s="8">
        <f t="shared" si="20"/>
        <v>0</v>
      </c>
      <c r="V83" s="19"/>
      <c r="W83" s="19"/>
      <c r="X83" s="19"/>
      <c r="Y83" s="8">
        <f t="shared" si="21"/>
        <v>0</v>
      </c>
      <c r="Z83" s="19"/>
      <c r="AA83" s="19"/>
      <c r="AB83" s="19"/>
      <c r="AC83" s="8">
        <f t="shared" si="22"/>
        <v>0</v>
      </c>
      <c r="AD83" s="19"/>
      <c r="AE83" s="19"/>
      <c r="AF83" s="19"/>
      <c r="AG83" s="8">
        <f t="shared" si="23"/>
        <v>0</v>
      </c>
      <c r="AH83" s="8">
        <f t="shared" si="24"/>
        <v>0</v>
      </c>
      <c r="AI83" s="20">
        <f t="shared" si="25"/>
        <v>0</v>
      </c>
      <c r="AJ83" s="20">
        <f t="shared" si="19"/>
        <v>0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 x14ac:dyDescent="0.15">
      <c r="A84" s="14">
        <v>18</v>
      </c>
      <c r="B84" s="14"/>
      <c r="C84" s="35" t="s">
        <v>608</v>
      </c>
      <c r="D84" s="69">
        <v>45925</v>
      </c>
      <c r="E84" s="35" t="s">
        <v>507</v>
      </c>
      <c r="F84" s="35" t="s">
        <v>122</v>
      </c>
      <c r="G84" s="15"/>
      <c r="H84" s="16"/>
      <c r="I84" s="16"/>
      <c r="J84" s="93"/>
      <c r="K84" s="19">
        <v>1570000</v>
      </c>
      <c r="L84" s="39"/>
      <c r="M84" s="19"/>
      <c r="N84" s="19"/>
      <c r="O84" s="19"/>
      <c r="P84" s="15"/>
      <c r="Q84" s="15"/>
      <c r="R84" s="19"/>
      <c r="S84" s="19"/>
      <c r="T84" s="19"/>
      <c r="U84" s="8">
        <f t="shared" si="20"/>
        <v>0</v>
      </c>
      <c r="V84" s="19"/>
      <c r="W84" s="19"/>
      <c r="X84" s="19"/>
      <c r="Y84" s="8">
        <f t="shared" si="21"/>
        <v>0</v>
      </c>
      <c r="Z84" s="19"/>
      <c r="AA84" s="19"/>
      <c r="AB84" s="19"/>
      <c r="AC84" s="8">
        <f t="shared" si="22"/>
        <v>0</v>
      </c>
      <c r="AD84" s="19"/>
      <c r="AE84" s="19"/>
      <c r="AF84" s="19"/>
      <c r="AG84" s="8">
        <f t="shared" si="23"/>
        <v>0</v>
      </c>
      <c r="AH84" s="8">
        <f t="shared" si="24"/>
        <v>0</v>
      </c>
      <c r="AI84" s="20">
        <f t="shared" si="25"/>
        <v>0</v>
      </c>
      <c r="AJ84" s="20">
        <f t="shared" si="19"/>
        <v>0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x14ac:dyDescent="0.15">
      <c r="A85" s="14">
        <v>19</v>
      </c>
      <c r="B85" s="14"/>
      <c r="C85" s="35" t="s">
        <v>609</v>
      </c>
      <c r="D85" s="69">
        <v>45925</v>
      </c>
      <c r="E85" s="35" t="s">
        <v>505</v>
      </c>
      <c r="F85" s="35" t="s">
        <v>122</v>
      </c>
      <c r="G85" s="15"/>
      <c r="H85" s="16"/>
      <c r="I85" s="16"/>
      <c r="J85" s="93"/>
      <c r="K85" s="19">
        <v>1788000</v>
      </c>
      <c r="L85" s="39"/>
      <c r="M85" s="19"/>
      <c r="N85" s="19"/>
      <c r="O85" s="19"/>
      <c r="P85" s="15"/>
      <c r="Q85" s="15"/>
      <c r="R85" s="19"/>
      <c r="S85" s="19"/>
      <c r="T85" s="19"/>
      <c r="U85" s="8">
        <f t="shared" si="20"/>
        <v>0</v>
      </c>
      <c r="V85" s="19"/>
      <c r="W85" s="19"/>
      <c r="X85" s="19"/>
      <c r="Y85" s="8">
        <f t="shared" si="21"/>
        <v>0</v>
      </c>
      <c r="Z85" s="19"/>
      <c r="AA85" s="19"/>
      <c r="AB85" s="19"/>
      <c r="AC85" s="8">
        <f t="shared" si="22"/>
        <v>0</v>
      </c>
      <c r="AD85" s="19"/>
      <c r="AE85" s="19"/>
      <c r="AF85" s="19"/>
      <c r="AG85" s="8">
        <f t="shared" si="23"/>
        <v>0</v>
      </c>
      <c r="AH85" s="8">
        <f t="shared" si="24"/>
        <v>0</v>
      </c>
      <c r="AI85" s="20">
        <f t="shared" si="25"/>
        <v>0</v>
      </c>
      <c r="AJ85" s="20">
        <f t="shared" si="19"/>
        <v>0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 x14ac:dyDescent="0.15">
      <c r="A86" s="14">
        <v>20</v>
      </c>
      <c r="B86" s="14"/>
      <c r="C86" s="35" t="s">
        <v>610</v>
      </c>
      <c r="D86" s="69">
        <v>45925</v>
      </c>
      <c r="E86" s="35" t="s">
        <v>503</v>
      </c>
      <c r="F86" s="35" t="s">
        <v>122</v>
      </c>
      <c r="G86" s="15"/>
      <c r="H86" s="16"/>
      <c r="I86" s="16"/>
      <c r="J86" s="93"/>
      <c r="K86" s="19">
        <v>1832000</v>
      </c>
      <c r="L86" s="39"/>
      <c r="M86" s="19"/>
      <c r="N86" s="19"/>
      <c r="O86" s="19"/>
      <c r="P86" s="15"/>
      <c r="Q86" s="15"/>
      <c r="R86" s="19"/>
      <c r="S86" s="19"/>
      <c r="T86" s="19"/>
      <c r="U86" s="8">
        <f t="shared" si="20"/>
        <v>0</v>
      </c>
      <c r="V86" s="19"/>
      <c r="W86" s="19"/>
      <c r="X86" s="19"/>
      <c r="Y86" s="8">
        <f t="shared" si="21"/>
        <v>0</v>
      </c>
      <c r="Z86" s="19"/>
      <c r="AA86" s="19"/>
      <c r="AB86" s="19"/>
      <c r="AC86" s="8">
        <f t="shared" si="22"/>
        <v>0</v>
      </c>
      <c r="AD86" s="19"/>
      <c r="AE86" s="19"/>
      <c r="AF86" s="19"/>
      <c r="AG86" s="8">
        <f t="shared" si="23"/>
        <v>0</v>
      </c>
      <c r="AH86" s="8">
        <f t="shared" si="24"/>
        <v>0</v>
      </c>
      <c r="AI86" s="20">
        <f t="shared" si="25"/>
        <v>0</v>
      </c>
      <c r="AJ86" s="20">
        <f t="shared" si="19"/>
        <v>0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 x14ac:dyDescent="0.15">
      <c r="A87" s="14">
        <v>21</v>
      </c>
      <c r="B87" s="14"/>
      <c r="C87" s="35" t="s">
        <v>611</v>
      </c>
      <c r="D87" s="69">
        <v>45925</v>
      </c>
      <c r="E87" s="35" t="s">
        <v>502</v>
      </c>
      <c r="F87" s="35" t="s">
        <v>122</v>
      </c>
      <c r="G87" s="15"/>
      <c r="H87" s="16"/>
      <c r="I87" s="16"/>
      <c r="J87" s="93"/>
      <c r="K87" s="19">
        <v>1852000</v>
      </c>
      <c r="L87" s="39"/>
      <c r="M87" s="19"/>
      <c r="N87" s="19"/>
      <c r="O87" s="19"/>
      <c r="P87" s="15"/>
      <c r="Q87" s="15"/>
      <c r="R87" s="19"/>
      <c r="S87" s="19"/>
      <c r="T87" s="19"/>
      <c r="U87" s="8">
        <f t="shared" si="20"/>
        <v>0</v>
      </c>
      <c r="V87" s="19"/>
      <c r="W87" s="19"/>
      <c r="X87" s="19"/>
      <c r="Y87" s="8">
        <f t="shared" si="21"/>
        <v>0</v>
      </c>
      <c r="Z87" s="19"/>
      <c r="AA87" s="19"/>
      <c r="AB87" s="19"/>
      <c r="AC87" s="8">
        <f t="shared" si="22"/>
        <v>0</v>
      </c>
      <c r="AD87" s="19"/>
      <c r="AE87" s="19"/>
      <c r="AF87" s="19"/>
      <c r="AG87" s="8">
        <f t="shared" si="23"/>
        <v>0</v>
      </c>
      <c r="AH87" s="8">
        <f t="shared" si="24"/>
        <v>0</v>
      </c>
      <c r="AI87" s="20">
        <f t="shared" si="25"/>
        <v>0</v>
      </c>
      <c r="AJ87" s="20">
        <f t="shared" si="19"/>
        <v>0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 x14ac:dyDescent="0.15">
      <c r="A88" s="14">
        <v>22</v>
      </c>
      <c r="B88" s="14"/>
      <c r="C88" s="35" t="s">
        <v>566</v>
      </c>
      <c r="D88" s="69">
        <v>45925</v>
      </c>
      <c r="E88" s="35" t="s">
        <v>501</v>
      </c>
      <c r="F88" s="35" t="s">
        <v>122</v>
      </c>
      <c r="G88" s="15"/>
      <c r="H88" s="16"/>
      <c r="I88" s="16"/>
      <c r="J88" s="94"/>
      <c r="K88" s="19">
        <v>1832000</v>
      </c>
      <c r="L88" s="39"/>
      <c r="M88" s="19"/>
      <c r="N88" s="19"/>
      <c r="O88" s="19"/>
      <c r="P88" s="15"/>
      <c r="Q88" s="15"/>
      <c r="R88" s="19"/>
      <c r="S88" s="19"/>
      <c r="T88" s="19"/>
      <c r="U88" s="8">
        <f t="shared" si="20"/>
        <v>0</v>
      </c>
      <c r="V88" s="19"/>
      <c r="W88" s="19"/>
      <c r="X88" s="19"/>
      <c r="Y88" s="8">
        <f t="shared" si="21"/>
        <v>0</v>
      </c>
      <c r="Z88" s="19"/>
      <c r="AA88" s="19"/>
      <c r="AB88" s="19"/>
      <c r="AC88" s="8">
        <f t="shared" si="22"/>
        <v>0</v>
      </c>
      <c r="AD88" s="19"/>
      <c r="AE88" s="19"/>
      <c r="AF88" s="19"/>
      <c r="AG88" s="8">
        <f t="shared" si="23"/>
        <v>0</v>
      </c>
      <c r="AH88" s="8">
        <f t="shared" si="24"/>
        <v>0</v>
      </c>
      <c r="AI88" s="20">
        <f t="shared" si="25"/>
        <v>0</v>
      </c>
      <c r="AJ88" s="20">
        <f t="shared" si="19"/>
        <v>0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s="22" customFormat="1" ht="24.95" customHeight="1" x14ac:dyDescent="0.25">
      <c r="A89" s="91" t="s">
        <v>55</v>
      </c>
      <c r="B89" s="91"/>
      <c r="C89" s="91"/>
      <c r="D89" s="91"/>
      <c r="E89" s="91"/>
      <c r="F89" s="91"/>
      <c r="G89" s="91"/>
      <c r="H89" s="91"/>
      <c r="I89" s="91"/>
      <c r="J89" s="56">
        <f>+J66</f>
        <v>75243496</v>
      </c>
      <c r="K89" s="56">
        <f>SUM(K67:K88)</f>
        <v>53041014</v>
      </c>
      <c r="L89" s="55"/>
      <c r="M89" s="56">
        <f>SUM(M67:M68)</f>
        <v>0</v>
      </c>
      <c r="N89" s="56">
        <f>SUM(N67:N68)</f>
        <v>0</v>
      </c>
      <c r="O89" s="56">
        <f>SUM(O67:O68)</f>
        <v>0</v>
      </c>
      <c r="P89" s="57"/>
      <c r="Q89" s="58"/>
      <c r="R89" s="56">
        <f t="shared" ref="R89:AH89" si="26">SUM(R67:R68)</f>
        <v>0</v>
      </c>
      <c r="S89" s="56">
        <f t="shared" si="26"/>
        <v>3796572</v>
      </c>
      <c r="T89" s="56">
        <f t="shared" si="26"/>
        <v>939924</v>
      </c>
      <c r="U89" s="56">
        <f t="shared" si="26"/>
        <v>4736496</v>
      </c>
      <c r="V89" s="56">
        <f t="shared" si="26"/>
        <v>1227474</v>
      </c>
      <c r="W89" s="56">
        <f t="shared" si="26"/>
        <v>43251</v>
      </c>
      <c r="X89" s="56">
        <f t="shared" si="26"/>
        <v>1011605</v>
      </c>
      <c r="Y89" s="56">
        <f t="shared" si="26"/>
        <v>2282330</v>
      </c>
      <c r="Z89" s="56">
        <f t="shared" si="26"/>
        <v>587922</v>
      </c>
      <c r="AA89" s="56">
        <f t="shared" si="26"/>
        <v>742828</v>
      </c>
      <c r="AB89" s="56">
        <f t="shared" si="26"/>
        <v>0</v>
      </c>
      <c r="AC89" s="56">
        <f t="shared" si="26"/>
        <v>1330750</v>
      </c>
      <c r="AD89" s="56">
        <f t="shared" si="26"/>
        <v>0</v>
      </c>
      <c r="AE89" s="56">
        <f t="shared" si="26"/>
        <v>0</v>
      </c>
      <c r="AF89" s="56">
        <f t="shared" si="26"/>
        <v>0</v>
      </c>
      <c r="AG89" s="56">
        <f t="shared" si="26"/>
        <v>0</v>
      </c>
      <c r="AH89" s="56">
        <f t="shared" si="26"/>
        <v>8349576</v>
      </c>
      <c r="AI89" s="59">
        <f>IF(ISERROR(AH89/J89),0,AH89/J89)</f>
        <v>0.11096741172153936</v>
      </c>
      <c r="AJ89" s="59">
        <f>IF(ISERROR(AH89/$AH$189),0,AH89/$AH$189)</f>
        <v>1.2068276374446766E-2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x14ac:dyDescent="0.25">
      <c r="A90" s="89" t="s">
        <v>56</v>
      </c>
      <c r="B90" s="89"/>
      <c r="C90" s="89"/>
      <c r="D90" s="89"/>
      <c r="E90" s="89"/>
      <c r="F90" s="4"/>
      <c r="G90" s="5"/>
      <c r="H90" s="37"/>
      <c r="I90" s="37"/>
      <c r="J90" s="92">
        <v>89059760</v>
      </c>
      <c r="K90" s="8"/>
      <c r="L90" s="9"/>
      <c r="M90" s="10"/>
      <c r="N90" s="10"/>
      <c r="O90" s="10"/>
      <c r="P90" s="5"/>
      <c r="Q90" s="11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12"/>
      <c r="AJ90" s="13"/>
    </row>
    <row r="91" spans="1:106" ht="24.95" customHeight="1" outlineLevel="1" x14ac:dyDescent="0.15">
      <c r="A91" s="14">
        <v>1</v>
      </c>
      <c r="B91" s="14"/>
      <c r="C91" s="15"/>
      <c r="D91" s="16"/>
      <c r="E91" s="15"/>
      <c r="F91" s="15"/>
      <c r="G91" s="15"/>
      <c r="H91" s="16"/>
      <c r="I91" s="16"/>
      <c r="J91" s="93"/>
      <c r="K91" s="19">
        <v>32209531</v>
      </c>
      <c r="L91" s="39" t="s">
        <v>97</v>
      </c>
      <c r="M91" s="19"/>
      <c r="N91" s="19"/>
      <c r="O91" s="19"/>
      <c r="P91" s="15"/>
      <c r="Q91" s="15"/>
      <c r="R91" s="19">
        <v>805493</v>
      </c>
      <c r="S91" s="19">
        <v>2920058</v>
      </c>
      <c r="T91" s="19">
        <v>1857197</v>
      </c>
      <c r="U91" s="8">
        <f>SUM(R91:T91)</f>
        <v>5582748</v>
      </c>
      <c r="V91" s="19">
        <v>2347731</v>
      </c>
      <c r="W91" s="19">
        <v>1757078</v>
      </c>
      <c r="X91" s="19">
        <v>1234750</v>
      </c>
      <c r="Y91" s="8">
        <f>SUM(V91:X91)</f>
        <v>5339559</v>
      </c>
      <c r="Z91" s="19">
        <v>3897196</v>
      </c>
      <c r="AA91" s="19">
        <v>5098917</v>
      </c>
      <c r="AB91" s="19">
        <v>3089485</v>
      </c>
      <c r="AC91" s="8">
        <f>SUM(Z91:AB91)</f>
        <v>12085598</v>
      </c>
      <c r="AD91" s="19"/>
      <c r="AE91" s="19"/>
      <c r="AF91" s="19"/>
      <c r="AG91" s="8">
        <f>SUM(AD91:AF91)</f>
        <v>0</v>
      </c>
      <c r="AH91" s="8">
        <f>SUM(U91,Y91,AC91,AG91)</f>
        <v>23007905</v>
      </c>
      <c r="AI91" s="20">
        <f>IF(ISERROR(AH91/$J$90),0,AH91/$J$90)</f>
        <v>0.25834231980863187</v>
      </c>
      <c r="AJ91" s="20">
        <f t="shared" ref="AJ91:AJ112" si="27">IF(ISERROR(AH91/$AH$189),"-",AH91/$AH$189)</f>
        <v>3.3255072633270918E-2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x14ac:dyDescent="0.15">
      <c r="A92" s="14">
        <v>3</v>
      </c>
      <c r="B92" s="14"/>
      <c r="C92" s="35" t="s">
        <v>310</v>
      </c>
      <c r="D92" s="69">
        <v>45728</v>
      </c>
      <c r="E92" s="75" t="s">
        <v>185</v>
      </c>
      <c r="F92" s="35" t="s">
        <v>122</v>
      </c>
      <c r="G92" s="15"/>
      <c r="H92" s="16"/>
      <c r="I92" s="16"/>
      <c r="J92" s="93"/>
      <c r="K92" s="19">
        <v>1667000</v>
      </c>
      <c r="L92" s="39"/>
      <c r="M92" s="19"/>
      <c r="N92" s="19"/>
      <c r="O92" s="19"/>
      <c r="P92" s="15"/>
      <c r="Q92" s="15"/>
      <c r="R92" s="19"/>
      <c r="S92" s="19"/>
      <c r="T92" s="19"/>
      <c r="U92" s="8">
        <f t="shared" ref="U92:U112" si="28">SUM(R92:T92)</f>
        <v>0</v>
      </c>
      <c r="V92" s="19"/>
      <c r="W92" s="19"/>
      <c r="X92" s="19">
        <v>1667000</v>
      </c>
      <c r="Y92" s="8">
        <f t="shared" ref="Y92:Y97" si="29">SUM(V92:X92)</f>
        <v>1667000</v>
      </c>
      <c r="Z92" s="19"/>
      <c r="AA92" s="19"/>
      <c r="AB92" s="19"/>
      <c r="AC92" s="8">
        <f t="shared" ref="AC92:AC112" si="30">SUM(Z92:AB92)</f>
        <v>0</v>
      </c>
      <c r="AD92" s="19"/>
      <c r="AE92" s="19"/>
      <c r="AF92" s="19"/>
      <c r="AG92" s="8">
        <f t="shared" ref="AG92:AG97" si="31">SUM(AD92:AF92)</f>
        <v>0</v>
      </c>
      <c r="AH92" s="8">
        <f t="shared" ref="AH92:AH97" si="32">SUM(U92,Y92,AC92,AG92)</f>
        <v>1667000</v>
      </c>
      <c r="AI92" s="20">
        <f t="shared" ref="AI92:AI97" si="33">IF(ISERROR(AH92/$J$90),0,AH92/$J$90)</f>
        <v>1.8717768832972378E-2</v>
      </c>
      <c r="AJ92" s="20">
        <f t="shared" si="27"/>
        <v>2.409441714908968E-3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x14ac:dyDescent="0.15">
      <c r="A93" s="14">
        <v>4</v>
      </c>
      <c r="B93" s="14"/>
      <c r="C93" s="35" t="s">
        <v>305</v>
      </c>
      <c r="D93" s="69">
        <v>45799</v>
      </c>
      <c r="E93" s="75" t="s">
        <v>182</v>
      </c>
      <c r="F93" s="35" t="s">
        <v>122</v>
      </c>
      <c r="G93" s="15"/>
      <c r="H93" s="16"/>
      <c r="I93" s="16"/>
      <c r="J93" s="93"/>
      <c r="K93" s="19">
        <v>1389000</v>
      </c>
      <c r="L93" s="39"/>
      <c r="M93" s="19"/>
      <c r="N93" s="19"/>
      <c r="O93" s="19"/>
      <c r="P93" s="15"/>
      <c r="Q93" s="15"/>
      <c r="R93" s="19"/>
      <c r="S93" s="19"/>
      <c r="T93" s="19"/>
      <c r="U93" s="8">
        <f t="shared" si="28"/>
        <v>0</v>
      </c>
      <c r="V93" s="19"/>
      <c r="W93" s="19">
        <v>1389000</v>
      </c>
      <c r="X93" s="19"/>
      <c r="Y93" s="8">
        <f t="shared" si="29"/>
        <v>1389000</v>
      </c>
      <c r="Z93" s="19"/>
      <c r="AA93" s="19"/>
      <c r="AB93" s="19"/>
      <c r="AC93" s="8">
        <f t="shared" si="30"/>
        <v>0</v>
      </c>
      <c r="AD93" s="19"/>
      <c r="AE93" s="19"/>
      <c r="AF93" s="19"/>
      <c r="AG93" s="8">
        <f t="shared" si="31"/>
        <v>0</v>
      </c>
      <c r="AH93" s="8">
        <f t="shared" si="32"/>
        <v>1389000</v>
      </c>
      <c r="AI93" s="20">
        <f t="shared" si="33"/>
        <v>1.5596269291540871E-2</v>
      </c>
      <c r="AJ93" s="20">
        <f t="shared" si="27"/>
        <v>2.0076271997651806E-3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 x14ac:dyDescent="0.15">
      <c r="A94" s="14">
        <v>5</v>
      </c>
      <c r="B94" s="14"/>
      <c r="C94" s="35" t="s">
        <v>307</v>
      </c>
      <c r="D94" s="69">
        <v>45833</v>
      </c>
      <c r="E94" s="75" t="s">
        <v>181</v>
      </c>
      <c r="F94" s="35" t="s">
        <v>122</v>
      </c>
      <c r="G94" s="15"/>
      <c r="H94" s="16"/>
      <c r="I94" s="16"/>
      <c r="J94" s="93"/>
      <c r="K94" s="19">
        <v>4059000</v>
      </c>
      <c r="L94" s="39"/>
      <c r="M94" s="19"/>
      <c r="N94" s="19"/>
      <c r="O94" s="19"/>
      <c r="P94" s="15"/>
      <c r="Q94" s="15"/>
      <c r="R94" s="19"/>
      <c r="S94" s="19"/>
      <c r="T94" s="19"/>
      <c r="U94" s="8">
        <f t="shared" si="28"/>
        <v>0</v>
      </c>
      <c r="V94" s="19"/>
      <c r="W94" s="19"/>
      <c r="X94" s="19">
        <v>4059000</v>
      </c>
      <c r="Y94" s="8">
        <f t="shared" si="29"/>
        <v>4059000</v>
      </c>
      <c r="Z94" s="19"/>
      <c r="AA94" s="19"/>
      <c r="AB94" s="19"/>
      <c r="AC94" s="8">
        <f t="shared" si="30"/>
        <v>0</v>
      </c>
      <c r="AD94" s="19"/>
      <c r="AE94" s="19"/>
      <c r="AF94" s="19"/>
      <c r="AG94" s="8">
        <f t="shared" si="31"/>
        <v>0</v>
      </c>
      <c r="AH94" s="8">
        <f t="shared" si="32"/>
        <v>4059000</v>
      </c>
      <c r="AI94" s="20">
        <f t="shared" si="33"/>
        <v>4.5576138988023325E-2</v>
      </c>
      <c r="AJ94" s="20">
        <f t="shared" si="27"/>
        <v>5.866780996290042E-3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 x14ac:dyDescent="0.15">
      <c r="A95" s="14">
        <v>6</v>
      </c>
      <c r="B95" s="14"/>
      <c r="C95" s="35" t="s">
        <v>309</v>
      </c>
      <c r="D95" s="69">
        <v>45721</v>
      </c>
      <c r="E95" s="75" t="s">
        <v>304</v>
      </c>
      <c r="F95" s="35" t="s">
        <v>122</v>
      </c>
      <c r="G95" s="15"/>
      <c r="H95" s="16"/>
      <c r="I95" s="16"/>
      <c r="J95" s="93"/>
      <c r="K95" s="19">
        <v>1667000</v>
      </c>
      <c r="L95" s="39"/>
      <c r="M95" s="19"/>
      <c r="N95" s="19"/>
      <c r="O95" s="19"/>
      <c r="P95" s="15"/>
      <c r="Q95" s="15"/>
      <c r="R95" s="19"/>
      <c r="S95" s="19"/>
      <c r="T95" s="19"/>
      <c r="U95" s="8">
        <f t="shared" si="28"/>
        <v>0</v>
      </c>
      <c r="V95" s="19"/>
      <c r="W95" s="19"/>
      <c r="X95" s="19">
        <v>1667000</v>
      </c>
      <c r="Y95" s="8">
        <f t="shared" si="29"/>
        <v>1667000</v>
      </c>
      <c r="Z95" s="19"/>
      <c r="AA95" s="19"/>
      <c r="AB95" s="19"/>
      <c r="AC95" s="8">
        <f t="shared" si="30"/>
        <v>0</v>
      </c>
      <c r="AD95" s="19"/>
      <c r="AE95" s="19"/>
      <c r="AF95" s="19"/>
      <c r="AG95" s="8">
        <f t="shared" si="31"/>
        <v>0</v>
      </c>
      <c r="AH95" s="8">
        <f t="shared" si="32"/>
        <v>1667000</v>
      </c>
      <c r="AI95" s="20">
        <f t="shared" si="33"/>
        <v>1.8717768832972378E-2</v>
      </c>
      <c r="AJ95" s="20">
        <f t="shared" si="27"/>
        <v>2.409441714908968E-3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 x14ac:dyDescent="0.15">
      <c r="A96" s="14">
        <v>7</v>
      </c>
      <c r="B96" s="14"/>
      <c r="C96" s="35" t="s">
        <v>306</v>
      </c>
      <c r="D96" s="69">
        <v>45835</v>
      </c>
      <c r="E96" s="75" t="s">
        <v>189</v>
      </c>
      <c r="F96" s="35" t="s">
        <v>122</v>
      </c>
      <c r="G96" s="15"/>
      <c r="H96" s="16"/>
      <c r="I96" s="16"/>
      <c r="J96" s="93"/>
      <c r="K96" s="19">
        <v>1778000</v>
      </c>
      <c r="L96" s="39"/>
      <c r="M96" s="19"/>
      <c r="N96" s="19"/>
      <c r="O96" s="19"/>
      <c r="P96" s="15"/>
      <c r="Q96" s="15"/>
      <c r="R96" s="19"/>
      <c r="S96" s="19"/>
      <c r="T96" s="19"/>
      <c r="U96" s="8">
        <f t="shared" si="28"/>
        <v>0</v>
      </c>
      <c r="V96" s="19"/>
      <c r="W96" s="19"/>
      <c r="X96" s="19">
        <v>1778000</v>
      </c>
      <c r="Y96" s="8">
        <f t="shared" si="29"/>
        <v>1778000</v>
      </c>
      <c r="Z96" s="19"/>
      <c r="AA96" s="19"/>
      <c r="AB96" s="19"/>
      <c r="AC96" s="8">
        <f t="shared" si="30"/>
        <v>0</v>
      </c>
      <c r="AD96" s="19"/>
      <c r="AE96" s="19"/>
      <c r="AF96" s="19"/>
      <c r="AG96" s="8">
        <f t="shared" si="31"/>
        <v>0</v>
      </c>
      <c r="AH96" s="8">
        <f t="shared" si="32"/>
        <v>1778000</v>
      </c>
      <c r="AI96" s="20">
        <f t="shared" si="33"/>
        <v>1.9964122966421648E-2</v>
      </c>
      <c r="AJ96" s="20">
        <f t="shared" si="27"/>
        <v>2.5698784457757317E-3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 x14ac:dyDescent="0.15">
      <c r="A97" s="14">
        <v>8</v>
      </c>
      <c r="B97" s="14"/>
      <c r="C97" s="35" t="s">
        <v>308</v>
      </c>
      <c r="D97" s="69">
        <v>45721</v>
      </c>
      <c r="E97" s="75" t="s">
        <v>190</v>
      </c>
      <c r="F97" s="75" t="s">
        <v>122</v>
      </c>
      <c r="G97" s="15"/>
      <c r="H97" s="16"/>
      <c r="I97" s="16"/>
      <c r="J97" s="93"/>
      <c r="K97" s="19">
        <v>1945000</v>
      </c>
      <c r="L97" s="39"/>
      <c r="M97" s="19"/>
      <c r="N97" s="19"/>
      <c r="O97" s="19"/>
      <c r="P97" s="15"/>
      <c r="Q97" s="15"/>
      <c r="R97" s="19"/>
      <c r="S97" s="19"/>
      <c r="T97" s="19"/>
      <c r="U97" s="8">
        <f t="shared" si="28"/>
        <v>0</v>
      </c>
      <c r="V97" s="19"/>
      <c r="W97" s="19"/>
      <c r="X97" s="19">
        <v>1945000</v>
      </c>
      <c r="Y97" s="8">
        <f t="shared" si="29"/>
        <v>1945000</v>
      </c>
      <c r="Z97" s="19"/>
      <c r="AA97" s="19"/>
      <c r="AB97" s="19"/>
      <c r="AC97" s="8">
        <f t="shared" si="30"/>
        <v>0</v>
      </c>
      <c r="AD97" s="19"/>
      <c r="AE97" s="19"/>
      <c r="AF97" s="19"/>
      <c r="AG97" s="8">
        <f t="shared" si="31"/>
        <v>0</v>
      </c>
      <c r="AH97" s="8">
        <f t="shared" si="32"/>
        <v>1945000</v>
      </c>
      <c r="AI97" s="20">
        <f t="shared" si="33"/>
        <v>2.1839268374403885E-2</v>
      </c>
      <c r="AJ97" s="20">
        <f t="shared" si="27"/>
        <v>2.8112562300527549E-3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outlineLevel="1" x14ac:dyDescent="0.15">
      <c r="A98" s="14">
        <v>9</v>
      </c>
      <c r="B98" s="14"/>
      <c r="C98" s="35" t="s">
        <v>146</v>
      </c>
      <c r="D98" s="69"/>
      <c r="E98" s="75" t="s">
        <v>547</v>
      </c>
      <c r="F98" s="75" t="s">
        <v>122</v>
      </c>
      <c r="G98" s="15"/>
      <c r="H98" s="16"/>
      <c r="I98" s="16"/>
      <c r="J98" s="93"/>
      <c r="K98" s="19">
        <v>1984000</v>
      </c>
      <c r="L98" s="39"/>
      <c r="M98" s="19"/>
      <c r="N98" s="19"/>
      <c r="O98" s="19"/>
      <c r="P98" s="15"/>
      <c r="Q98" s="15"/>
      <c r="R98" s="19"/>
      <c r="S98" s="19"/>
      <c r="T98" s="19"/>
      <c r="U98" s="8">
        <f t="shared" si="28"/>
        <v>0</v>
      </c>
      <c r="V98" s="19"/>
      <c r="W98" s="19"/>
      <c r="X98" s="19"/>
      <c r="Y98" s="8"/>
      <c r="Z98" s="19"/>
      <c r="AA98" s="19"/>
      <c r="AB98" s="19"/>
      <c r="AC98" s="8">
        <f t="shared" si="30"/>
        <v>0</v>
      </c>
      <c r="AD98" s="19"/>
      <c r="AE98" s="19"/>
      <c r="AF98" s="19"/>
      <c r="AG98" s="8">
        <f t="shared" ref="AG98:AG112" si="34">SUM(AD98:AF98)</f>
        <v>0</v>
      </c>
      <c r="AH98" s="8">
        <f t="shared" ref="AH98:AH112" si="35">SUM(U98,Y98,AC98,AG98)</f>
        <v>0</v>
      </c>
      <c r="AI98" s="20">
        <f t="shared" ref="AI98:AI112" si="36">IF(ISERROR(AH98/$J$90),0,AH98/$J$90)</f>
        <v>0</v>
      </c>
      <c r="AJ98" s="20">
        <f t="shared" si="27"/>
        <v>0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 x14ac:dyDescent="0.15">
      <c r="A99" s="14">
        <v>10</v>
      </c>
      <c r="B99" s="14"/>
      <c r="C99" s="35" t="s">
        <v>146</v>
      </c>
      <c r="D99" s="69"/>
      <c r="E99" s="75" t="s">
        <v>546</v>
      </c>
      <c r="F99" s="75" t="s">
        <v>122</v>
      </c>
      <c r="G99" s="15"/>
      <c r="H99" s="16"/>
      <c r="I99" s="16"/>
      <c r="J99" s="93"/>
      <c r="K99" s="19">
        <v>1465000</v>
      </c>
      <c r="L99" s="39"/>
      <c r="M99" s="19"/>
      <c r="N99" s="19"/>
      <c r="O99" s="19"/>
      <c r="P99" s="15"/>
      <c r="Q99" s="15"/>
      <c r="R99" s="19"/>
      <c r="S99" s="19"/>
      <c r="T99" s="19"/>
      <c r="U99" s="8">
        <f t="shared" si="28"/>
        <v>0</v>
      </c>
      <c r="V99" s="19"/>
      <c r="W99" s="19"/>
      <c r="X99" s="19"/>
      <c r="Y99" s="8"/>
      <c r="Z99" s="19"/>
      <c r="AA99" s="19"/>
      <c r="AB99" s="19"/>
      <c r="AC99" s="8">
        <f t="shared" si="30"/>
        <v>0</v>
      </c>
      <c r="AD99" s="19"/>
      <c r="AE99" s="19"/>
      <c r="AF99" s="19"/>
      <c r="AG99" s="8">
        <f t="shared" si="34"/>
        <v>0</v>
      </c>
      <c r="AH99" s="8">
        <f t="shared" si="35"/>
        <v>0</v>
      </c>
      <c r="AI99" s="20">
        <f t="shared" si="36"/>
        <v>0</v>
      </c>
      <c r="AJ99" s="20">
        <f t="shared" si="27"/>
        <v>0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 x14ac:dyDescent="0.15">
      <c r="A100" s="14">
        <v>11</v>
      </c>
      <c r="B100" s="14"/>
      <c r="C100" s="35" t="s">
        <v>146</v>
      </c>
      <c r="D100" s="69"/>
      <c r="E100" s="75" t="s">
        <v>612</v>
      </c>
      <c r="F100" s="75" t="s">
        <v>122</v>
      </c>
      <c r="G100" s="15"/>
      <c r="H100" s="16"/>
      <c r="I100" s="16"/>
      <c r="J100" s="93"/>
      <c r="K100" s="19">
        <v>1465000</v>
      </c>
      <c r="L100" s="39"/>
      <c r="M100" s="19"/>
      <c r="N100" s="19"/>
      <c r="O100" s="19"/>
      <c r="P100" s="15"/>
      <c r="Q100" s="15"/>
      <c r="R100" s="19"/>
      <c r="S100" s="19"/>
      <c r="T100" s="19"/>
      <c r="U100" s="8">
        <f t="shared" si="28"/>
        <v>0</v>
      </c>
      <c r="V100" s="19"/>
      <c r="W100" s="19"/>
      <c r="X100" s="19"/>
      <c r="Y100" s="8"/>
      <c r="Z100" s="19"/>
      <c r="AA100" s="19"/>
      <c r="AB100" s="19"/>
      <c r="AC100" s="8">
        <f t="shared" si="30"/>
        <v>0</v>
      </c>
      <c r="AD100" s="19"/>
      <c r="AE100" s="19"/>
      <c r="AF100" s="19"/>
      <c r="AG100" s="8">
        <f t="shared" si="34"/>
        <v>0</v>
      </c>
      <c r="AH100" s="8">
        <f t="shared" si="35"/>
        <v>0</v>
      </c>
      <c r="AI100" s="20">
        <f t="shared" si="36"/>
        <v>0</v>
      </c>
      <c r="AJ100" s="20">
        <f t="shared" si="27"/>
        <v>0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x14ac:dyDescent="0.15">
      <c r="A101" s="14">
        <v>12</v>
      </c>
      <c r="B101" s="14"/>
      <c r="C101" s="35" t="s">
        <v>146</v>
      </c>
      <c r="D101" s="69"/>
      <c r="E101" s="75" t="s">
        <v>187</v>
      </c>
      <c r="F101" s="75" t="s">
        <v>122</v>
      </c>
      <c r="G101" s="15"/>
      <c r="H101" s="16"/>
      <c r="I101" s="16"/>
      <c r="J101" s="93"/>
      <c r="K101" s="19">
        <v>1465000</v>
      </c>
      <c r="L101" s="39"/>
      <c r="M101" s="19"/>
      <c r="N101" s="19"/>
      <c r="O101" s="19"/>
      <c r="P101" s="15"/>
      <c r="Q101" s="15"/>
      <c r="R101" s="19"/>
      <c r="S101" s="19"/>
      <c r="T101" s="19"/>
      <c r="U101" s="8">
        <f t="shared" si="28"/>
        <v>0</v>
      </c>
      <c r="V101" s="19"/>
      <c r="W101" s="19"/>
      <c r="X101" s="19"/>
      <c r="Y101" s="8"/>
      <c r="Z101" s="19"/>
      <c r="AA101" s="19"/>
      <c r="AB101" s="19"/>
      <c r="AC101" s="8">
        <f t="shared" si="30"/>
        <v>0</v>
      </c>
      <c r="AD101" s="19"/>
      <c r="AE101" s="19"/>
      <c r="AF101" s="19"/>
      <c r="AG101" s="8">
        <f t="shared" si="34"/>
        <v>0</v>
      </c>
      <c r="AH101" s="8">
        <f t="shared" si="35"/>
        <v>0</v>
      </c>
      <c r="AI101" s="20">
        <f t="shared" si="36"/>
        <v>0</v>
      </c>
      <c r="AJ101" s="20">
        <f t="shared" si="27"/>
        <v>0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 x14ac:dyDescent="0.15">
      <c r="A102" s="14">
        <v>13</v>
      </c>
      <c r="B102" s="14"/>
      <c r="C102" s="35" t="s">
        <v>146</v>
      </c>
      <c r="D102" s="69"/>
      <c r="E102" s="75" t="s">
        <v>548</v>
      </c>
      <c r="F102" s="75" t="s">
        <v>122</v>
      </c>
      <c r="G102" s="15"/>
      <c r="H102" s="16"/>
      <c r="I102" s="16"/>
      <c r="J102" s="93"/>
      <c r="K102" s="19">
        <v>1832000</v>
      </c>
      <c r="L102" s="39"/>
      <c r="M102" s="19"/>
      <c r="N102" s="19"/>
      <c r="O102" s="19"/>
      <c r="P102" s="15"/>
      <c r="Q102" s="15"/>
      <c r="R102" s="19"/>
      <c r="S102" s="19"/>
      <c r="T102" s="19"/>
      <c r="U102" s="8">
        <f t="shared" si="28"/>
        <v>0</v>
      </c>
      <c r="V102" s="19"/>
      <c r="W102" s="19"/>
      <c r="X102" s="19"/>
      <c r="Y102" s="8"/>
      <c r="Z102" s="19"/>
      <c r="AA102" s="19"/>
      <c r="AB102" s="19"/>
      <c r="AC102" s="8">
        <f t="shared" si="30"/>
        <v>0</v>
      </c>
      <c r="AD102" s="19"/>
      <c r="AE102" s="19"/>
      <c r="AF102" s="19"/>
      <c r="AG102" s="8">
        <f t="shared" si="34"/>
        <v>0</v>
      </c>
      <c r="AH102" s="8">
        <f t="shared" si="35"/>
        <v>0</v>
      </c>
      <c r="AI102" s="20">
        <f t="shared" si="36"/>
        <v>0</v>
      </c>
      <c r="AJ102" s="20">
        <f t="shared" si="27"/>
        <v>0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 x14ac:dyDescent="0.15">
      <c r="A103" s="14">
        <v>14</v>
      </c>
      <c r="B103" s="14"/>
      <c r="C103" s="35" t="s">
        <v>146</v>
      </c>
      <c r="D103" s="69"/>
      <c r="E103" s="75" t="s">
        <v>613</v>
      </c>
      <c r="F103" s="75" t="s">
        <v>122</v>
      </c>
      <c r="G103" s="15"/>
      <c r="H103" s="16"/>
      <c r="I103" s="16"/>
      <c r="J103" s="93"/>
      <c r="K103" s="19">
        <v>1863000</v>
      </c>
      <c r="L103" s="39"/>
      <c r="M103" s="19"/>
      <c r="N103" s="19"/>
      <c r="O103" s="19"/>
      <c r="P103" s="15"/>
      <c r="Q103" s="15"/>
      <c r="R103" s="19"/>
      <c r="S103" s="19"/>
      <c r="T103" s="19"/>
      <c r="U103" s="8">
        <f t="shared" si="28"/>
        <v>0</v>
      </c>
      <c r="V103" s="19"/>
      <c r="W103" s="19"/>
      <c r="X103" s="19"/>
      <c r="Y103" s="8"/>
      <c r="Z103" s="19"/>
      <c r="AA103" s="19"/>
      <c r="AB103" s="19"/>
      <c r="AC103" s="8">
        <f t="shared" si="30"/>
        <v>0</v>
      </c>
      <c r="AD103" s="19"/>
      <c r="AE103" s="19"/>
      <c r="AF103" s="19"/>
      <c r="AG103" s="8">
        <f t="shared" si="34"/>
        <v>0</v>
      </c>
      <c r="AH103" s="8">
        <f t="shared" si="35"/>
        <v>0</v>
      </c>
      <c r="AI103" s="20">
        <f t="shared" si="36"/>
        <v>0</v>
      </c>
      <c r="AJ103" s="20">
        <f t="shared" si="27"/>
        <v>0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 x14ac:dyDescent="0.15">
      <c r="A104" s="14">
        <v>15</v>
      </c>
      <c r="B104" s="14"/>
      <c r="C104" s="35" t="s">
        <v>146</v>
      </c>
      <c r="D104" s="69"/>
      <c r="E104" s="75" t="s">
        <v>550</v>
      </c>
      <c r="F104" s="75" t="s">
        <v>122</v>
      </c>
      <c r="G104" s="15"/>
      <c r="H104" s="16"/>
      <c r="I104" s="16"/>
      <c r="J104" s="93"/>
      <c r="K104" s="19">
        <v>1832000</v>
      </c>
      <c r="L104" s="39"/>
      <c r="M104" s="19"/>
      <c r="N104" s="19"/>
      <c r="O104" s="19"/>
      <c r="P104" s="15"/>
      <c r="Q104" s="15"/>
      <c r="R104" s="19"/>
      <c r="S104" s="19"/>
      <c r="T104" s="19"/>
      <c r="U104" s="8">
        <f t="shared" si="28"/>
        <v>0</v>
      </c>
      <c r="V104" s="19"/>
      <c r="W104" s="19"/>
      <c r="X104" s="19"/>
      <c r="Y104" s="8"/>
      <c r="Z104" s="19"/>
      <c r="AA104" s="19"/>
      <c r="AB104" s="19"/>
      <c r="AC104" s="8">
        <f t="shared" si="30"/>
        <v>0</v>
      </c>
      <c r="AD104" s="19"/>
      <c r="AE104" s="19"/>
      <c r="AF104" s="19"/>
      <c r="AG104" s="8">
        <f t="shared" si="34"/>
        <v>0</v>
      </c>
      <c r="AH104" s="8">
        <f t="shared" si="35"/>
        <v>0</v>
      </c>
      <c r="AI104" s="20">
        <f t="shared" si="36"/>
        <v>0</v>
      </c>
      <c r="AJ104" s="20">
        <f t="shared" si="27"/>
        <v>0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x14ac:dyDescent="0.15">
      <c r="A105" s="14">
        <v>16</v>
      </c>
      <c r="B105" s="14"/>
      <c r="C105" s="35" t="s">
        <v>146</v>
      </c>
      <c r="D105" s="69"/>
      <c r="E105" s="75" t="s">
        <v>551</v>
      </c>
      <c r="F105" s="75" t="s">
        <v>122</v>
      </c>
      <c r="G105" s="15"/>
      <c r="H105" s="16"/>
      <c r="I105" s="16"/>
      <c r="J105" s="93"/>
      <c r="K105" s="19">
        <v>1832000</v>
      </c>
      <c r="L105" s="39"/>
      <c r="M105" s="19"/>
      <c r="N105" s="19"/>
      <c r="O105" s="19"/>
      <c r="P105" s="15"/>
      <c r="Q105" s="15"/>
      <c r="R105" s="19"/>
      <c r="S105" s="19"/>
      <c r="T105" s="19"/>
      <c r="U105" s="8">
        <f t="shared" si="28"/>
        <v>0</v>
      </c>
      <c r="V105" s="19"/>
      <c r="W105" s="19"/>
      <c r="X105" s="19"/>
      <c r="Y105" s="8"/>
      <c r="Z105" s="19"/>
      <c r="AA105" s="19"/>
      <c r="AB105" s="19"/>
      <c r="AC105" s="8">
        <f t="shared" si="30"/>
        <v>0</v>
      </c>
      <c r="AD105" s="19"/>
      <c r="AE105" s="19"/>
      <c r="AF105" s="19"/>
      <c r="AG105" s="8">
        <f t="shared" si="34"/>
        <v>0</v>
      </c>
      <c r="AH105" s="8">
        <f t="shared" si="35"/>
        <v>0</v>
      </c>
      <c r="AI105" s="20">
        <f t="shared" si="36"/>
        <v>0</v>
      </c>
      <c r="AJ105" s="20">
        <f t="shared" si="27"/>
        <v>0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x14ac:dyDescent="0.15">
      <c r="A106" s="14">
        <v>17</v>
      </c>
      <c r="B106" s="14"/>
      <c r="C106" s="35" t="s">
        <v>146</v>
      </c>
      <c r="D106" s="69"/>
      <c r="E106" s="75" t="s">
        <v>552</v>
      </c>
      <c r="F106" s="75" t="s">
        <v>122</v>
      </c>
      <c r="G106" s="15"/>
      <c r="H106" s="16"/>
      <c r="I106" s="16"/>
      <c r="J106" s="93"/>
      <c r="K106" s="19">
        <v>1832000</v>
      </c>
      <c r="L106" s="39"/>
      <c r="M106" s="19"/>
      <c r="N106" s="19"/>
      <c r="O106" s="19"/>
      <c r="P106" s="15"/>
      <c r="Q106" s="15"/>
      <c r="R106" s="19"/>
      <c r="S106" s="19"/>
      <c r="T106" s="19"/>
      <c r="U106" s="8">
        <f t="shared" si="28"/>
        <v>0</v>
      </c>
      <c r="V106" s="19"/>
      <c r="W106" s="19"/>
      <c r="X106" s="19"/>
      <c r="Y106" s="8"/>
      <c r="Z106" s="19"/>
      <c r="AA106" s="19"/>
      <c r="AB106" s="19"/>
      <c r="AC106" s="8">
        <f t="shared" si="30"/>
        <v>0</v>
      </c>
      <c r="AD106" s="19"/>
      <c r="AE106" s="19"/>
      <c r="AF106" s="19"/>
      <c r="AG106" s="8">
        <f t="shared" si="34"/>
        <v>0</v>
      </c>
      <c r="AH106" s="8">
        <f t="shared" si="35"/>
        <v>0</v>
      </c>
      <c r="AI106" s="20">
        <f t="shared" si="36"/>
        <v>0</v>
      </c>
      <c r="AJ106" s="20">
        <f t="shared" si="27"/>
        <v>0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15">
      <c r="A107" s="14">
        <v>18</v>
      </c>
      <c r="B107" s="14"/>
      <c r="C107" s="35" t="s">
        <v>281</v>
      </c>
      <c r="D107" s="69">
        <v>45866</v>
      </c>
      <c r="E107" s="75" t="s">
        <v>188</v>
      </c>
      <c r="F107" s="75" t="s">
        <v>122</v>
      </c>
      <c r="G107" s="15"/>
      <c r="H107" s="16"/>
      <c r="I107" s="16"/>
      <c r="J107" s="93"/>
      <c r="K107" s="19">
        <v>2030000</v>
      </c>
      <c r="L107" s="39"/>
      <c r="M107" s="19"/>
      <c r="N107" s="19"/>
      <c r="O107" s="19"/>
      <c r="P107" s="15"/>
      <c r="Q107" s="15"/>
      <c r="R107" s="19"/>
      <c r="S107" s="19"/>
      <c r="T107" s="19"/>
      <c r="U107" s="8">
        <f t="shared" si="28"/>
        <v>0</v>
      </c>
      <c r="V107" s="19"/>
      <c r="W107" s="19"/>
      <c r="X107" s="19"/>
      <c r="Y107" s="8"/>
      <c r="Z107" s="19">
        <v>2030000</v>
      </c>
      <c r="AA107" s="19"/>
      <c r="AB107" s="19"/>
      <c r="AC107" s="8">
        <f t="shared" si="30"/>
        <v>2030000</v>
      </c>
      <c r="AD107" s="19"/>
      <c r="AE107" s="19"/>
      <c r="AF107" s="19"/>
      <c r="AG107" s="8">
        <f t="shared" si="34"/>
        <v>0</v>
      </c>
      <c r="AH107" s="8">
        <f t="shared" si="35"/>
        <v>2030000</v>
      </c>
      <c r="AI107" s="20">
        <f t="shared" si="36"/>
        <v>2.2793683701819993E-2</v>
      </c>
      <c r="AJ107" s="20">
        <f t="shared" si="27"/>
        <v>2.9341131861218986E-3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15">
      <c r="A108" s="14">
        <v>19</v>
      </c>
      <c r="B108" s="14"/>
      <c r="C108" s="35" t="s">
        <v>146</v>
      </c>
      <c r="D108" s="69"/>
      <c r="E108" s="75" t="s">
        <v>554</v>
      </c>
      <c r="F108" s="75" t="s">
        <v>122</v>
      </c>
      <c r="G108" s="15"/>
      <c r="H108" s="16"/>
      <c r="I108" s="16"/>
      <c r="J108" s="93"/>
      <c r="K108" s="19">
        <v>1832000</v>
      </c>
      <c r="L108" s="39"/>
      <c r="M108" s="19"/>
      <c r="N108" s="19"/>
      <c r="O108" s="19"/>
      <c r="P108" s="15"/>
      <c r="Q108" s="15"/>
      <c r="R108" s="19"/>
      <c r="S108" s="19"/>
      <c r="T108" s="19"/>
      <c r="U108" s="8">
        <f t="shared" si="28"/>
        <v>0</v>
      </c>
      <c r="V108" s="19"/>
      <c r="W108" s="19"/>
      <c r="X108" s="19"/>
      <c r="Y108" s="8"/>
      <c r="Z108" s="19"/>
      <c r="AA108" s="19"/>
      <c r="AB108" s="19"/>
      <c r="AC108" s="8">
        <f t="shared" si="30"/>
        <v>0</v>
      </c>
      <c r="AD108" s="19"/>
      <c r="AE108" s="19"/>
      <c r="AF108" s="19"/>
      <c r="AG108" s="8">
        <f t="shared" si="34"/>
        <v>0</v>
      </c>
      <c r="AH108" s="8">
        <f t="shared" si="35"/>
        <v>0</v>
      </c>
      <c r="AI108" s="20">
        <f t="shared" si="36"/>
        <v>0</v>
      </c>
      <c r="AJ108" s="20">
        <f t="shared" si="27"/>
        <v>0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15">
      <c r="A109" s="14">
        <v>20</v>
      </c>
      <c r="B109" s="14"/>
      <c r="C109" s="35" t="s">
        <v>146</v>
      </c>
      <c r="D109" s="69"/>
      <c r="E109" s="75" t="s">
        <v>614</v>
      </c>
      <c r="F109" s="75" t="s">
        <v>122</v>
      </c>
      <c r="G109" s="15"/>
      <c r="H109" s="16"/>
      <c r="I109" s="16"/>
      <c r="J109" s="93"/>
      <c r="K109" s="19">
        <v>1832000</v>
      </c>
      <c r="L109" s="39"/>
      <c r="M109" s="19"/>
      <c r="N109" s="19"/>
      <c r="O109" s="19"/>
      <c r="P109" s="15"/>
      <c r="Q109" s="15"/>
      <c r="R109" s="19"/>
      <c r="S109" s="19"/>
      <c r="T109" s="19"/>
      <c r="U109" s="8">
        <f t="shared" si="28"/>
        <v>0</v>
      </c>
      <c r="V109" s="19"/>
      <c r="W109" s="19"/>
      <c r="X109" s="19"/>
      <c r="Y109" s="8"/>
      <c r="Z109" s="19"/>
      <c r="AA109" s="19"/>
      <c r="AB109" s="19"/>
      <c r="AC109" s="8">
        <f t="shared" si="30"/>
        <v>0</v>
      </c>
      <c r="AD109" s="19"/>
      <c r="AE109" s="19"/>
      <c r="AF109" s="19"/>
      <c r="AG109" s="8">
        <f t="shared" si="34"/>
        <v>0</v>
      </c>
      <c r="AH109" s="8">
        <f t="shared" si="35"/>
        <v>0</v>
      </c>
      <c r="AI109" s="20">
        <f t="shared" si="36"/>
        <v>0</v>
      </c>
      <c r="AJ109" s="20">
        <f t="shared" si="27"/>
        <v>0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x14ac:dyDescent="0.15">
      <c r="A110" s="14">
        <v>21</v>
      </c>
      <c r="B110" s="14"/>
      <c r="C110" s="35" t="s">
        <v>146</v>
      </c>
      <c r="D110" s="69"/>
      <c r="E110" s="75" t="s">
        <v>615</v>
      </c>
      <c r="F110" s="75" t="s">
        <v>122</v>
      </c>
      <c r="G110" s="15"/>
      <c r="H110" s="16"/>
      <c r="I110" s="16"/>
      <c r="J110" s="93"/>
      <c r="K110" s="19">
        <v>1788000</v>
      </c>
      <c r="L110" s="39"/>
      <c r="M110" s="19"/>
      <c r="N110" s="19"/>
      <c r="O110" s="19"/>
      <c r="P110" s="15"/>
      <c r="Q110" s="15"/>
      <c r="R110" s="19"/>
      <c r="S110" s="19"/>
      <c r="T110" s="19"/>
      <c r="U110" s="8">
        <f t="shared" si="28"/>
        <v>0</v>
      </c>
      <c r="V110" s="19"/>
      <c r="W110" s="19"/>
      <c r="X110" s="19"/>
      <c r="Y110" s="8"/>
      <c r="Z110" s="19"/>
      <c r="AA110" s="19"/>
      <c r="AB110" s="19"/>
      <c r="AC110" s="8">
        <f t="shared" si="30"/>
        <v>0</v>
      </c>
      <c r="AD110" s="19"/>
      <c r="AE110" s="19"/>
      <c r="AF110" s="19"/>
      <c r="AG110" s="8">
        <f t="shared" si="34"/>
        <v>0</v>
      </c>
      <c r="AH110" s="8">
        <f t="shared" si="35"/>
        <v>0</v>
      </c>
      <c r="AI110" s="20">
        <f t="shared" si="36"/>
        <v>0</v>
      </c>
      <c r="AJ110" s="20">
        <f t="shared" si="27"/>
        <v>0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 x14ac:dyDescent="0.15">
      <c r="A111" s="14">
        <v>22</v>
      </c>
      <c r="B111" s="14"/>
      <c r="C111" s="35" t="s">
        <v>146</v>
      </c>
      <c r="D111" s="69"/>
      <c r="E111" s="75" t="s">
        <v>616</v>
      </c>
      <c r="F111" s="35" t="s">
        <v>122</v>
      </c>
      <c r="G111" s="15"/>
      <c r="H111" s="16"/>
      <c r="I111" s="16"/>
      <c r="J111" s="93"/>
      <c r="K111" s="19">
        <v>3775000</v>
      </c>
      <c r="L111" s="39"/>
      <c r="M111" s="19"/>
      <c r="N111" s="19"/>
      <c r="O111" s="19"/>
      <c r="P111" s="15"/>
      <c r="Q111" s="15"/>
      <c r="R111" s="19"/>
      <c r="S111" s="19"/>
      <c r="T111" s="19"/>
      <c r="U111" s="8">
        <f t="shared" si="28"/>
        <v>0</v>
      </c>
      <c r="V111" s="19"/>
      <c r="W111" s="19"/>
      <c r="X111" s="19"/>
      <c r="Y111" s="8"/>
      <c r="Z111" s="19"/>
      <c r="AA111" s="19"/>
      <c r="AB111" s="19"/>
      <c r="AC111" s="8">
        <f t="shared" si="30"/>
        <v>0</v>
      </c>
      <c r="AD111" s="19"/>
      <c r="AE111" s="19"/>
      <c r="AF111" s="19"/>
      <c r="AG111" s="8">
        <f t="shared" si="34"/>
        <v>0</v>
      </c>
      <c r="AH111" s="8">
        <f t="shared" si="35"/>
        <v>0</v>
      </c>
      <c r="AI111" s="20">
        <f t="shared" si="36"/>
        <v>0</v>
      </c>
      <c r="AJ111" s="20">
        <f t="shared" si="27"/>
        <v>0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 x14ac:dyDescent="0.15">
      <c r="A112" s="14">
        <v>23</v>
      </c>
      <c r="B112" s="14"/>
      <c r="C112" s="35" t="s">
        <v>146</v>
      </c>
      <c r="D112" s="69"/>
      <c r="E112" s="75" t="s">
        <v>188</v>
      </c>
      <c r="F112" s="35" t="s">
        <v>122</v>
      </c>
      <c r="G112" s="15"/>
      <c r="H112" s="16"/>
      <c r="I112" s="16"/>
      <c r="J112" s="94"/>
      <c r="K112" s="19">
        <v>1888000</v>
      </c>
      <c r="L112" s="39"/>
      <c r="M112" s="19"/>
      <c r="N112" s="19"/>
      <c r="O112" s="19"/>
      <c r="P112" s="15"/>
      <c r="Q112" s="15"/>
      <c r="R112" s="19"/>
      <c r="S112" s="19"/>
      <c r="T112" s="19"/>
      <c r="U112" s="8">
        <f t="shared" si="28"/>
        <v>0</v>
      </c>
      <c r="V112" s="19"/>
      <c r="W112" s="19"/>
      <c r="X112" s="19"/>
      <c r="Y112" s="8"/>
      <c r="Z112" s="19"/>
      <c r="AA112" s="19"/>
      <c r="AB112" s="19"/>
      <c r="AC112" s="8">
        <f t="shared" si="30"/>
        <v>0</v>
      </c>
      <c r="AD112" s="19"/>
      <c r="AE112" s="19"/>
      <c r="AF112" s="19"/>
      <c r="AG112" s="8">
        <f t="shared" si="34"/>
        <v>0</v>
      </c>
      <c r="AH112" s="8">
        <f t="shared" si="35"/>
        <v>0</v>
      </c>
      <c r="AI112" s="20">
        <f t="shared" si="36"/>
        <v>0</v>
      </c>
      <c r="AJ112" s="20">
        <f t="shared" si="27"/>
        <v>0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s="22" customFormat="1" ht="24.95" customHeight="1" x14ac:dyDescent="0.25">
      <c r="A113" s="91" t="s">
        <v>57</v>
      </c>
      <c r="B113" s="91"/>
      <c r="C113" s="91"/>
      <c r="D113" s="91"/>
      <c r="E113" s="91"/>
      <c r="F113" s="91"/>
      <c r="G113" s="91"/>
      <c r="H113" s="91"/>
      <c r="I113" s="91"/>
      <c r="J113" s="56">
        <f>+J90</f>
        <v>89059760</v>
      </c>
      <c r="K113" s="56">
        <f>SUM(K91:K112)</f>
        <v>73429531</v>
      </c>
      <c r="L113" s="55"/>
      <c r="M113" s="56">
        <f>SUM(M91:M91)</f>
        <v>0</v>
      </c>
      <c r="N113" s="56">
        <f>SUM(N91:N91)</f>
        <v>0</v>
      </c>
      <c r="O113" s="56">
        <f>SUM(O91:O91)</f>
        <v>0</v>
      </c>
      <c r="P113" s="57"/>
      <c r="Q113" s="58"/>
      <c r="R113" s="56">
        <f>SUM(R91:R91)</f>
        <v>805493</v>
      </c>
      <c r="S113" s="56">
        <f>SUM(S91:S91)</f>
        <v>2920058</v>
      </c>
      <c r="T113" s="56">
        <f>SUM(T91:T91)</f>
        <v>1857197</v>
      </c>
      <c r="U113" s="56">
        <f>SUM(U91:U112)</f>
        <v>5582748</v>
      </c>
      <c r="V113" s="56">
        <f>SUM(V91:V97)</f>
        <v>2347731</v>
      </c>
      <c r="W113" s="56">
        <f>SUM(W91:W97)</f>
        <v>3146078</v>
      </c>
      <c r="X113" s="56">
        <f>SUM(X91:X97)</f>
        <v>12350750</v>
      </c>
      <c r="Y113" s="56">
        <f>SUM(Y91:Y112)</f>
        <v>17844559</v>
      </c>
      <c r="Z113" s="56">
        <f>SUM(Z91:Z112)</f>
        <v>5927196</v>
      </c>
      <c r="AA113" s="56">
        <f>SUM(AA91:AA112)</f>
        <v>5098917</v>
      </c>
      <c r="AB113" s="56">
        <f t="shared" ref="AB113" si="37">SUM(AB91:AB112)</f>
        <v>3089485</v>
      </c>
      <c r="AC113" s="56">
        <f>SUM(AC91:AC112)</f>
        <v>14115598</v>
      </c>
      <c r="AD113" s="56">
        <f>SUM(AD91:AD91)</f>
        <v>0</v>
      </c>
      <c r="AE113" s="56">
        <f>SUM(AE91:AE91)</f>
        <v>0</v>
      </c>
      <c r="AF113" s="56">
        <f>SUM(AF91:AF91)</f>
        <v>0</v>
      </c>
      <c r="AG113" s="56">
        <f>SUM(AG91:AG91)</f>
        <v>0</v>
      </c>
      <c r="AH113" s="56">
        <f>SUM(AH91:AH112)</f>
        <v>37542905</v>
      </c>
      <c r="AI113" s="59">
        <f>IF(ISERROR(AH113/J113),0,AH113/J113)</f>
        <v>0.42154734079678635</v>
      </c>
      <c r="AJ113" s="59">
        <f>IF(ISERROR(AH113/$AH$189),0,AH113/$AH$189)</f>
        <v>5.4263612121094457E-2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x14ac:dyDescent="0.25">
      <c r="A114" s="89" t="s">
        <v>58</v>
      </c>
      <c r="B114" s="89"/>
      <c r="C114" s="89"/>
      <c r="D114" s="89"/>
      <c r="E114" s="89"/>
      <c r="F114" s="4"/>
      <c r="G114" s="5"/>
      <c r="H114" s="6"/>
      <c r="I114" s="6"/>
      <c r="J114" s="92">
        <v>110826380</v>
      </c>
      <c r="K114" s="8"/>
      <c r="L114" s="9"/>
      <c r="M114" s="10"/>
      <c r="N114" s="10"/>
      <c r="O114" s="10"/>
      <c r="P114" s="5"/>
      <c r="Q114" s="11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12"/>
      <c r="AJ114" s="13"/>
    </row>
    <row r="115" spans="1:106" ht="24.95" customHeight="1" outlineLevel="1" x14ac:dyDescent="0.25">
      <c r="A115" s="14">
        <v>1</v>
      </c>
      <c r="B115" s="14"/>
      <c r="C115" s="35"/>
      <c r="D115" s="69"/>
      <c r="E115" s="35"/>
      <c r="F115" s="35"/>
      <c r="G115" s="27"/>
      <c r="H115" s="38"/>
      <c r="I115" s="38"/>
      <c r="J115" s="93"/>
      <c r="K115" s="19">
        <v>36880981</v>
      </c>
      <c r="L115" s="39" t="s">
        <v>97</v>
      </c>
      <c r="M115" s="31"/>
      <c r="N115" s="32"/>
      <c r="O115" s="31"/>
      <c r="P115" s="27"/>
      <c r="Q115" s="27"/>
      <c r="R115" s="70">
        <v>195834</v>
      </c>
      <c r="S115" s="70">
        <v>297753</v>
      </c>
      <c r="T115" s="70">
        <v>6452058</v>
      </c>
      <c r="U115" s="8">
        <f>SUM(R115:T115)</f>
        <v>6945645</v>
      </c>
      <c r="V115" s="19">
        <v>4397040</v>
      </c>
      <c r="W115" s="19">
        <v>3827134</v>
      </c>
      <c r="X115" s="19">
        <v>3559438</v>
      </c>
      <c r="Y115" s="8">
        <f>SUM(V115:X115)</f>
        <v>11783612</v>
      </c>
      <c r="Z115" s="19">
        <v>5974823</v>
      </c>
      <c r="AA115" s="19">
        <v>2272865</v>
      </c>
      <c r="AB115" s="19">
        <v>2314430</v>
      </c>
      <c r="AC115" s="8">
        <f>SUM(Z115:AB115)</f>
        <v>10562118</v>
      </c>
      <c r="AD115" s="19"/>
      <c r="AE115" s="19">
        <v>0</v>
      </c>
      <c r="AF115" s="19">
        <v>0</v>
      </c>
      <c r="AG115" s="8">
        <f>SUM(AD115:AF115)</f>
        <v>0</v>
      </c>
      <c r="AH115" s="8">
        <f>SUM(U115,Y115,AC115,AG115)</f>
        <v>29291375</v>
      </c>
      <c r="AI115" s="20">
        <f>IF(ISERROR(AH115/J114),0,AH115/J114)</f>
        <v>0.26429966403305782</v>
      </c>
      <c r="AJ115" s="20">
        <f>IF(ISERROR(AH115/$AH$189),"-",AH115/$AH$189)</f>
        <v>4.2337049077409518E-2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s="22" customFormat="1" ht="24.95" customHeight="1" x14ac:dyDescent="0.25">
      <c r="A116" s="91" t="s">
        <v>59</v>
      </c>
      <c r="B116" s="91"/>
      <c r="C116" s="91"/>
      <c r="D116" s="91"/>
      <c r="E116" s="91"/>
      <c r="F116" s="91"/>
      <c r="G116" s="91"/>
      <c r="H116" s="91"/>
      <c r="I116" s="91"/>
      <c r="J116" s="56">
        <f>+J114</f>
        <v>110826380</v>
      </c>
      <c r="K116" s="56">
        <f>SUM(K115:K115)</f>
        <v>36880981</v>
      </c>
      <c r="L116" s="55"/>
      <c r="M116" s="56">
        <f>SUM(M115:M115)</f>
        <v>0</v>
      </c>
      <c r="N116" s="56">
        <f>SUM(N115:N115)</f>
        <v>0</v>
      </c>
      <c r="O116" s="56">
        <f>SUM(O115:O115)</f>
        <v>0</v>
      </c>
      <c r="P116" s="57"/>
      <c r="Q116" s="58"/>
      <c r="R116" s="56">
        <f t="shared" ref="R116:AH116" si="38">SUM(R115:R115)</f>
        <v>195834</v>
      </c>
      <c r="S116" s="56">
        <f t="shared" si="38"/>
        <v>297753</v>
      </c>
      <c r="T116" s="56">
        <f t="shared" si="38"/>
        <v>6452058</v>
      </c>
      <c r="U116" s="56">
        <f t="shared" si="38"/>
        <v>6945645</v>
      </c>
      <c r="V116" s="56">
        <f t="shared" si="38"/>
        <v>4397040</v>
      </c>
      <c r="W116" s="56">
        <f t="shared" si="38"/>
        <v>3827134</v>
      </c>
      <c r="X116" s="56">
        <f t="shared" si="38"/>
        <v>3559438</v>
      </c>
      <c r="Y116" s="56">
        <f t="shared" si="38"/>
        <v>11783612</v>
      </c>
      <c r="Z116" s="56">
        <f t="shared" si="38"/>
        <v>5974823</v>
      </c>
      <c r="AA116" s="56">
        <f t="shared" si="38"/>
        <v>2272865</v>
      </c>
      <c r="AB116" s="56">
        <f t="shared" si="38"/>
        <v>2314430</v>
      </c>
      <c r="AC116" s="56">
        <f t="shared" si="38"/>
        <v>10562118</v>
      </c>
      <c r="AD116" s="56">
        <f t="shared" si="38"/>
        <v>0</v>
      </c>
      <c r="AE116" s="56">
        <f t="shared" si="38"/>
        <v>0</v>
      </c>
      <c r="AF116" s="56">
        <f t="shared" si="38"/>
        <v>0</v>
      </c>
      <c r="AG116" s="56">
        <f t="shared" si="38"/>
        <v>0</v>
      </c>
      <c r="AH116" s="56">
        <f t="shared" si="38"/>
        <v>29291375</v>
      </c>
      <c r="AI116" s="59">
        <f>IF(ISERROR(AH116/J116),0,AH116/J116)</f>
        <v>0.26429966403305782</v>
      </c>
      <c r="AJ116" s="59">
        <f>IF(ISERROR(AH116/$AH$189),0,AH116/$AH$189)</f>
        <v>4.2337049077409518E-2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x14ac:dyDescent="0.25">
      <c r="A117" s="89" t="s">
        <v>60</v>
      </c>
      <c r="B117" s="89"/>
      <c r="C117" s="89"/>
      <c r="D117" s="89"/>
      <c r="E117" s="89"/>
      <c r="F117" s="4"/>
      <c r="G117" s="5"/>
      <c r="H117" s="6"/>
      <c r="I117" s="6"/>
      <c r="J117" s="92">
        <v>89642000</v>
      </c>
      <c r="K117" s="8"/>
      <c r="L117" s="9"/>
      <c r="M117" s="10"/>
      <c r="N117" s="10"/>
      <c r="O117" s="10"/>
      <c r="P117" s="5"/>
      <c r="Q117" s="11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12"/>
      <c r="AJ117" s="13"/>
    </row>
    <row r="118" spans="1:106" ht="24.95" customHeight="1" outlineLevel="1" x14ac:dyDescent="0.25">
      <c r="A118" s="14">
        <v>1</v>
      </c>
      <c r="B118" s="14"/>
      <c r="C118" s="24"/>
      <c r="D118" s="25"/>
      <c r="E118" s="26"/>
      <c r="F118" s="27"/>
      <c r="G118" s="27"/>
      <c r="H118" s="38"/>
      <c r="I118" s="38"/>
      <c r="J118" s="93"/>
      <c r="K118" s="19">
        <v>36191859</v>
      </c>
      <c r="L118" s="39" t="s">
        <v>97</v>
      </c>
      <c r="M118" s="31"/>
      <c r="N118" s="32"/>
      <c r="O118" s="31"/>
      <c r="P118" s="27"/>
      <c r="Q118" s="27"/>
      <c r="R118" s="70">
        <v>6001655</v>
      </c>
      <c r="S118" s="70">
        <v>1207250</v>
      </c>
      <c r="T118" s="70">
        <v>2031650</v>
      </c>
      <c r="U118" s="8">
        <f>SUM(R118:T118)</f>
        <v>9240555</v>
      </c>
      <c r="V118" s="19">
        <v>4403151</v>
      </c>
      <c r="W118" s="19">
        <v>6744108</v>
      </c>
      <c r="X118" s="19">
        <v>2393370</v>
      </c>
      <c r="Y118" s="8">
        <f>SUM(V118:X118)</f>
        <v>13540629</v>
      </c>
      <c r="Z118" s="19">
        <v>5730995</v>
      </c>
      <c r="AA118" s="19">
        <v>2270537</v>
      </c>
      <c r="AB118" s="19">
        <v>2948152</v>
      </c>
      <c r="AC118" s="8">
        <f>SUM(Z118:AB118)</f>
        <v>10949684</v>
      </c>
      <c r="AD118" s="19">
        <v>0</v>
      </c>
      <c r="AE118" s="19">
        <v>0</v>
      </c>
      <c r="AF118" s="19">
        <v>0</v>
      </c>
      <c r="AG118" s="8">
        <f>SUM(AD118:AF118)</f>
        <v>0</v>
      </c>
      <c r="AH118" s="8">
        <f>SUM(U118,Y118,AC118,AG118)</f>
        <v>33730868</v>
      </c>
      <c r="AI118" s="20">
        <f>IF(ISERROR(AH118/$J$117),0,AH118/$J$117)</f>
        <v>0.3762841971397336</v>
      </c>
      <c r="AJ118" s="20">
        <f t="shared" ref="AJ118:AJ123" si="39">IF(ISERROR(AH118/$AH$189),"-",AH118/$AH$189)</f>
        <v>4.8753785506471518E-2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 x14ac:dyDescent="0.25">
      <c r="A119" s="14">
        <v>2</v>
      </c>
      <c r="B119" s="14"/>
      <c r="C119" s="35" t="s">
        <v>312</v>
      </c>
      <c r="D119" s="69">
        <v>45734</v>
      </c>
      <c r="E119" s="35" t="s">
        <v>313</v>
      </c>
      <c r="F119" s="35" t="s">
        <v>122</v>
      </c>
      <c r="G119" s="27"/>
      <c r="H119" s="38"/>
      <c r="I119" s="38"/>
      <c r="J119" s="93"/>
      <c r="K119" s="19">
        <v>1945000</v>
      </c>
      <c r="L119" s="39"/>
      <c r="M119" s="31"/>
      <c r="N119" s="32"/>
      <c r="O119" s="31"/>
      <c r="P119" s="27"/>
      <c r="Q119" s="27"/>
      <c r="R119" s="70"/>
      <c r="S119" s="70"/>
      <c r="T119" s="70"/>
      <c r="U119" s="8"/>
      <c r="V119" s="19">
        <v>1945000</v>
      </c>
      <c r="W119" s="19"/>
      <c r="X119" s="19"/>
      <c r="Y119" s="8">
        <f t="shared" ref="Y119:Y123" si="40">SUM(V119:X119)</f>
        <v>1945000</v>
      </c>
      <c r="Z119" s="19"/>
      <c r="AA119" s="19"/>
      <c r="AB119" s="19"/>
      <c r="AC119" s="8">
        <f t="shared" ref="AC119:AC123" si="41">SUM(Z119:AB119)</f>
        <v>0</v>
      </c>
      <c r="AD119" s="19">
        <v>0</v>
      </c>
      <c r="AE119" s="19">
        <v>0</v>
      </c>
      <c r="AF119" s="19">
        <v>0</v>
      </c>
      <c r="AG119" s="8">
        <f t="shared" ref="AG119:AG123" si="42">SUM(AD119:AF119)</f>
        <v>0</v>
      </c>
      <c r="AH119" s="8">
        <f t="shared" ref="AH119:AH123" si="43">SUM(U119,Y119,AC119,AG119)</f>
        <v>1945000</v>
      </c>
      <c r="AI119" s="20">
        <f t="shared" ref="AI119:AI123" si="44">IF(ISERROR(AH119/$J$117),0,AH119/$J$117)</f>
        <v>2.1697418620735816E-2</v>
      </c>
      <c r="AJ119" s="20">
        <f t="shared" si="39"/>
        <v>2.8112562300527549E-3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 x14ac:dyDescent="0.25">
      <c r="A120" s="14">
        <v>3</v>
      </c>
      <c r="B120" s="14"/>
      <c r="C120" s="35" t="s">
        <v>314</v>
      </c>
      <c r="D120" s="69">
        <v>45734</v>
      </c>
      <c r="E120" s="35" t="s">
        <v>315</v>
      </c>
      <c r="F120" s="35" t="s">
        <v>122</v>
      </c>
      <c r="G120" s="27"/>
      <c r="H120" s="38"/>
      <c r="I120" s="38"/>
      <c r="J120" s="93"/>
      <c r="K120" s="19">
        <v>1667000</v>
      </c>
      <c r="L120" s="39"/>
      <c r="M120" s="31"/>
      <c r="N120" s="32"/>
      <c r="O120" s="31"/>
      <c r="P120" s="27"/>
      <c r="Q120" s="27"/>
      <c r="R120" s="70"/>
      <c r="S120" s="70"/>
      <c r="T120" s="70"/>
      <c r="U120" s="8"/>
      <c r="V120" s="19">
        <v>1667000</v>
      </c>
      <c r="W120" s="19"/>
      <c r="X120" s="19"/>
      <c r="Y120" s="8">
        <f t="shared" si="40"/>
        <v>1667000</v>
      </c>
      <c r="Z120" s="19"/>
      <c r="AA120" s="19"/>
      <c r="AB120" s="19"/>
      <c r="AC120" s="8">
        <f t="shared" si="41"/>
        <v>0</v>
      </c>
      <c r="AD120" s="19">
        <v>0</v>
      </c>
      <c r="AE120" s="19">
        <v>0</v>
      </c>
      <c r="AF120" s="19">
        <v>0</v>
      </c>
      <c r="AG120" s="8">
        <f t="shared" si="42"/>
        <v>0</v>
      </c>
      <c r="AH120" s="8">
        <f t="shared" si="43"/>
        <v>1667000</v>
      </c>
      <c r="AI120" s="20">
        <f t="shared" si="44"/>
        <v>1.8596193748466119E-2</v>
      </c>
      <c r="AJ120" s="20">
        <f t="shared" si="39"/>
        <v>2.409441714908968E-3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 x14ac:dyDescent="0.25">
      <c r="A121" s="14">
        <v>4</v>
      </c>
      <c r="B121" s="14"/>
      <c r="C121" s="35" t="s">
        <v>316</v>
      </c>
      <c r="D121" s="69">
        <v>45628</v>
      </c>
      <c r="E121" s="35" t="s">
        <v>317</v>
      </c>
      <c r="F121" s="35" t="s">
        <v>122</v>
      </c>
      <c r="G121" s="27"/>
      <c r="H121" s="38"/>
      <c r="I121" s="38"/>
      <c r="J121" s="93"/>
      <c r="K121" s="19">
        <v>1667000</v>
      </c>
      <c r="L121" s="39"/>
      <c r="M121" s="31"/>
      <c r="N121" s="32"/>
      <c r="O121" s="31"/>
      <c r="P121" s="27"/>
      <c r="Q121" s="27"/>
      <c r="R121" s="70"/>
      <c r="S121" s="70"/>
      <c r="T121" s="70"/>
      <c r="U121" s="8"/>
      <c r="V121" s="19"/>
      <c r="W121" s="19"/>
      <c r="X121" s="19"/>
      <c r="Y121" s="8">
        <f t="shared" si="40"/>
        <v>0</v>
      </c>
      <c r="Z121" s="19"/>
      <c r="AA121" s="19"/>
      <c r="AB121" s="19"/>
      <c r="AC121" s="8">
        <f t="shared" si="41"/>
        <v>0</v>
      </c>
      <c r="AD121" s="19">
        <v>0</v>
      </c>
      <c r="AE121" s="19">
        <v>0</v>
      </c>
      <c r="AF121" s="19">
        <v>0</v>
      </c>
      <c r="AG121" s="8">
        <f t="shared" si="42"/>
        <v>0</v>
      </c>
      <c r="AH121" s="8">
        <f t="shared" si="43"/>
        <v>0</v>
      </c>
      <c r="AI121" s="20">
        <f t="shared" si="44"/>
        <v>0</v>
      </c>
      <c r="AJ121" s="20">
        <f t="shared" si="39"/>
        <v>0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 x14ac:dyDescent="0.25">
      <c r="A122" s="14">
        <v>5</v>
      </c>
      <c r="B122" s="14"/>
      <c r="C122" s="35" t="s">
        <v>318</v>
      </c>
      <c r="D122" s="69">
        <v>45590</v>
      </c>
      <c r="E122" s="35" t="s">
        <v>319</v>
      </c>
      <c r="F122" s="35" t="s">
        <v>122</v>
      </c>
      <c r="G122" s="27"/>
      <c r="H122" s="38"/>
      <c r="I122" s="38"/>
      <c r="J122" s="93"/>
      <c r="K122" s="19">
        <v>1494000</v>
      </c>
      <c r="L122" s="39"/>
      <c r="M122" s="31"/>
      <c r="N122" s="32"/>
      <c r="O122" s="31"/>
      <c r="P122" s="27"/>
      <c r="Q122" s="27"/>
      <c r="R122" s="70"/>
      <c r="S122" s="70"/>
      <c r="T122" s="70"/>
      <c r="U122" s="8"/>
      <c r="V122" s="19"/>
      <c r="W122" s="19"/>
      <c r="X122" s="19"/>
      <c r="Y122" s="8">
        <f t="shared" si="40"/>
        <v>0</v>
      </c>
      <c r="Z122" s="19"/>
      <c r="AA122" s="19"/>
      <c r="AB122" s="19"/>
      <c r="AC122" s="8">
        <f t="shared" si="41"/>
        <v>0</v>
      </c>
      <c r="AD122" s="19">
        <v>0</v>
      </c>
      <c r="AE122" s="19">
        <v>0</v>
      </c>
      <c r="AF122" s="19">
        <v>0</v>
      </c>
      <c r="AG122" s="8">
        <f t="shared" si="42"/>
        <v>0</v>
      </c>
      <c r="AH122" s="8">
        <f t="shared" si="43"/>
        <v>0</v>
      </c>
      <c r="AI122" s="20">
        <f t="shared" si="44"/>
        <v>0</v>
      </c>
      <c r="AJ122" s="20">
        <f t="shared" si="39"/>
        <v>0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 x14ac:dyDescent="0.25">
      <c r="A123" s="14">
        <v>6</v>
      </c>
      <c r="B123" s="14"/>
      <c r="C123" s="35" t="s">
        <v>320</v>
      </c>
      <c r="D123" s="69">
        <v>45561</v>
      </c>
      <c r="E123" s="35" t="s">
        <v>321</v>
      </c>
      <c r="F123" s="35" t="s">
        <v>122</v>
      </c>
      <c r="G123" s="15"/>
      <c r="H123" s="38"/>
      <c r="I123" s="38"/>
      <c r="J123" s="93"/>
      <c r="K123" s="19">
        <v>1678000</v>
      </c>
      <c r="L123" s="39"/>
      <c r="M123" s="31"/>
      <c r="N123" s="32"/>
      <c r="O123" s="31"/>
      <c r="P123" s="27"/>
      <c r="Q123" s="27"/>
      <c r="R123" s="70"/>
      <c r="S123" s="70"/>
      <c r="T123" s="70"/>
      <c r="U123" s="8"/>
      <c r="V123" s="19"/>
      <c r="W123" s="19"/>
      <c r="X123" s="19"/>
      <c r="Y123" s="8">
        <f t="shared" si="40"/>
        <v>0</v>
      </c>
      <c r="Z123" s="19"/>
      <c r="AA123" s="19"/>
      <c r="AB123" s="19"/>
      <c r="AC123" s="8">
        <f t="shared" si="41"/>
        <v>0</v>
      </c>
      <c r="AD123" s="19">
        <v>0</v>
      </c>
      <c r="AE123" s="19">
        <v>0</v>
      </c>
      <c r="AF123" s="19">
        <v>0</v>
      </c>
      <c r="AG123" s="8">
        <f t="shared" si="42"/>
        <v>0</v>
      </c>
      <c r="AH123" s="8">
        <f t="shared" si="43"/>
        <v>0</v>
      </c>
      <c r="AI123" s="20">
        <f t="shared" si="44"/>
        <v>0</v>
      </c>
      <c r="AJ123" s="20">
        <f t="shared" si="39"/>
        <v>0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s="22" customFormat="1" ht="24.95" customHeight="1" x14ac:dyDescent="0.25">
      <c r="A124" s="91" t="s">
        <v>61</v>
      </c>
      <c r="B124" s="91"/>
      <c r="C124" s="91"/>
      <c r="D124" s="91"/>
      <c r="E124" s="91"/>
      <c r="F124" s="91"/>
      <c r="G124" s="91"/>
      <c r="H124" s="91"/>
      <c r="I124" s="91"/>
      <c r="J124" s="56">
        <f>+J117</f>
        <v>89642000</v>
      </c>
      <c r="K124" s="56">
        <f>SUM(K118:K123)</f>
        <v>44642859</v>
      </c>
      <c r="L124" s="55"/>
      <c r="M124" s="56">
        <f>SUM(M118:M123)</f>
        <v>0</v>
      </c>
      <c r="N124" s="56">
        <f>SUM(N118:N123)</f>
        <v>0</v>
      </c>
      <c r="O124" s="56">
        <f>SUM(O118:O123)</f>
        <v>0</v>
      </c>
      <c r="P124" s="57"/>
      <c r="Q124" s="58"/>
      <c r="R124" s="56">
        <f t="shared" ref="R124:AH124" si="45">SUM(R118:R123)</f>
        <v>6001655</v>
      </c>
      <c r="S124" s="56">
        <f t="shared" si="45"/>
        <v>1207250</v>
      </c>
      <c r="T124" s="56">
        <f t="shared" si="45"/>
        <v>2031650</v>
      </c>
      <c r="U124" s="56">
        <f t="shared" si="45"/>
        <v>9240555</v>
      </c>
      <c r="V124" s="56">
        <f t="shared" si="45"/>
        <v>8015151</v>
      </c>
      <c r="W124" s="56">
        <f t="shared" si="45"/>
        <v>6744108</v>
      </c>
      <c r="X124" s="56">
        <f t="shared" si="45"/>
        <v>2393370</v>
      </c>
      <c r="Y124" s="56">
        <f t="shared" si="45"/>
        <v>17152629</v>
      </c>
      <c r="Z124" s="56">
        <f t="shared" si="45"/>
        <v>5730995</v>
      </c>
      <c r="AA124" s="56">
        <f t="shared" si="45"/>
        <v>2270537</v>
      </c>
      <c r="AB124" s="56">
        <f t="shared" si="45"/>
        <v>2948152</v>
      </c>
      <c r="AC124" s="56">
        <f t="shared" si="45"/>
        <v>10949684</v>
      </c>
      <c r="AD124" s="56">
        <f t="shared" si="45"/>
        <v>0</v>
      </c>
      <c r="AE124" s="56">
        <f t="shared" si="45"/>
        <v>0</v>
      </c>
      <c r="AF124" s="56">
        <f t="shared" si="45"/>
        <v>0</v>
      </c>
      <c r="AG124" s="56">
        <f t="shared" si="45"/>
        <v>0</v>
      </c>
      <c r="AH124" s="56">
        <f t="shared" si="45"/>
        <v>37342868</v>
      </c>
      <c r="AI124" s="59">
        <f>IF(ISERROR(AH124/J124),0,AH124/J124)</f>
        <v>0.41657780950893553</v>
      </c>
      <c r="AJ124" s="59">
        <f>IF(ISERROR(AH124/$AH$189),0,AH124/$AH$189)</f>
        <v>5.3974483451433242E-2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x14ac:dyDescent="0.25">
      <c r="A125" s="89" t="s">
        <v>62</v>
      </c>
      <c r="B125" s="89"/>
      <c r="C125" s="89"/>
      <c r="D125" s="89"/>
      <c r="E125" s="89"/>
      <c r="F125" s="4"/>
      <c r="G125" s="5"/>
      <c r="H125" s="6"/>
      <c r="I125" s="6"/>
      <c r="J125" s="92">
        <v>50123284</v>
      </c>
      <c r="K125" s="8"/>
      <c r="L125" s="9"/>
      <c r="M125" s="10"/>
      <c r="N125" s="10"/>
      <c r="O125" s="10"/>
      <c r="P125" s="5"/>
      <c r="Q125" s="11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12"/>
      <c r="AJ125" s="13"/>
    </row>
    <row r="126" spans="1:106" ht="24.95" customHeight="1" outlineLevel="1" x14ac:dyDescent="0.25">
      <c r="A126" s="14">
        <v>1</v>
      </c>
      <c r="B126" s="30"/>
      <c r="C126" s="30"/>
      <c r="D126" s="28"/>
      <c r="E126" s="39"/>
      <c r="F126" s="39"/>
      <c r="G126" s="5"/>
      <c r="H126" s="38"/>
      <c r="I126" s="38"/>
      <c r="J126" s="93"/>
      <c r="K126" s="29">
        <v>360100</v>
      </c>
      <c r="L126" s="39" t="s">
        <v>96</v>
      </c>
      <c r="M126" s="17"/>
      <c r="N126" s="17"/>
      <c r="O126" s="5"/>
      <c r="P126" s="5"/>
      <c r="Q126" s="5"/>
      <c r="R126" s="70">
        <v>154891</v>
      </c>
      <c r="S126" s="70"/>
      <c r="T126" s="70">
        <v>153907</v>
      </c>
      <c r="U126" s="8">
        <f>SUM(R126:T126)</f>
        <v>308798</v>
      </c>
      <c r="V126" s="19">
        <v>4834941</v>
      </c>
      <c r="W126" s="19">
        <v>51302</v>
      </c>
      <c r="X126" s="19">
        <v>2801695</v>
      </c>
      <c r="Y126" s="8">
        <f>SUM(V126:X126)</f>
        <v>7687938</v>
      </c>
      <c r="Z126" s="19">
        <v>2292664</v>
      </c>
      <c r="AA126" s="19">
        <v>2226279</v>
      </c>
      <c r="AB126" s="19">
        <v>2835656</v>
      </c>
      <c r="AC126" s="8">
        <f>SUM(Z126:AB126)</f>
        <v>7354599</v>
      </c>
      <c r="AD126" s="19"/>
      <c r="AE126" s="19"/>
      <c r="AF126" s="19"/>
      <c r="AG126" s="8">
        <f>SUM(AD126:AF126)</f>
        <v>0</v>
      </c>
      <c r="AH126" s="8">
        <f>SUM(U126,Y126,AC126,AG126)</f>
        <v>15351335</v>
      </c>
      <c r="AI126" s="20">
        <f>IF(ISERROR(AH126/J125),0,AH126/J125)</f>
        <v>0.30627153240797234</v>
      </c>
      <c r="AJ126" s="20">
        <f>IF(ISERROR(AH126/$AH$189),"-",AH126/$AH$189)</f>
        <v>2.2188450467031828E-2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 x14ac:dyDescent="0.15">
      <c r="A127" s="14">
        <v>2</v>
      </c>
      <c r="B127" s="14"/>
      <c r="C127" s="15"/>
      <c r="D127" s="16"/>
      <c r="E127" s="15"/>
      <c r="F127" s="15"/>
      <c r="G127" s="15"/>
      <c r="H127" s="16"/>
      <c r="I127" s="16"/>
      <c r="J127" s="94"/>
      <c r="K127" s="29">
        <v>29326598</v>
      </c>
      <c r="L127" s="39" t="s">
        <v>97</v>
      </c>
      <c r="M127" s="19"/>
      <c r="N127" s="19"/>
      <c r="O127" s="19"/>
      <c r="P127" s="15"/>
      <c r="Q127" s="15"/>
      <c r="R127" s="70">
        <v>1480542</v>
      </c>
      <c r="S127" s="70">
        <v>2065098</v>
      </c>
      <c r="T127" s="70">
        <v>2350610</v>
      </c>
      <c r="U127" s="8">
        <f>SUM(R127:T127)</f>
        <v>5896250</v>
      </c>
      <c r="V127" s="19"/>
      <c r="W127" s="19">
        <v>2093604</v>
      </c>
      <c r="X127" s="19"/>
      <c r="Y127" s="8">
        <f>SUM(V127:X127)</f>
        <v>2093604</v>
      </c>
      <c r="Z127" s="19"/>
      <c r="AA127" s="19"/>
      <c r="AB127" s="19"/>
      <c r="AC127" s="8">
        <f>SUM(Z127:AB127)</f>
        <v>0</v>
      </c>
      <c r="AD127" s="19"/>
      <c r="AE127" s="19"/>
      <c r="AF127" s="19"/>
      <c r="AG127" s="8">
        <f>SUM(AD127:AF127)</f>
        <v>0</v>
      </c>
      <c r="AH127" s="8">
        <f>SUM(U127,Y127,AC127,AG127)</f>
        <v>7989854</v>
      </c>
      <c r="AI127" s="20">
        <f>IF(ISERROR(AH127/J125),0,AH127/J125)</f>
        <v>0.15940404064506228</v>
      </c>
      <c r="AJ127" s="20">
        <f>IF(ISERROR(AH127/$AH$189),"-",AH127/$AH$189)</f>
        <v>1.1548342845610243E-2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s="22" customFormat="1" ht="24.95" customHeight="1" x14ac:dyDescent="0.25">
      <c r="A128" s="91" t="s">
        <v>63</v>
      </c>
      <c r="B128" s="91"/>
      <c r="C128" s="91"/>
      <c r="D128" s="91"/>
      <c r="E128" s="91"/>
      <c r="F128" s="91"/>
      <c r="G128" s="91"/>
      <c r="H128" s="91"/>
      <c r="I128" s="91"/>
      <c r="J128" s="56">
        <f>+J125</f>
        <v>50123284</v>
      </c>
      <c r="K128" s="56">
        <f>SUM(K126:K127)</f>
        <v>29686698</v>
      </c>
      <c r="L128" s="55"/>
      <c r="M128" s="56">
        <f>SUM(M126:M127)</f>
        <v>0</v>
      </c>
      <c r="N128" s="56">
        <f>SUM(N126:N127)</f>
        <v>0</v>
      </c>
      <c r="O128" s="56">
        <f>SUM(O126:O127)</f>
        <v>0</v>
      </c>
      <c r="P128" s="57"/>
      <c r="Q128" s="58"/>
      <c r="R128" s="56">
        <f t="shared" ref="R128:AH128" si="46">SUM(R126:R127)</f>
        <v>1635433</v>
      </c>
      <c r="S128" s="56">
        <f t="shared" si="46"/>
        <v>2065098</v>
      </c>
      <c r="T128" s="56">
        <f t="shared" si="46"/>
        <v>2504517</v>
      </c>
      <c r="U128" s="56">
        <f t="shared" si="46"/>
        <v>6205048</v>
      </c>
      <c r="V128" s="56">
        <f t="shared" si="46"/>
        <v>4834941</v>
      </c>
      <c r="W128" s="56">
        <f t="shared" si="46"/>
        <v>2144906</v>
      </c>
      <c r="X128" s="56">
        <f t="shared" si="46"/>
        <v>2801695</v>
      </c>
      <c r="Y128" s="56">
        <f t="shared" si="46"/>
        <v>9781542</v>
      </c>
      <c r="Z128" s="56">
        <f t="shared" si="46"/>
        <v>2292664</v>
      </c>
      <c r="AA128" s="56">
        <f t="shared" si="46"/>
        <v>2226279</v>
      </c>
      <c r="AB128" s="56">
        <f t="shared" si="46"/>
        <v>2835656</v>
      </c>
      <c r="AC128" s="56">
        <f t="shared" si="46"/>
        <v>7354599</v>
      </c>
      <c r="AD128" s="56">
        <f t="shared" si="46"/>
        <v>0</v>
      </c>
      <c r="AE128" s="56">
        <f t="shared" si="46"/>
        <v>0</v>
      </c>
      <c r="AF128" s="56">
        <f t="shared" si="46"/>
        <v>0</v>
      </c>
      <c r="AG128" s="56">
        <f t="shared" si="46"/>
        <v>0</v>
      </c>
      <c r="AH128" s="56">
        <f t="shared" si="46"/>
        <v>23341189</v>
      </c>
      <c r="AI128" s="59">
        <f>IF(ISERROR(AH128/J128),0,AH128/J128)</f>
        <v>0.46567557305303459</v>
      </c>
      <c r="AJ128" s="59">
        <f>IF(ISERROR(AH128/$AH$189),0,AH128/$AH$189)</f>
        <v>3.3736793312642073E-2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x14ac:dyDescent="0.25">
      <c r="A129" s="89" t="s">
        <v>64</v>
      </c>
      <c r="B129" s="89"/>
      <c r="C129" s="89"/>
      <c r="D129" s="89"/>
      <c r="E129" s="89"/>
      <c r="F129" s="4"/>
      <c r="G129" s="5"/>
      <c r="H129" s="6"/>
      <c r="I129" s="6"/>
      <c r="J129" s="92">
        <v>28375828</v>
      </c>
      <c r="K129" s="8"/>
      <c r="L129" s="9"/>
      <c r="M129" s="10"/>
      <c r="N129" s="10"/>
      <c r="O129" s="10"/>
      <c r="P129" s="5"/>
      <c r="Q129" s="11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12"/>
      <c r="AJ129" s="13"/>
    </row>
    <row r="130" spans="1:106" ht="24.95" customHeight="1" outlineLevel="1" x14ac:dyDescent="0.15">
      <c r="A130" s="14">
        <v>1</v>
      </c>
      <c r="B130" s="14"/>
      <c r="C130" s="15"/>
      <c r="D130" s="16"/>
      <c r="E130" s="15"/>
      <c r="F130" s="15"/>
      <c r="G130" s="15"/>
      <c r="H130" s="16"/>
      <c r="I130" s="16"/>
      <c r="J130" s="93"/>
      <c r="K130" s="29">
        <v>334284</v>
      </c>
      <c r="L130" s="39" t="s">
        <v>96</v>
      </c>
      <c r="M130" s="19"/>
      <c r="N130" s="19"/>
      <c r="O130" s="19"/>
      <c r="P130" s="15"/>
      <c r="Q130" s="15"/>
      <c r="R130" s="70"/>
      <c r="S130" s="70">
        <v>51302</v>
      </c>
      <c r="T130" s="70"/>
      <c r="U130" s="8">
        <f>SUM(R130:T130)</f>
        <v>51302</v>
      </c>
      <c r="V130" s="19">
        <v>89779</v>
      </c>
      <c r="W130" s="19">
        <v>64128</v>
      </c>
      <c r="X130" s="19">
        <v>51630</v>
      </c>
      <c r="Y130" s="8">
        <f>SUM(V130:X130)</f>
        <v>205537</v>
      </c>
      <c r="Z130" s="19">
        <v>25815</v>
      </c>
      <c r="AA130" s="19">
        <v>51630</v>
      </c>
      <c r="AB130" s="19"/>
      <c r="AC130" s="8">
        <f>SUM(Z130:AB130)</f>
        <v>77445</v>
      </c>
      <c r="AD130" s="19"/>
      <c r="AE130" s="19"/>
      <c r="AF130" s="19"/>
      <c r="AG130" s="8">
        <f>SUM(AD130:AF130)</f>
        <v>0</v>
      </c>
      <c r="AH130" s="8">
        <f>SUM(U130,Y130,AC130,AG130)</f>
        <v>334284</v>
      </c>
      <c r="AI130" s="20">
        <f>IF(ISERROR(AH130/J129),0,AH130/J129)</f>
        <v>1.1780590155818537E-2</v>
      </c>
      <c r="AJ130" s="20">
        <f>IF(ISERROR(AH130/$AH$189),"-",AH130/$AH$189)</f>
        <v>4.8316605532491266E-4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 x14ac:dyDescent="0.15">
      <c r="A131" s="14">
        <v>2</v>
      </c>
      <c r="B131" s="14"/>
      <c r="C131" s="15"/>
      <c r="D131" s="16"/>
      <c r="E131" s="15"/>
      <c r="F131" s="15"/>
      <c r="G131" s="15"/>
      <c r="H131" s="16"/>
      <c r="I131" s="16"/>
      <c r="J131" s="94"/>
      <c r="K131" s="29">
        <v>17165299</v>
      </c>
      <c r="L131" s="39" t="s">
        <v>97</v>
      </c>
      <c r="M131" s="19"/>
      <c r="N131" s="19"/>
      <c r="O131" s="19"/>
      <c r="P131" s="15"/>
      <c r="Q131" s="15"/>
      <c r="R131" s="70">
        <v>113751</v>
      </c>
      <c r="S131" s="70">
        <v>2528522</v>
      </c>
      <c r="T131" s="70">
        <v>902321</v>
      </c>
      <c r="U131" s="8">
        <f>SUM(R131:T131)</f>
        <v>3544594</v>
      </c>
      <c r="V131" s="19">
        <f>643981+21000</f>
        <v>664981</v>
      </c>
      <c r="W131" s="19">
        <v>5199002</v>
      </c>
      <c r="X131" s="19">
        <f>911582+72500</f>
        <v>984082</v>
      </c>
      <c r="Y131" s="8">
        <f>SUM(V131:X131)</f>
        <v>6848065</v>
      </c>
      <c r="Z131" s="19">
        <v>2100546</v>
      </c>
      <c r="AA131" s="19">
        <f>569297+44600</f>
        <v>613897</v>
      </c>
      <c r="AB131" s="19">
        <v>1019538</v>
      </c>
      <c r="AC131" s="8">
        <f>SUM(Z131:AB131)</f>
        <v>3733981</v>
      </c>
      <c r="AD131" s="19"/>
      <c r="AE131" s="19"/>
      <c r="AF131" s="19"/>
      <c r="AG131" s="8">
        <f>SUM(AD131:AF131)</f>
        <v>0</v>
      </c>
      <c r="AH131" s="8">
        <f>SUM(U131,Y131,AC131,AG131)</f>
        <v>14126640</v>
      </c>
      <c r="AI131" s="20">
        <f>IF(ISERROR(AH131/J129),0,AH131/J129)</f>
        <v>0.49784062688849112</v>
      </c>
      <c r="AJ131" s="20">
        <f>IF(ISERROR(AH131/$AH$189),"-",AH131/$AH$189)</f>
        <v>2.0418305763348302E-2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s="22" customFormat="1" ht="24.95" customHeight="1" x14ac:dyDescent="0.25">
      <c r="A132" s="91" t="s">
        <v>65</v>
      </c>
      <c r="B132" s="91"/>
      <c r="C132" s="91"/>
      <c r="D132" s="91"/>
      <c r="E132" s="91"/>
      <c r="F132" s="91"/>
      <c r="G132" s="91"/>
      <c r="H132" s="91"/>
      <c r="I132" s="91"/>
      <c r="J132" s="56">
        <f>+J129</f>
        <v>28375828</v>
      </c>
      <c r="K132" s="56">
        <f>SUM(K130:K131)</f>
        <v>17499583</v>
      </c>
      <c r="L132" s="55"/>
      <c r="M132" s="56">
        <f>SUM(M130:M131)</f>
        <v>0</v>
      </c>
      <c r="N132" s="56">
        <f>SUM(N130:N131)</f>
        <v>0</v>
      </c>
      <c r="O132" s="56">
        <f>SUM(O130:O131)</f>
        <v>0</v>
      </c>
      <c r="P132" s="57"/>
      <c r="Q132" s="58"/>
      <c r="R132" s="56">
        <f t="shared" ref="R132:AH132" si="47">SUM(R130:R131)</f>
        <v>113751</v>
      </c>
      <c r="S132" s="56">
        <f t="shared" si="47"/>
        <v>2579824</v>
      </c>
      <c r="T132" s="56">
        <f t="shared" si="47"/>
        <v>902321</v>
      </c>
      <c r="U132" s="56">
        <f t="shared" si="47"/>
        <v>3595896</v>
      </c>
      <c r="V132" s="56">
        <f t="shared" si="47"/>
        <v>754760</v>
      </c>
      <c r="W132" s="56">
        <f t="shared" si="47"/>
        <v>5263130</v>
      </c>
      <c r="X132" s="56">
        <f t="shared" si="47"/>
        <v>1035712</v>
      </c>
      <c r="Y132" s="56">
        <f t="shared" si="47"/>
        <v>7053602</v>
      </c>
      <c r="Z132" s="56">
        <f>SUM(Z130:Z131)</f>
        <v>2126361</v>
      </c>
      <c r="AA132" s="56">
        <f t="shared" si="47"/>
        <v>665527</v>
      </c>
      <c r="AB132" s="56">
        <f t="shared" si="47"/>
        <v>1019538</v>
      </c>
      <c r="AC132" s="56">
        <f t="shared" si="47"/>
        <v>3811426</v>
      </c>
      <c r="AD132" s="56">
        <f t="shared" si="47"/>
        <v>0</v>
      </c>
      <c r="AE132" s="56">
        <f t="shared" si="47"/>
        <v>0</v>
      </c>
      <c r="AF132" s="56">
        <f t="shared" si="47"/>
        <v>0</v>
      </c>
      <c r="AG132" s="56">
        <f t="shared" si="47"/>
        <v>0</v>
      </c>
      <c r="AH132" s="56">
        <f t="shared" si="47"/>
        <v>14460924</v>
      </c>
      <c r="AI132" s="59">
        <f>IF(ISERROR(AH132/J132),0,AH132/J132)</f>
        <v>0.50962121704430974</v>
      </c>
      <c r="AJ132" s="59">
        <f>IF(ISERROR(AH132/$AH$189),0,AH132/$AH$189)</f>
        <v>2.0901471818673217E-2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x14ac:dyDescent="0.25">
      <c r="A133" s="89" t="s">
        <v>66</v>
      </c>
      <c r="B133" s="89"/>
      <c r="C133" s="89"/>
      <c r="D133" s="89"/>
      <c r="E133" s="89"/>
      <c r="F133" s="4"/>
      <c r="G133" s="5"/>
      <c r="H133" s="6"/>
      <c r="I133" s="6"/>
      <c r="J133" s="92">
        <v>62052222</v>
      </c>
      <c r="K133" s="8"/>
      <c r="L133" s="9"/>
      <c r="M133" s="10"/>
      <c r="N133" s="10"/>
      <c r="O133" s="10"/>
      <c r="P133" s="5"/>
      <c r="Q133" s="11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12"/>
      <c r="AJ133" s="13"/>
    </row>
    <row r="134" spans="1:106" ht="24.95" customHeight="1" outlineLevel="1" x14ac:dyDescent="0.15">
      <c r="A134" s="14">
        <v>1</v>
      </c>
      <c r="B134" s="14"/>
      <c r="C134" s="15"/>
      <c r="D134" s="16"/>
      <c r="E134" s="15"/>
      <c r="F134" s="15"/>
      <c r="G134" s="15"/>
      <c r="H134" s="16"/>
      <c r="I134" s="16"/>
      <c r="J134" s="93"/>
      <c r="K134" s="29">
        <v>34399589</v>
      </c>
      <c r="L134" s="39" t="s">
        <v>97</v>
      </c>
      <c r="M134" s="19"/>
      <c r="N134" s="19"/>
      <c r="O134" s="19"/>
      <c r="P134" s="15"/>
      <c r="Q134" s="15"/>
      <c r="R134" s="70">
        <v>2562235</v>
      </c>
      <c r="S134" s="70">
        <v>2657287</v>
      </c>
      <c r="T134" s="70">
        <v>2676649</v>
      </c>
      <c r="U134" s="8">
        <f>SUM(R134:T134)</f>
        <v>7896171</v>
      </c>
      <c r="V134" s="19">
        <v>2764933</v>
      </c>
      <c r="W134" s="19">
        <v>2706786</v>
      </c>
      <c r="X134" s="19">
        <v>2738239</v>
      </c>
      <c r="Y134" s="8">
        <f>SUM(V134:X134)</f>
        <v>8209958</v>
      </c>
      <c r="Z134" s="29">
        <v>2906215</v>
      </c>
      <c r="AA134" s="29">
        <v>3051848</v>
      </c>
      <c r="AB134" s="29">
        <v>2858876</v>
      </c>
      <c r="AC134" s="8">
        <f>SUM(Z134:AB134)</f>
        <v>8816939</v>
      </c>
      <c r="AD134" s="19"/>
      <c r="AE134" s="19"/>
      <c r="AF134" s="19"/>
      <c r="AG134" s="8">
        <f>SUM(AD134:AF134)</f>
        <v>0</v>
      </c>
      <c r="AH134" s="8">
        <f>SUM(U134,Y134,AC134,AG134)</f>
        <v>24923068</v>
      </c>
      <c r="AI134" s="20">
        <f>IF(ISERROR(AH134/$J$133),0,AH134/$J$133)</f>
        <v>0.40164666464320969</v>
      </c>
      <c r="AJ134" s="20">
        <f t="shared" ref="AJ134:AJ144" si="48">IF(ISERROR(AH134/$AH$189),"-",AH134/$AH$189)</f>
        <v>3.6023203180991496E-2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24.95" customHeight="1" outlineLevel="1" x14ac:dyDescent="0.15">
      <c r="A135" s="14">
        <v>2</v>
      </c>
      <c r="B135" s="14"/>
      <c r="C135" s="35" t="s">
        <v>617</v>
      </c>
      <c r="D135" s="69">
        <v>45923</v>
      </c>
      <c r="E135" s="35" t="s">
        <v>414</v>
      </c>
      <c r="F135" s="35" t="s">
        <v>122</v>
      </c>
      <c r="G135" s="15"/>
      <c r="H135" s="16"/>
      <c r="I135" s="16"/>
      <c r="J135" s="93"/>
      <c r="K135" s="29">
        <v>1832000</v>
      </c>
      <c r="L135" s="39"/>
      <c r="M135" s="19"/>
      <c r="N135" s="19"/>
      <c r="O135" s="19"/>
      <c r="P135" s="15"/>
      <c r="Q135" s="15"/>
      <c r="R135" s="70"/>
      <c r="S135" s="70"/>
      <c r="T135" s="70"/>
      <c r="U135" s="8">
        <f t="shared" ref="U135:U144" si="49">SUM(R135:T135)</f>
        <v>0</v>
      </c>
      <c r="V135" s="19"/>
      <c r="W135" s="19"/>
      <c r="X135" s="19"/>
      <c r="Y135" s="8">
        <f t="shared" ref="Y135:Y144" si="50">SUM(V135:X135)</f>
        <v>0</v>
      </c>
      <c r="Z135" s="19"/>
      <c r="AA135" s="19"/>
      <c r="AB135" s="19"/>
      <c r="AC135" s="8">
        <f t="shared" ref="AC135:AC144" si="51">SUM(Z135:AB135)</f>
        <v>0</v>
      </c>
      <c r="AD135" s="19"/>
      <c r="AE135" s="19"/>
      <c r="AF135" s="19"/>
      <c r="AG135" s="8">
        <f t="shared" ref="AG135:AG144" si="52">SUM(AD135:AF135)</f>
        <v>0</v>
      </c>
      <c r="AH135" s="8">
        <f t="shared" ref="AH135:AH144" si="53">SUM(U135,Y135,AC135,AG135)</f>
        <v>0</v>
      </c>
      <c r="AI135" s="20">
        <f t="shared" ref="AI135:AI144" si="54">IF(ISERROR(AH135/$J$133),0,AH135/$J$133)</f>
        <v>0</v>
      </c>
      <c r="AJ135" s="20">
        <f t="shared" si="48"/>
        <v>0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outlineLevel="1" x14ac:dyDescent="0.15">
      <c r="A136" s="14">
        <v>3</v>
      </c>
      <c r="B136" s="14"/>
      <c r="C136" s="35" t="s">
        <v>618</v>
      </c>
      <c r="D136" s="69">
        <v>45905</v>
      </c>
      <c r="E136" s="35" t="s">
        <v>403</v>
      </c>
      <c r="F136" s="35" t="s">
        <v>122</v>
      </c>
      <c r="G136" s="15"/>
      <c r="H136" s="16"/>
      <c r="I136" s="16"/>
      <c r="J136" s="93"/>
      <c r="K136" s="29">
        <v>1832000</v>
      </c>
      <c r="L136" s="39"/>
      <c r="M136" s="19"/>
      <c r="N136" s="19"/>
      <c r="O136" s="19"/>
      <c r="P136" s="15"/>
      <c r="Q136" s="15"/>
      <c r="R136" s="70"/>
      <c r="S136" s="70"/>
      <c r="T136" s="70"/>
      <c r="U136" s="8">
        <f t="shared" si="49"/>
        <v>0</v>
      </c>
      <c r="V136" s="19"/>
      <c r="W136" s="19"/>
      <c r="X136" s="19"/>
      <c r="Y136" s="8">
        <f t="shared" si="50"/>
        <v>0</v>
      </c>
      <c r="Z136" s="19"/>
      <c r="AA136" s="19"/>
      <c r="AB136" s="19"/>
      <c r="AC136" s="8">
        <f t="shared" si="51"/>
        <v>0</v>
      </c>
      <c r="AD136" s="19"/>
      <c r="AE136" s="19"/>
      <c r="AF136" s="19"/>
      <c r="AG136" s="8">
        <f t="shared" si="52"/>
        <v>0</v>
      </c>
      <c r="AH136" s="8">
        <f t="shared" si="53"/>
        <v>0</v>
      </c>
      <c r="AI136" s="20">
        <f t="shared" si="54"/>
        <v>0</v>
      </c>
      <c r="AJ136" s="20">
        <f t="shared" si="48"/>
        <v>0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24.95" customHeight="1" outlineLevel="1" x14ac:dyDescent="0.15">
      <c r="A137" s="14">
        <v>4</v>
      </c>
      <c r="B137" s="14"/>
      <c r="C137" s="35" t="s">
        <v>619</v>
      </c>
      <c r="D137" s="69">
        <v>45905</v>
      </c>
      <c r="E137" s="35" t="s">
        <v>410</v>
      </c>
      <c r="F137" s="35" t="s">
        <v>122</v>
      </c>
      <c r="G137" s="15"/>
      <c r="H137" s="16"/>
      <c r="I137" s="16"/>
      <c r="J137" s="93"/>
      <c r="K137" s="29">
        <v>1832000</v>
      </c>
      <c r="L137" s="39"/>
      <c r="M137" s="19"/>
      <c r="N137" s="19"/>
      <c r="O137" s="19"/>
      <c r="P137" s="15"/>
      <c r="Q137" s="15"/>
      <c r="R137" s="70"/>
      <c r="S137" s="70"/>
      <c r="T137" s="70"/>
      <c r="U137" s="8">
        <f t="shared" si="49"/>
        <v>0</v>
      </c>
      <c r="V137" s="19"/>
      <c r="W137" s="19"/>
      <c r="X137" s="19"/>
      <c r="Y137" s="8">
        <f t="shared" si="50"/>
        <v>0</v>
      </c>
      <c r="Z137" s="19"/>
      <c r="AA137" s="19"/>
      <c r="AB137" s="19"/>
      <c r="AC137" s="8">
        <f t="shared" si="51"/>
        <v>0</v>
      </c>
      <c r="AD137" s="19"/>
      <c r="AE137" s="19"/>
      <c r="AF137" s="19"/>
      <c r="AG137" s="8">
        <f t="shared" si="52"/>
        <v>0</v>
      </c>
      <c r="AH137" s="8">
        <f t="shared" si="53"/>
        <v>0</v>
      </c>
      <c r="AI137" s="20">
        <f t="shared" si="54"/>
        <v>0</v>
      </c>
      <c r="AJ137" s="20">
        <f t="shared" si="48"/>
        <v>0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24.95" customHeight="1" outlineLevel="1" x14ac:dyDescent="0.15">
      <c r="A138" s="14">
        <v>5</v>
      </c>
      <c r="B138" s="14"/>
      <c r="C138" s="35" t="s">
        <v>576</v>
      </c>
      <c r="D138" s="69">
        <v>45875</v>
      </c>
      <c r="E138" s="35" t="s">
        <v>404</v>
      </c>
      <c r="F138" s="35" t="s">
        <v>122</v>
      </c>
      <c r="G138" s="15"/>
      <c r="H138" s="16"/>
      <c r="I138" s="16"/>
      <c r="J138" s="93"/>
      <c r="K138" s="29">
        <v>1832000</v>
      </c>
      <c r="L138" s="39"/>
      <c r="M138" s="19"/>
      <c r="N138" s="19"/>
      <c r="O138" s="19"/>
      <c r="P138" s="15"/>
      <c r="Q138" s="15"/>
      <c r="R138" s="70"/>
      <c r="S138" s="70"/>
      <c r="T138" s="70"/>
      <c r="U138" s="8">
        <f t="shared" si="49"/>
        <v>0</v>
      </c>
      <c r="V138" s="19"/>
      <c r="W138" s="19"/>
      <c r="X138" s="19"/>
      <c r="Y138" s="8">
        <f t="shared" si="50"/>
        <v>0</v>
      </c>
      <c r="Z138" s="19"/>
      <c r="AA138" s="19"/>
      <c r="AB138" s="19"/>
      <c r="AC138" s="8">
        <f t="shared" si="51"/>
        <v>0</v>
      </c>
      <c r="AD138" s="19"/>
      <c r="AE138" s="19"/>
      <c r="AF138" s="19"/>
      <c r="AG138" s="8">
        <f t="shared" si="52"/>
        <v>0</v>
      </c>
      <c r="AH138" s="8">
        <f t="shared" si="53"/>
        <v>0</v>
      </c>
      <c r="AI138" s="20">
        <f t="shared" si="54"/>
        <v>0</v>
      </c>
      <c r="AJ138" s="20">
        <f t="shared" si="48"/>
        <v>0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24.95" customHeight="1" outlineLevel="1" x14ac:dyDescent="0.15">
      <c r="A139" s="14">
        <v>6</v>
      </c>
      <c r="B139" s="14"/>
      <c r="C139" s="35" t="s">
        <v>620</v>
      </c>
      <c r="D139" s="69">
        <v>45889</v>
      </c>
      <c r="E139" s="35" t="s">
        <v>416</v>
      </c>
      <c r="F139" s="35" t="s">
        <v>122</v>
      </c>
      <c r="G139" s="15"/>
      <c r="H139" s="16"/>
      <c r="I139" s="16"/>
      <c r="J139" s="93"/>
      <c r="K139" s="29">
        <v>1832000</v>
      </c>
      <c r="L139" s="39"/>
      <c r="M139" s="19"/>
      <c r="N139" s="19"/>
      <c r="O139" s="19"/>
      <c r="P139" s="15"/>
      <c r="Q139" s="15"/>
      <c r="R139" s="70"/>
      <c r="S139" s="70"/>
      <c r="T139" s="70"/>
      <c r="U139" s="8">
        <f t="shared" si="49"/>
        <v>0</v>
      </c>
      <c r="V139" s="19"/>
      <c r="W139" s="19"/>
      <c r="X139" s="19"/>
      <c r="Y139" s="8">
        <f t="shared" si="50"/>
        <v>0</v>
      </c>
      <c r="Z139" s="19"/>
      <c r="AA139" s="19"/>
      <c r="AB139" s="19"/>
      <c r="AC139" s="8">
        <f t="shared" si="51"/>
        <v>0</v>
      </c>
      <c r="AD139" s="19"/>
      <c r="AE139" s="19"/>
      <c r="AF139" s="19"/>
      <c r="AG139" s="8">
        <f t="shared" si="52"/>
        <v>0</v>
      </c>
      <c r="AH139" s="8">
        <f t="shared" si="53"/>
        <v>0</v>
      </c>
      <c r="AI139" s="20">
        <f t="shared" si="54"/>
        <v>0</v>
      </c>
      <c r="AJ139" s="20">
        <f t="shared" si="48"/>
        <v>0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outlineLevel="1" x14ac:dyDescent="0.15">
      <c r="A140" s="14">
        <v>7</v>
      </c>
      <c r="B140" s="14"/>
      <c r="C140" s="35" t="s">
        <v>621</v>
      </c>
      <c r="D140" s="69">
        <v>45889</v>
      </c>
      <c r="E140" s="35" t="s">
        <v>413</v>
      </c>
      <c r="F140" s="35" t="s">
        <v>122</v>
      </c>
      <c r="G140" s="15"/>
      <c r="H140" s="16"/>
      <c r="I140" s="16"/>
      <c r="J140" s="93"/>
      <c r="K140" s="29">
        <v>3140000</v>
      </c>
      <c r="L140" s="39"/>
      <c r="M140" s="19"/>
      <c r="N140" s="19"/>
      <c r="O140" s="19"/>
      <c r="P140" s="15"/>
      <c r="Q140" s="15"/>
      <c r="R140" s="70"/>
      <c r="S140" s="70"/>
      <c r="T140" s="70"/>
      <c r="U140" s="8">
        <f t="shared" si="49"/>
        <v>0</v>
      </c>
      <c r="V140" s="19"/>
      <c r="W140" s="19"/>
      <c r="X140" s="19"/>
      <c r="Y140" s="8">
        <f t="shared" si="50"/>
        <v>0</v>
      </c>
      <c r="Z140" s="19"/>
      <c r="AA140" s="19"/>
      <c r="AB140" s="19"/>
      <c r="AC140" s="8">
        <f t="shared" si="51"/>
        <v>0</v>
      </c>
      <c r="AD140" s="19"/>
      <c r="AE140" s="19"/>
      <c r="AF140" s="19"/>
      <c r="AG140" s="8">
        <f t="shared" si="52"/>
        <v>0</v>
      </c>
      <c r="AH140" s="8">
        <f t="shared" si="53"/>
        <v>0</v>
      </c>
      <c r="AI140" s="20">
        <f t="shared" si="54"/>
        <v>0</v>
      </c>
      <c r="AJ140" s="20">
        <f t="shared" si="48"/>
        <v>0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24.95" customHeight="1" outlineLevel="1" x14ac:dyDescent="0.15">
      <c r="A141" s="14">
        <v>8</v>
      </c>
      <c r="B141" s="14"/>
      <c r="C141" s="35" t="s">
        <v>622</v>
      </c>
      <c r="D141" s="69">
        <v>45889</v>
      </c>
      <c r="E141" s="35" t="s">
        <v>411</v>
      </c>
      <c r="F141" s="35" t="s">
        <v>122</v>
      </c>
      <c r="G141" s="15"/>
      <c r="H141" s="16"/>
      <c r="I141" s="16"/>
      <c r="J141" s="93"/>
      <c r="K141" s="29">
        <v>1788000</v>
      </c>
      <c r="L141" s="39"/>
      <c r="M141" s="19"/>
      <c r="N141" s="19"/>
      <c r="O141" s="19"/>
      <c r="P141" s="15"/>
      <c r="Q141" s="15"/>
      <c r="R141" s="70"/>
      <c r="S141" s="70"/>
      <c r="T141" s="70"/>
      <c r="U141" s="8">
        <f t="shared" si="49"/>
        <v>0</v>
      </c>
      <c r="V141" s="19"/>
      <c r="W141" s="19"/>
      <c r="X141" s="19"/>
      <c r="Y141" s="8">
        <f t="shared" si="50"/>
        <v>0</v>
      </c>
      <c r="Z141" s="19"/>
      <c r="AA141" s="19"/>
      <c r="AB141" s="19"/>
      <c r="AC141" s="8">
        <f t="shared" si="51"/>
        <v>0</v>
      </c>
      <c r="AD141" s="19"/>
      <c r="AE141" s="19"/>
      <c r="AF141" s="19"/>
      <c r="AG141" s="8">
        <f t="shared" si="52"/>
        <v>0</v>
      </c>
      <c r="AH141" s="8">
        <f t="shared" si="53"/>
        <v>0</v>
      </c>
      <c r="AI141" s="20">
        <f t="shared" si="54"/>
        <v>0</v>
      </c>
      <c r="AJ141" s="20">
        <f t="shared" si="48"/>
        <v>0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outlineLevel="1" x14ac:dyDescent="0.15">
      <c r="A142" s="14">
        <v>9</v>
      </c>
      <c r="B142" s="14"/>
      <c r="C142" s="35" t="s">
        <v>623</v>
      </c>
      <c r="D142" s="69">
        <v>45889</v>
      </c>
      <c r="E142" s="35" t="s">
        <v>400</v>
      </c>
      <c r="F142" s="35" t="s">
        <v>122</v>
      </c>
      <c r="G142" s="15"/>
      <c r="H142" s="16"/>
      <c r="I142" s="16"/>
      <c r="J142" s="93"/>
      <c r="K142" s="29">
        <v>1788000</v>
      </c>
      <c r="L142" s="39"/>
      <c r="M142" s="19"/>
      <c r="N142" s="19"/>
      <c r="O142" s="19"/>
      <c r="P142" s="15"/>
      <c r="Q142" s="15"/>
      <c r="R142" s="70"/>
      <c r="S142" s="70"/>
      <c r="T142" s="70"/>
      <c r="U142" s="8">
        <f t="shared" si="49"/>
        <v>0</v>
      </c>
      <c r="V142" s="19"/>
      <c r="W142" s="19"/>
      <c r="X142" s="19"/>
      <c r="Y142" s="8">
        <f t="shared" si="50"/>
        <v>0</v>
      </c>
      <c r="Z142" s="19"/>
      <c r="AA142" s="19"/>
      <c r="AB142" s="19">
        <v>1788000</v>
      </c>
      <c r="AC142" s="8">
        <f t="shared" si="51"/>
        <v>1788000</v>
      </c>
      <c r="AD142" s="19"/>
      <c r="AE142" s="19"/>
      <c r="AF142" s="19"/>
      <c r="AG142" s="8">
        <f t="shared" si="52"/>
        <v>0</v>
      </c>
      <c r="AH142" s="8">
        <f t="shared" si="53"/>
        <v>1788000</v>
      </c>
      <c r="AI142" s="20">
        <f t="shared" si="54"/>
        <v>2.8814439553832578E-2</v>
      </c>
      <c r="AJ142" s="20">
        <f t="shared" si="48"/>
        <v>2.584332205313278E-3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24.95" customHeight="1" outlineLevel="1" x14ac:dyDescent="0.15">
      <c r="A143" s="14">
        <v>10</v>
      </c>
      <c r="B143" s="14"/>
      <c r="C143" s="35" t="s">
        <v>624</v>
      </c>
      <c r="D143" s="69">
        <v>45881</v>
      </c>
      <c r="E143" s="35" t="s">
        <v>406</v>
      </c>
      <c r="F143" s="35" t="s">
        <v>122</v>
      </c>
      <c r="G143" s="15"/>
      <c r="H143" s="16"/>
      <c r="I143" s="16"/>
      <c r="J143" s="93"/>
      <c r="K143" s="29">
        <v>1832000</v>
      </c>
      <c r="L143" s="39"/>
      <c r="M143" s="19"/>
      <c r="N143" s="19"/>
      <c r="O143" s="19"/>
      <c r="P143" s="15"/>
      <c r="Q143" s="15"/>
      <c r="R143" s="70"/>
      <c r="S143" s="70"/>
      <c r="T143" s="70"/>
      <c r="U143" s="8">
        <f t="shared" si="49"/>
        <v>0</v>
      </c>
      <c r="V143" s="19"/>
      <c r="W143" s="19"/>
      <c r="X143" s="19"/>
      <c r="Y143" s="8">
        <f t="shared" si="50"/>
        <v>0</v>
      </c>
      <c r="Z143" s="19"/>
      <c r="AA143" s="19"/>
      <c r="AB143" s="19"/>
      <c r="AC143" s="8">
        <f t="shared" si="51"/>
        <v>0</v>
      </c>
      <c r="AD143" s="19"/>
      <c r="AE143" s="19"/>
      <c r="AF143" s="19"/>
      <c r="AG143" s="8">
        <f t="shared" si="52"/>
        <v>0</v>
      </c>
      <c r="AH143" s="8">
        <f t="shared" si="53"/>
        <v>0</v>
      </c>
      <c r="AI143" s="20">
        <f t="shared" si="54"/>
        <v>0</v>
      </c>
      <c r="AJ143" s="20">
        <f t="shared" si="48"/>
        <v>0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 x14ac:dyDescent="0.15">
      <c r="A144" s="14">
        <v>11</v>
      </c>
      <c r="B144" s="14"/>
      <c r="C144" s="35" t="s">
        <v>484</v>
      </c>
      <c r="D144" s="69">
        <v>45890</v>
      </c>
      <c r="E144" s="35" t="s">
        <v>625</v>
      </c>
      <c r="F144" s="35" t="s">
        <v>122</v>
      </c>
      <c r="G144" s="15"/>
      <c r="H144" s="16"/>
      <c r="I144" s="16"/>
      <c r="J144" s="93"/>
      <c r="K144" s="29">
        <v>1832000</v>
      </c>
      <c r="L144" s="39"/>
      <c r="M144" s="19"/>
      <c r="N144" s="19"/>
      <c r="O144" s="19"/>
      <c r="P144" s="15"/>
      <c r="Q144" s="15"/>
      <c r="R144" s="70"/>
      <c r="S144" s="70"/>
      <c r="T144" s="70"/>
      <c r="U144" s="8">
        <f t="shared" si="49"/>
        <v>0</v>
      </c>
      <c r="V144" s="19"/>
      <c r="W144" s="19"/>
      <c r="X144" s="19"/>
      <c r="Y144" s="8">
        <f t="shared" si="50"/>
        <v>0</v>
      </c>
      <c r="Z144" s="19"/>
      <c r="AA144" s="19"/>
      <c r="AB144" s="19"/>
      <c r="AC144" s="8">
        <f t="shared" si="51"/>
        <v>0</v>
      </c>
      <c r="AD144" s="19"/>
      <c r="AE144" s="19"/>
      <c r="AF144" s="19"/>
      <c r="AG144" s="8">
        <f t="shared" si="52"/>
        <v>0</v>
      </c>
      <c r="AH144" s="8">
        <f t="shared" si="53"/>
        <v>0</v>
      </c>
      <c r="AI144" s="20">
        <f t="shared" si="54"/>
        <v>0</v>
      </c>
      <c r="AJ144" s="20">
        <f t="shared" si="48"/>
        <v>0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s="22" customFormat="1" ht="24.95" customHeight="1" x14ac:dyDescent="0.25">
      <c r="A145" s="91" t="s">
        <v>67</v>
      </c>
      <c r="B145" s="91"/>
      <c r="C145" s="91"/>
      <c r="D145" s="91"/>
      <c r="E145" s="91"/>
      <c r="F145" s="91"/>
      <c r="G145" s="91"/>
      <c r="H145" s="91"/>
      <c r="I145" s="91"/>
      <c r="J145" s="56">
        <f>+J133</f>
        <v>62052222</v>
      </c>
      <c r="K145" s="56">
        <f>SUM(K134:K144)</f>
        <v>53939589</v>
      </c>
      <c r="L145" s="55"/>
      <c r="M145" s="56">
        <f>SUM(M134:M144)</f>
        <v>0</v>
      </c>
      <c r="N145" s="56">
        <f>SUM(N134:N144)</f>
        <v>0</v>
      </c>
      <c r="O145" s="56">
        <f>SUM(O134:O144)</f>
        <v>0</v>
      </c>
      <c r="P145" s="57"/>
      <c r="Q145" s="58"/>
      <c r="R145" s="56">
        <f t="shared" ref="R145:AH145" si="55">SUM(R134:R144)</f>
        <v>2562235</v>
      </c>
      <c r="S145" s="56">
        <f t="shared" si="55"/>
        <v>2657287</v>
      </c>
      <c r="T145" s="56">
        <f t="shared" si="55"/>
        <v>2676649</v>
      </c>
      <c r="U145" s="56">
        <f t="shared" si="55"/>
        <v>7896171</v>
      </c>
      <c r="V145" s="56">
        <f t="shared" si="55"/>
        <v>2764933</v>
      </c>
      <c r="W145" s="56">
        <f t="shared" si="55"/>
        <v>2706786</v>
      </c>
      <c r="X145" s="56">
        <f t="shared" si="55"/>
        <v>2738239</v>
      </c>
      <c r="Y145" s="56">
        <f t="shared" si="55"/>
        <v>8209958</v>
      </c>
      <c r="Z145" s="56">
        <f t="shared" si="55"/>
        <v>2906215</v>
      </c>
      <c r="AA145" s="56">
        <f t="shared" si="55"/>
        <v>3051848</v>
      </c>
      <c r="AB145" s="56">
        <f t="shared" si="55"/>
        <v>4646876</v>
      </c>
      <c r="AC145" s="56">
        <f t="shared" si="55"/>
        <v>10604939</v>
      </c>
      <c r="AD145" s="56">
        <f t="shared" si="55"/>
        <v>0</v>
      </c>
      <c r="AE145" s="56">
        <f t="shared" si="55"/>
        <v>0</v>
      </c>
      <c r="AF145" s="56">
        <f t="shared" si="55"/>
        <v>0</v>
      </c>
      <c r="AG145" s="56">
        <f t="shared" si="55"/>
        <v>0</v>
      </c>
      <c r="AH145" s="56">
        <f t="shared" si="55"/>
        <v>26711068</v>
      </c>
      <c r="AI145" s="59">
        <f>IF(ISERROR(AH145/J145),0,AH145/J145)</f>
        <v>0.43046110419704231</v>
      </c>
      <c r="AJ145" s="59">
        <f>IF(ISERROR(AH145/$AH$189),0,AH145/$AH$189)</f>
        <v>3.8607535386304771E-2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 x14ac:dyDescent="0.25">
      <c r="A146" s="89" t="s">
        <v>68</v>
      </c>
      <c r="B146" s="89"/>
      <c r="C146" s="89"/>
      <c r="D146" s="89"/>
      <c r="E146" s="89"/>
      <c r="F146" s="4"/>
      <c r="G146" s="5"/>
      <c r="H146" s="6"/>
      <c r="I146" s="6"/>
      <c r="J146" s="92">
        <v>36972928</v>
      </c>
      <c r="K146" s="8"/>
      <c r="L146" s="9"/>
      <c r="M146" s="10"/>
      <c r="N146" s="10"/>
      <c r="O146" s="10"/>
      <c r="P146" s="5"/>
      <c r="Q146" s="11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12"/>
      <c r="AJ146" s="13"/>
    </row>
    <row r="147" spans="1:106" ht="24.95" customHeight="1" outlineLevel="1" x14ac:dyDescent="0.15">
      <c r="A147" s="14">
        <v>1</v>
      </c>
      <c r="B147" s="14"/>
      <c r="C147" s="15"/>
      <c r="D147" s="16"/>
      <c r="E147" s="15"/>
      <c r="F147" s="15"/>
      <c r="G147" s="15"/>
      <c r="H147" s="16"/>
      <c r="I147" s="16"/>
      <c r="J147" s="93"/>
      <c r="K147" s="29">
        <v>19038011</v>
      </c>
      <c r="L147" s="39" t="s">
        <v>97</v>
      </c>
      <c r="M147" s="19"/>
      <c r="N147" s="19"/>
      <c r="O147" s="19"/>
      <c r="P147" s="15"/>
      <c r="Q147" s="15"/>
      <c r="R147" s="70">
        <v>1164888</v>
      </c>
      <c r="S147" s="70">
        <v>1211018</v>
      </c>
      <c r="T147" s="70">
        <v>1195529</v>
      </c>
      <c r="U147" s="8">
        <f>SUM(R147:T147)</f>
        <v>3571435</v>
      </c>
      <c r="V147" s="19">
        <v>1385133</v>
      </c>
      <c r="W147" s="19">
        <v>1410000</v>
      </c>
      <c r="X147" s="19">
        <v>2943523</v>
      </c>
      <c r="Y147" s="8">
        <f>SUM(V147:X147)</f>
        <v>5738656</v>
      </c>
      <c r="Z147" s="19">
        <v>1538580</v>
      </c>
      <c r="AA147" s="19">
        <v>1166531</v>
      </c>
      <c r="AB147" s="19">
        <v>1030858</v>
      </c>
      <c r="AC147" s="8">
        <f>SUM(Z147:AB147)</f>
        <v>3735969</v>
      </c>
      <c r="AD147" s="19"/>
      <c r="AE147" s="19"/>
      <c r="AF147" s="19"/>
      <c r="AG147" s="8">
        <f>SUM(AD147:AF147)</f>
        <v>0</v>
      </c>
      <c r="AH147" s="8">
        <f>SUM(U147,Y147,AC147,AG147)</f>
        <v>13046060</v>
      </c>
      <c r="AI147" s="20">
        <f>IF(ISERROR(AH147/J146),0,AH147/J146)</f>
        <v>0.35285439119130624</v>
      </c>
      <c r="AJ147" s="20">
        <f>IF(ISERROR(AH147/$AH$189),"-",AH147/$AH$189)</f>
        <v>1.8856461415240125E-2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24.95" customHeight="1" outlineLevel="1" x14ac:dyDescent="0.15">
      <c r="A148" s="14">
        <v>2</v>
      </c>
      <c r="B148" s="14"/>
      <c r="C148" s="35" t="s">
        <v>626</v>
      </c>
      <c r="D148" s="69">
        <v>45901</v>
      </c>
      <c r="E148" s="35" t="s">
        <v>627</v>
      </c>
      <c r="F148" s="35" t="s">
        <v>122</v>
      </c>
      <c r="G148" s="15"/>
      <c r="H148" s="16"/>
      <c r="I148" s="16"/>
      <c r="J148" s="94"/>
      <c r="K148" s="29">
        <v>1309000</v>
      </c>
      <c r="L148" s="15"/>
      <c r="M148" s="19"/>
      <c r="N148" s="19"/>
      <c r="O148" s="19"/>
      <c r="P148" s="15"/>
      <c r="Q148" s="15"/>
      <c r="R148" s="19"/>
      <c r="S148" s="19"/>
      <c r="T148" s="19"/>
      <c r="U148" s="8">
        <f>SUM(R148:T148)</f>
        <v>0</v>
      </c>
      <c r="V148" s="19"/>
      <c r="W148" s="19"/>
      <c r="X148" s="19"/>
      <c r="Y148" s="8">
        <f>SUM(V148:X148)</f>
        <v>0</v>
      </c>
      <c r="Z148" s="19"/>
      <c r="AA148" s="19"/>
      <c r="AB148" s="19">
        <v>1309000</v>
      </c>
      <c r="AC148" s="8">
        <f>SUM(Z148:AB148)</f>
        <v>1309000</v>
      </c>
      <c r="AD148" s="19"/>
      <c r="AE148" s="19"/>
      <c r="AF148" s="19"/>
      <c r="AG148" s="8">
        <f>SUM(AD148:AF148)</f>
        <v>0</v>
      </c>
      <c r="AH148" s="8">
        <f>SUM(U148,Y148,AC148,AG148)</f>
        <v>1309000</v>
      </c>
      <c r="AI148" s="20">
        <f>IF(ISERROR(AH148/J146),0,AH148/J146)</f>
        <v>3.540428283094052E-2</v>
      </c>
      <c r="AJ148" s="20">
        <f>IF(ISERROR(AH148/$AH$189),"-",AH148/$AH$189)</f>
        <v>1.8919971234648103E-3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s="22" customFormat="1" ht="24.95" customHeight="1" x14ac:dyDescent="0.25">
      <c r="A149" s="91" t="s">
        <v>69</v>
      </c>
      <c r="B149" s="91"/>
      <c r="C149" s="91"/>
      <c r="D149" s="91"/>
      <c r="E149" s="91"/>
      <c r="F149" s="91"/>
      <c r="G149" s="91"/>
      <c r="H149" s="91"/>
      <c r="I149" s="91"/>
      <c r="J149" s="56">
        <f>+J146</f>
        <v>36972928</v>
      </c>
      <c r="K149" s="56">
        <f>SUM(K147:K148)</f>
        <v>20347011</v>
      </c>
      <c r="L149" s="55"/>
      <c r="M149" s="56">
        <f>SUM(M147:M148)</f>
        <v>0</v>
      </c>
      <c r="N149" s="56">
        <f>SUM(N147:N148)</f>
        <v>0</v>
      </c>
      <c r="O149" s="56">
        <f>SUM(O147:O148)</f>
        <v>0</v>
      </c>
      <c r="P149" s="57"/>
      <c r="Q149" s="58"/>
      <c r="R149" s="56">
        <f t="shared" ref="R149:AH149" si="56">SUM(R147:R148)</f>
        <v>1164888</v>
      </c>
      <c r="S149" s="56">
        <f t="shared" si="56"/>
        <v>1211018</v>
      </c>
      <c r="T149" s="56">
        <f t="shared" si="56"/>
        <v>1195529</v>
      </c>
      <c r="U149" s="56">
        <f t="shared" si="56"/>
        <v>3571435</v>
      </c>
      <c r="V149" s="56">
        <f t="shared" si="56"/>
        <v>1385133</v>
      </c>
      <c r="W149" s="56">
        <f t="shared" si="56"/>
        <v>1410000</v>
      </c>
      <c r="X149" s="56">
        <f t="shared" si="56"/>
        <v>2943523</v>
      </c>
      <c r="Y149" s="56">
        <f t="shared" si="56"/>
        <v>5738656</v>
      </c>
      <c r="Z149" s="56">
        <f t="shared" si="56"/>
        <v>1538580</v>
      </c>
      <c r="AA149" s="56">
        <f t="shared" si="56"/>
        <v>1166531</v>
      </c>
      <c r="AB149" s="56">
        <f t="shared" si="56"/>
        <v>2339858</v>
      </c>
      <c r="AC149" s="56">
        <f t="shared" si="56"/>
        <v>5044969</v>
      </c>
      <c r="AD149" s="56">
        <f t="shared" si="56"/>
        <v>0</v>
      </c>
      <c r="AE149" s="56">
        <f t="shared" si="56"/>
        <v>0</v>
      </c>
      <c r="AF149" s="56">
        <f t="shared" si="56"/>
        <v>0</v>
      </c>
      <c r="AG149" s="56">
        <f t="shared" si="56"/>
        <v>0</v>
      </c>
      <c r="AH149" s="56">
        <f t="shared" si="56"/>
        <v>14355060</v>
      </c>
      <c r="AI149" s="59">
        <f>IF(ISERROR(AH149/J149),0,AH149/J149)</f>
        <v>0.38825867402224679</v>
      </c>
      <c r="AJ149" s="59">
        <f>IF(ISERROR(AH149/$AH$189),0,AH149/$AH$189)</f>
        <v>2.0748458538704936E-2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24.95" customHeight="1" x14ac:dyDescent="0.25">
      <c r="A150" s="89" t="s">
        <v>80</v>
      </c>
      <c r="B150" s="89"/>
      <c r="C150" s="89"/>
      <c r="D150" s="89"/>
      <c r="E150" s="89"/>
      <c r="F150" s="4"/>
      <c r="G150" s="5"/>
      <c r="H150" s="6"/>
      <c r="I150" s="6"/>
      <c r="J150" s="92">
        <v>42350000</v>
      </c>
      <c r="K150" s="8"/>
      <c r="L150" s="9"/>
      <c r="M150" s="10"/>
      <c r="N150" s="10"/>
      <c r="O150" s="10"/>
      <c r="P150" s="5"/>
      <c r="Q150" s="11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12"/>
      <c r="AJ150" s="13"/>
    </row>
    <row r="151" spans="1:106" ht="24.95" customHeight="1" outlineLevel="1" x14ac:dyDescent="0.15">
      <c r="A151" s="14">
        <v>1</v>
      </c>
      <c r="B151" s="14"/>
      <c r="C151" s="15"/>
      <c r="D151" s="16"/>
      <c r="E151" s="15"/>
      <c r="F151" s="15"/>
      <c r="G151" s="15"/>
      <c r="H151" s="16"/>
      <c r="I151" s="16"/>
      <c r="J151" s="93"/>
      <c r="K151" s="18"/>
      <c r="L151" s="15"/>
      <c r="M151" s="19"/>
      <c r="N151" s="19"/>
      <c r="O151" s="19"/>
      <c r="P151" s="15"/>
      <c r="Q151" s="15"/>
      <c r="R151" s="19"/>
      <c r="S151" s="19"/>
      <c r="T151" s="19"/>
      <c r="U151" s="8">
        <f>SUM(R151:T151)</f>
        <v>0</v>
      </c>
      <c r="V151" s="19"/>
      <c r="W151" s="19"/>
      <c r="X151" s="19"/>
      <c r="Y151" s="8">
        <f>SUM(V151:X151)</f>
        <v>0</v>
      </c>
      <c r="Z151" s="19"/>
      <c r="AA151" s="19"/>
      <c r="AB151" s="19"/>
      <c r="AC151" s="8">
        <f>SUM(Z151:AB151)</f>
        <v>0</v>
      </c>
      <c r="AD151" s="19"/>
      <c r="AE151" s="19"/>
      <c r="AF151" s="19"/>
      <c r="AG151" s="8">
        <f>SUM(AD151:AF151)</f>
        <v>0</v>
      </c>
      <c r="AH151" s="8">
        <f>SUM(U151,Y151,AC151,AG151)</f>
        <v>0</v>
      </c>
      <c r="AI151" s="20">
        <f>IF(ISERROR(AH151/J150),0,AH151/J150)</f>
        <v>0</v>
      </c>
      <c r="AJ151" s="20">
        <f>IF(ISERROR(AH151/$AH$189),"-",AH151/$AH$189)</f>
        <v>0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24.95" customHeight="1" outlineLevel="1" x14ac:dyDescent="0.15">
      <c r="A152" s="14">
        <v>2</v>
      </c>
      <c r="B152" s="14"/>
      <c r="C152" s="15"/>
      <c r="D152" s="16"/>
      <c r="E152" s="15"/>
      <c r="F152" s="15"/>
      <c r="G152" s="15"/>
      <c r="H152" s="16"/>
      <c r="I152" s="16"/>
      <c r="J152" s="94"/>
      <c r="K152" s="18"/>
      <c r="L152" s="15"/>
      <c r="M152" s="19"/>
      <c r="N152" s="19"/>
      <c r="O152" s="19"/>
      <c r="P152" s="15"/>
      <c r="Q152" s="15"/>
      <c r="R152" s="19"/>
      <c r="S152" s="19"/>
      <c r="T152" s="19"/>
      <c r="U152" s="8">
        <f>SUM(R152:T152)</f>
        <v>0</v>
      </c>
      <c r="V152" s="19"/>
      <c r="W152" s="19"/>
      <c r="X152" s="19"/>
      <c r="Y152" s="8">
        <f>SUM(V152:X152)</f>
        <v>0</v>
      </c>
      <c r="Z152" s="19"/>
      <c r="AA152" s="19"/>
      <c r="AB152" s="19"/>
      <c r="AC152" s="8">
        <f>SUM(Z152:AB152)</f>
        <v>0</v>
      </c>
      <c r="AD152" s="19"/>
      <c r="AE152" s="19"/>
      <c r="AF152" s="19"/>
      <c r="AG152" s="8">
        <f>SUM(AD152:AF152)</f>
        <v>0</v>
      </c>
      <c r="AH152" s="8">
        <f>SUM(U152,Y152,AC152,AG152)</f>
        <v>0</v>
      </c>
      <c r="AI152" s="20">
        <f>IF(ISERROR(AH152/J152),0,AH152/J152)</f>
        <v>0</v>
      </c>
      <c r="AJ152" s="20">
        <f>IF(ISERROR(AH152/$AH$189),"-",AH152/$AH$189)</f>
        <v>0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s="22" customFormat="1" ht="24.95" customHeight="1" x14ac:dyDescent="0.25">
      <c r="A153" s="91" t="s">
        <v>87</v>
      </c>
      <c r="B153" s="91"/>
      <c r="C153" s="91"/>
      <c r="D153" s="91"/>
      <c r="E153" s="91"/>
      <c r="F153" s="91"/>
      <c r="G153" s="91"/>
      <c r="H153" s="91"/>
      <c r="I153" s="91"/>
      <c r="J153" s="56">
        <f>+J150</f>
        <v>42350000</v>
      </c>
      <c r="K153" s="56">
        <f>SUM(K151:K152)</f>
        <v>0</v>
      </c>
      <c r="L153" s="55"/>
      <c r="M153" s="56">
        <f>SUM(M151:M152)</f>
        <v>0</v>
      </c>
      <c r="N153" s="56">
        <f>SUM(N151:N152)</f>
        <v>0</v>
      </c>
      <c r="O153" s="56">
        <f>SUM(O151:O152)</f>
        <v>0</v>
      </c>
      <c r="P153" s="57"/>
      <c r="Q153" s="58"/>
      <c r="R153" s="56">
        <f t="shared" ref="R153:AH153" si="57">SUM(R151:R152)</f>
        <v>0</v>
      </c>
      <c r="S153" s="56">
        <f t="shared" si="57"/>
        <v>0</v>
      </c>
      <c r="T153" s="56">
        <f t="shared" si="57"/>
        <v>0</v>
      </c>
      <c r="U153" s="56">
        <f t="shared" si="57"/>
        <v>0</v>
      </c>
      <c r="V153" s="56">
        <f t="shared" si="57"/>
        <v>0</v>
      </c>
      <c r="W153" s="56">
        <f t="shared" si="57"/>
        <v>0</v>
      </c>
      <c r="X153" s="56">
        <f t="shared" si="57"/>
        <v>0</v>
      </c>
      <c r="Y153" s="56">
        <f t="shared" si="57"/>
        <v>0</v>
      </c>
      <c r="Z153" s="56">
        <f t="shared" si="57"/>
        <v>0</v>
      </c>
      <c r="AA153" s="56">
        <f t="shared" si="57"/>
        <v>0</v>
      </c>
      <c r="AB153" s="56">
        <f t="shared" si="57"/>
        <v>0</v>
      </c>
      <c r="AC153" s="56">
        <f t="shared" si="57"/>
        <v>0</v>
      </c>
      <c r="AD153" s="56">
        <f t="shared" si="57"/>
        <v>0</v>
      </c>
      <c r="AE153" s="56">
        <f t="shared" si="57"/>
        <v>0</v>
      </c>
      <c r="AF153" s="56">
        <f t="shared" si="57"/>
        <v>0</v>
      </c>
      <c r="AG153" s="56">
        <f t="shared" si="57"/>
        <v>0</v>
      </c>
      <c r="AH153" s="56">
        <f t="shared" si="57"/>
        <v>0</v>
      </c>
      <c r="AI153" s="59">
        <f>IF(ISERROR(AH153/J153),0,AH153/J153)</f>
        <v>0</v>
      </c>
      <c r="AJ153" s="59">
        <f>IF(ISERROR(AH153/$AH$189),0,AH153/$AH$189)</f>
        <v>0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24.95" customHeight="1" x14ac:dyDescent="0.25">
      <c r="A154" s="89" t="s">
        <v>70</v>
      </c>
      <c r="B154" s="89"/>
      <c r="C154" s="89"/>
      <c r="D154" s="89"/>
      <c r="E154" s="89"/>
      <c r="F154" s="4"/>
      <c r="G154" s="5"/>
      <c r="H154" s="6"/>
      <c r="I154" s="6"/>
      <c r="J154" s="92">
        <v>239425087</v>
      </c>
      <c r="K154" s="8"/>
      <c r="L154" s="9"/>
      <c r="M154" s="10"/>
      <c r="N154" s="10"/>
      <c r="O154" s="10"/>
      <c r="P154" s="5"/>
      <c r="Q154" s="11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12"/>
      <c r="AJ154" s="13"/>
    </row>
    <row r="155" spans="1:106" ht="24.95" customHeight="1" outlineLevel="1" x14ac:dyDescent="0.15">
      <c r="A155" s="14">
        <v>1</v>
      </c>
      <c r="B155" s="14"/>
      <c r="C155" s="76"/>
      <c r="D155" s="16"/>
      <c r="E155" s="76"/>
      <c r="F155" s="76"/>
      <c r="G155" s="76"/>
      <c r="H155" s="16"/>
      <c r="I155" s="16"/>
      <c r="J155" s="93"/>
      <c r="K155" s="41">
        <v>28560</v>
      </c>
      <c r="L155" s="39" t="s">
        <v>96</v>
      </c>
      <c r="M155" s="19"/>
      <c r="N155" s="19"/>
      <c r="O155" s="19"/>
      <c r="P155" s="15"/>
      <c r="Q155" s="15"/>
      <c r="R155" s="29">
        <v>14280</v>
      </c>
      <c r="S155" s="29"/>
      <c r="T155" s="29">
        <v>14280</v>
      </c>
      <c r="U155" s="8">
        <f>SUM(R155:T155)</f>
        <v>28560</v>
      </c>
      <c r="V155" s="19"/>
      <c r="W155" s="19"/>
      <c r="X155" s="19"/>
      <c r="Y155" s="8">
        <f>SUM(V155:X155)</f>
        <v>0</v>
      </c>
      <c r="Z155" s="19"/>
      <c r="AA155" s="19"/>
      <c r="AB155" s="19"/>
      <c r="AC155" s="8">
        <f>SUM(Z155:AB155)</f>
        <v>0</v>
      </c>
      <c r="AD155" s="19"/>
      <c r="AE155" s="19"/>
      <c r="AF155" s="19"/>
      <c r="AG155" s="8">
        <f>SUM(AD155:AF155)</f>
        <v>0</v>
      </c>
      <c r="AH155" s="8">
        <f>SUM(U155,Y155,AC155,AG155)</f>
        <v>28560</v>
      </c>
      <c r="AI155" s="20">
        <f>IF(ISERROR(AH155/$J$154),0,AH155/$J$154)</f>
        <v>1.1928574552423572E-4</v>
      </c>
      <c r="AJ155" s="20">
        <f t="shared" ref="AJ155:AJ176" si="58">IF(ISERROR(AH155/$AH$189),"-",AH155/$AH$189)</f>
        <v>4.1279937239232224E-5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24.95" customHeight="1" outlineLevel="1" x14ac:dyDescent="0.15">
      <c r="A156" s="14">
        <v>2</v>
      </c>
      <c r="B156" s="14"/>
      <c r="C156" s="76"/>
      <c r="D156" s="16"/>
      <c r="E156" s="76"/>
      <c r="F156" s="76"/>
      <c r="G156" s="76"/>
      <c r="H156" s="16"/>
      <c r="I156" s="16"/>
      <c r="J156" s="93"/>
      <c r="K156" s="41">
        <v>73120000</v>
      </c>
      <c r="L156" s="39" t="s">
        <v>97</v>
      </c>
      <c r="M156" s="19"/>
      <c r="N156" s="19"/>
      <c r="O156" s="19"/>
      <c r="P156" s="15"/>
      <c r="Q156" s="15"/>
      <c r="R156" s="29">
        <v>8802918</v>
      </c>
      <c r="S156" s="29">
        <v>4431546</v>
      </c>
      <c r="T156" s="29">
        <v>4675948</v>
      </c>
      <c r="U156" s="8">
        <f>SUM(R156:T156)</f>
        <v>17910412</v>
      </c>
      <c r="V156" s="19">
        <v>4628749</v>
      </c>
      <c r="W156" s="19">
        <v>6034043</v>
      </c>
      <c r="X156" s="19">
        <v>188972</v>
      </c>
      <c r="Y156" s="8">
        <f t="shared" ref="Y156:Y183" si="59">SUM(V156:X156)</f>
        <v>10851764</v>
      </c>
      <c r="Z156" s="41">
        <v>6314960</v>
      </c>
      <c r="AA156" s="41">
        <v>12863616</v>
      </c>
      <c r="AB156" s="41">
        <v>10207809</v>
      </c>
      <c r="AC156" s="8">
        <f t="shared" ref="AC156:AC183" si="60">SUM(Z156:AB156)</f>
        <v>29386385</v>
      </c>
      <c r="AD156" s="19"/>
      <c r="AE156" s="19"/>
      <c r="AF156" s="19"/>
      <c r="AG156" s="8">
        <f t="shared" ref="AG156:AG176" si="61">SUM(AD156:AF156)</f>
        <v>0</v>
      </c>
      <c r="AH156" s="8">
        <f t="shared" ref="AH156:AH176" si="62">SUM(U156,Y156,AC156,AG156)</f>
        <v>58148561</v>
      </c>
      <c r="AI156" s="20">
        <f t="shared" ref="AI156:AI176" si="63">IF(ISERROR(AH156/$J$154),0,AH156/$J$154)</f>
        <v>0.24286745273272053</v>
      </c>
      <c r="AJ156" s="20">
        <f t="shared" si="58"/>
        <v>8.4046531814834263E-2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24.95" customHeight="1" outlineLevel="1" x14ac:dyDescent="0.15">
      <c r="A157" s="14">
        <v>3</v>
      </c>
      <c r="B157" s="14"/>
      <c r="C157" s="75" t="s">
        <v>322</v>
      </c>
      <c r="D157" s="69">
        <v>45741</v>
      </c>
      <c r="E157" s="75" t="s">
        <v>242</v>
      </c>
      <c r="F157" s="75" t="s">
        <v>122</v>
      </c>
      <c r="G157" s="76"/>
      <c r="H157" s="16"/>
      <c r="I157" s="16"/>
      <c r="J157" s="93"/>
      <c r="K157" s="41">
        <v>8117000</v>
      </c>
      <c r="L157" s="39"/>
      <c r="M157" s="19"/>
      <c r="N157" s="19"/>
      <c r="O157" s="19"/>
      <c r="P157" s="15"/>
      <c r="Q157" s="15"/>
      <c r="R157" s="29"/>
      <c r="S157" s="29"/>
      <c r="T157" s="29"/>
      <c r="U157" s="8"/>
      <c r="V157" s="19"/>
      <c r="W157" s="19"/>
      <c r="X157" s="19">
        <v>8117000</v>
      </c>
      <c r="Y157" s="8">
        <f t="shared" si="59"/>
        <v>8117000</v>
      </c>
      <c r="Z157" s="19"/>
      <c r="AA157" s="19"/>
      <c r="AB157" s="19"/>
      <c r="AC157" s="8">
        <f t="shared" si="60"/>
        <v>0</v>
      </c>
      <c r="AD157" s="19"/>
      <c r="AE157" s="19"/>
      <c r="AF157" s="19"/>
      <c r="AG157" s="8">
        <f t="shared" si="61"/>
        <v>0</v>
      </c>
      <c r="AH157" s="8">
        <f t="shared" si="62"/>
        <v>8117000</v>
      </c>
      <c r="AI157" s="20">
        <f t="shared" si="63"/>
        <v>3.390204469258478E-2</v>
      </c>
      <c r="AJ157" s="20">
        <f t="shared" si="58"/>
        <v>1.1732116616626331E-2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24.95" customHeight="1" outlineLevel="1" x14ac:dyDescent="0.15">
      <c r="A158" s="14">
        <v>4</v>
      </c>
      <c r="B158" s="14"/>
      <c r="C158" s="75" t="s">
        <v>323</v>
      </c>
      <c r="D158" s="69">
        <v>45757</v>
      </c>
      <c r="E158" s="75" t="s">
        <v>324</v>
      </c>
      <c r="F158" s="75" t="s">
        <v>122</v>
      </c>
      <c r="G158" s="76"/>
      <c r="H158" s="16"/>
      <c r="I158" s="16"/>
      <c r="J158" s="93"/>
      <c r="K158" s="41">
        <v>4059000</v>
      </c>
      <c r="L158" s="39"/>
      <c r="M158" s="19"/>
      <c r="N158" s="19"/>
      <c r="O158" s="19"/>
      <c r="P158" s="15"/>
      <c r="Q158" s="15"/>
      <c r="R158" s="29"/>
      <c r="S158" s="29"/>
      <c r="T158" s="29"/>
      <c r="U158" s="8"/>
      <c r="V158" s="19"/>
      <c r="W158" s="19"/>
      <c r="X158" s="19">
        <v>4059000</v>
      </c>
      <c r="Y158" s="8">
        <f t="shared" si="59"/>
        <v>4059000</v>
      </c>
      <c r="Z158" s="19"/>
      <c r="AA158" s="19"/>
      <c r="AB158" s="19"/>
      <c r="AC158" s="8">
        <f t="shared" si="60"/>
        <v>0</v>
      </c>
      <c r="AD158" s="19"/>
      <c r="AE158" s="19"/>
      <c r="AF158" s="19"/>
      <c r="AG158" s="8">
        <f t="shared" si="61"/>
        <v>0</v>
      </c>
      <c r="AH158" s="8">
        <f t="shared" si="62"/>
        <v>4059000</v>
      </c>
      <c r="AI158" s="20">
        <f t="shared" si="63"/>
        <v>1.6953110682173419E-2</v>
      </c>
      <c r="AJ158" s="20">
        <f t="shared" si="58"/>
        <v>5.866780996290042E-3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24.95" customHeight="1" outlineLevel="1" x14ac:dyDescent="0.15">
      <c r="A159" s="14">
        <v>5</v>
      </c>
      <c r="B159" s="14"/>
      <c r="C159" s="75" t="s">
        <v>325</v>
      </c>
      <c r="D159" s="69">
        <v>45762</v>
      </c>
      <c r="E159" s="75" t="s">
        <v>326</v>
      </c>
      <c r="F159" s="75" t="s">
        <v>122</v>
      </c>
      <c r="G159" s="76"/>
      <c r="H159" s="16"/>
      <c r="I159" s="16"/>
      <c r="J159" s="93"/>
      <c r="K159" s="41">
        <v>1945000</v>
      </c>
      <c r="L159" s="39"/>
      <c r="M159" s="19"/>
      <c r="N159" s="19"/>
      <c r="O159" s="19"/>
      <c r="P159" s="15"/>
      <c r="Q159" s="15"/>
      <c r="R159" s="29"/>
      <c r="S159" s="29"/>
      <c r="T159" s="29"/>
      <c r="U159" s="8"/>
      <c r="V159" s="19"/>
      <c r="W159" s="19"/>
      <c r="X159" s="19">
        <v>1945000</v>
      </c>
      <c r="Y159" s="8">
        <f t="shared" si="59"/>
        <v>1945000</v>
      </c>
      <c r="Z159" s="19"/>
      <c r="AA159" s="19"/>
      <c r="AB159" s="19"/>
      <c r="AC159" s="8">
        <f t="shared" si="60"/>
        <v>0</v>
      </c>
      <c r="AD159" s="19"/>
      <c r="AE159" s="19"/>
      <c r="AF159" s="19"/>
      <c r="AG159" s="8">
        <f t="shared" si="61"/>
        <v>0</v>
      </c>
      <c r="AH159" s="8">
        <f t="shared" si="62"/>
        <v>1945000</v>
      </c>
      <c r="AI159" s="20">
        <f t="shared" si="63"/>
        <v>8.1236265771932239E-3</v>
      </c>
      <c r="AJ159" s="20">
        <f t="shared" si="58"/>
        <v>2.8112562300527549E-3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4.95" customHeight="1" outlineLevel="1" x14ac:dyDescent="0.15">
      <c r="A160" s="14">
        <v>6</v>
      </c>
      <c r="B160" s="14"/>
      <c r="C160" s="75" t="s">
        <v>327</v>
      </c>
      <c r="D160" s="69">
        <v>45726</v>
      </c>
      <c r="E160" s="75" t="s">
        <v>235</v>
      </c>
      <c r="F160" s="75" t="s">
        <v>122</v>
      </c>
      <c r="G160" s="76"/>
      <c r="H160" s="16"/>
      <c r="I160" s="16"/>
      <c r="J160" s="93"/>
      <c r="K160" s="41">
        <v>10146000</v>
      </c>
      <c r="L160" s="39"/>
      <c r="M160" s="19"/>
      <c r="N160" s="19"/>
      <c r="O160" s="19"/>
      <c r="P160" s="15"/>
      <c r="Q160" s="15"/>
      <c r="R160" s="29"/>
      <c r="S160" s="29"/>
      <c r="T160" s="29"/>
      <c r="U160" s="8"/>
      <c r="V160" s="19"/>
      <c r="W160" s="19"/>
      <c r="X160" s="19">
        <v>10146000</v>
      </c>
      <c r="Y160" s="8">
        <f t="shared" si="59"/>
        <v>10146000</v>
      </c>
      <c r="Z160" s="19"/>
      <c r="AA160" s="19"/>
      <c r="AB160" s="19"/>
      <c r="AC160" s="8">
        <f t="shared" si="60"/>
        <v>0</v>
      </c>
      <c r="AD160" s="19"/>
      <c r="AE160" s="19"/>
      <c r="AF160" s="19"/>
      <c r="AG160" s="8">
        <f t="shared" si="61"/>
        <v>0</v>
      </c>
      <c r="AH160" s="8">
        <f t="shared" si="62"/>
        <v>10146000</v>
      </c>
      <c r="AI160" s="20">
        <f t="shared" si="63"/>
        <v>4.2376511697790463E-2</v>
      </c>
      <c r="AJ160" s="20">
        <f t="shared" si="58"/>
        <v>1.4664784426794473E-2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4.95" customHeight="1" outlineLevel="1" x14ac:dyDescent="0.15">
      <c r="A161" s="14">
        <v>7</v>
      </c>
      <c r="B161" s="14"/>
      <c r="C161" s="75" t="s">
        <v>329</v>
      </c>
      <c r="D161" s="69">
        <v>45757</v>
      </c>
      <c r="E161" s="75" t="s">
        <v>240</v>
      </c>
      <c r="F161" s="75" t="s">
        <v>122</v>
      </c>
      <c r="G161" s="76"/>
      <c r="H161" s="16"/>
      <c r="I161" s="16"/>
      <c r="J161" s="93"/>
      <c r="K161" s="41">
        <v>2030000</v>
      </c>
      <c r="L161" s="39"/>
      <c r="M161" s="19"/>
      <c r="N161" s="19"/>
      <c r="O161" s="19"/>
      <c r="P161" s="15"/>
      <c r="Q161" s="15"/>
      <c r="R161" s="29"/>
      <c r="S161" s="29"/>
      <c r="T161" s="29"/>
      <c r="U161" s="8"/>
      <c r="V161" s="19"/>
      <c r="W161" s="19">
        <v>2030000</v>
      </c>
      <c r="X161" s="19"/>
      <c r="Y161" s="8">
        <f t="shared" si="59"/>
        <v>2030000</v>
      </c>
      <c r="Z161" s="19"/>
      <c r="AA161" s="19"/>
      <c r="AB161" s="19"/>
      <c r="AC161" s="8">
        <f t="shared" si="60"/>
        <v>0</v>
      </c>
      <c r="AD161" s="19"/>
      <c r="AE161" s="19"/>
      <c r="AF161" s="19"/>
      <c r="AG161" s="8">
        <f t="shared" si="61"/>
        <v>0</v>
      </c>
      <c r="AH161" s="8">
        <f t="shared" si="62"/>
        <v>2030000</v>
      </c>
      <c r="AI161" s="20">
        <f t="shared" si="63"/>
        <v>8.4786436769677363E-3</v>
      </c>
      <c r="AJ161" s="20">
        <f t="shared" si="58"/>
        <v>2.9341131861218986E-3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24.95" customHeight="1" outlineLevel="1" x14ac:dyDescent="0.15">
      <c r="A162" s="14">
        <v>8</v>
      </c>
      <c r="B162" s="14"/>
      <c r="C162" s="75" t="s">
        <v>331</v>
      </c>
      <c r="D162" s="69">
        <v>45741</v>
      </c>
      <c r="E162" s="75" t="s">
        <v>195</v>
      </c>
      <c r="F162" s="75" t="s">
        <v>122</v>
      </c>
      <c r="G162" s="76"/>
      <c r="H162" s="16"/>
      <c r="I162" s="16"/>
      <c r="J162" s="93"/>
      <c r="K162" s="41">
        <v>10146000</v>
      </c>
      <c r="L162" s="39"/>
      <c r="M162" s="19"/>
      <c r="N162" s="19"/>
      <c r="O162" s="19"/>
      <c r="P162" s="15"/>
      <c r="Q162" s="15"/>
      <c r="R162" s="29"/>
      <c r="S162" s="29"/>
      <c r="T162" s="29"/>
      <c r="U162" s="8"/>
      <c r="V162" s="19"/>
      <c r="W162" s="19">
        <v>10146000</v>
      </c>
      <c r="X162" s="19"/>
      <c r="Y162" s="8">
        <f t="shared" si="59"/>
        <v>10146000</v>
      </c>
      <c r="Z162" s="19"/>
      <c r="AA162" s="19"/>
      <c r="AB162" s="19"/>
      <c r="AC162" s="8">
        <f t="shared" si="60"/>
        <v>0</v>
      </c>
      <c r="AD162" s="19"/>
      <c r="AE162" s="19"/>
      <c r="AF162" s="19"/>
      <c r="AG162" s="8">
        <f t="shared" si="61"/>
        <v>0</v>
      </c>
      <c r="AH162" s="8">
        <f t="shared" si="62"/>
        <v>10146000</v>
      </c>
      <c r="AI162" s="20">
        <f t="shared" si="63"/>
        <v>4.2376511697790463E-2</v>
      </c>
      <c r="AJ162" s="20">
        <f t="shared" si="58"/>
        <v>1.4664784426794473E-2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4.95" customHeight="1" outlineLevel="1" x14ac:dyDescent="0.15">
      <c r="A163" s="14">
        <v>9</v>
      </c>
      <c r="B163" s="14"/>
      <c r="C163" s="75" t="s">
        <v>328</v>
      </c>
      <c r="D163" s="69">
        <v>45741</v>
      </c>
      <c r="E163" s="75" t="s">
        <v>244</v>
      </c>
      <c r="F163" s="75" t="s">
        <v>122</v>
      </c>
      <c r="G163" s="76"/>
      <c r="H163" s="16"/>
      <c r="I163" s="16"/>
      <c r="J163" s="93"/>
      <c r="K163" s="41">
        <v>1945000</v>
      </c>
      <c r="L163" s="39"/>
      <c r="M163" s="19"/>
      <c r="N163" s="19"/>
      <c r="O163" s="19"/>
      <c r="P163" s="15"/>
      <c r="Q163" s="15"/>
      <c r="R163" s="29"/>
      <c r="S163" s="29"/>
      <c r="T163" s="29"/>
      <c r="U163" s="8"/>
      <c r="V163" s="19"/>
      <c r="W163" s="19"/>
      <c r="X163" s="19">
        <v>1945000</v>
      </c>
      <c r="Y163" s="8">
        <f t="shared" si="59"/>
        <v>1945000</v>
      </c>
      <c r="Z163" s="19"/>
      <c r="AA163" s="19"/>
      <c r="AB163" s="19"/>
      <c r="AC163" s="8">
        <f t="shared" si="60"/>
        <v>0</v>
      </c>
      <c r="AD163" s="19"/>
      <c r="AE163" s="19"/>
      <c r="AF163" s="19"/>
      <c r="AG163" s="8">
        <f t="shared" si="61"/>
        <v>0</v>
      </c>
      <c r="AH163" s="8">
        <f t="shared" si="62"/>
        <v>1945000</v>
      </c>
      <c r="AI163" s="20">
        <f t="shared" si="63"/>
        <v>8.1236265771932239E-3</v>
      </c>
      <c r="AJ163" s="20">
        <f t="shared" si="58"/>
        <v>2.8112562300527549E-3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4.95" customHeight="1" outlineLevel="1" x14ac:dyDescent="0.15">
      <c r="A164" s="14">
        <v>10</v>
      </c>
      <c r="B164" s="14"/>
      <c r="C164" s="75" t="s">
        <v>334</v>
      </c>
      <c r="D164" s="69">
        <v>45768</v>
      </c>
      <c r="E164" s="75" t="s">
        <v>335</v>
      </c>
      <c r="F164" s="75" t="s">
        <v>122</v>
      </c>
      <c r="G164" s="76"/>
      <c r="H164" s="16"/>
      <c r="I164" s="16"/>
      <c r="J164" s="93"/>
      <c r="K164" s="41">
        <v>3983000</v>
      </c>
      <c r="L164" s="39"/>
      <c r="M164" s="19"/>
      <c r="N164" s="19"/>
      <c r="O164" s="19"/>
      <c r="P164" s="15"/>
      <c r="Q164" s="15"/>
      <c r="R164" s="29"/>
      <c r="S164" s="29"/>
      <c r="T164" s="29"/>
      <c r="U164" s="8"/>
      <c r="V164" s="19"/>
      <c r="W164" s="19">
        <v>3983000</v>
      </c>
      <c r="X164" s="19"/>
      <c r="Y164" s="8">
        <f t="shared" si="59"/>
        <v>3983000</v>
      </c>
      <c r="Z164" s="19"/>
      <c r="AA164" s="19"/>
      <c r="AB164" s="19"/>
      <c r="AC164" s="8">
        <f t="shared" si="60"/>
        <v>0</v>
      </c>
      <c r="AD164" s="19"/>
      <c r="AE164" s="19"/>
      <c r="AF164" s="19"/>
      <c r="AG164" s="8">
        <f t="shared" si="61"/>
        <v>0</v>
      </c>
      <c r="AH164" s="8">
        <f t="shared" si="62"/>
        <v>3983000</v>
      </c>
      <c r="AI164" s="20">
        <f t="shared" si="63"/>
        <v>1.6635683628257385E-2</v>
      </c>
      <c r="AJ164" s="20">
        <f t="shared" si="58"/>
        <v>5.7569324238046903E-3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 x14ac:dyDescent="0.15">
      <c r="A165" s="14">
        <v>11</v>
      </c>
      <c r="B165" s="14"/>
      <c r="C165" s="75" t="s">
        <v>332</v>
      </c>
      <c r="D165" s="69">
        <v>45741</v>
      </c>
      <c r="E165" s="75" t="s">
        <v>238</v>
      </c>
      <c r="F165" s="75" t="s">
        <v>122</v>
      </c>
      <c r="G165" s="76"/>
      <c r="H165" s="16"/>
      <c r="I165" s="16"/>
      <c r="J165" s="93"/>
      <c r="K165" s="41">
        <v>4059000</v>
      </c>
      <c r="L165" s="39"/>
      <c r="M165" s="19"/>
      <c r="N165" s="19"/>
      <c r="O165" s="19"/>
      <c r="P165" s="15"/>
      <c r="Q165" s="15"/>
      <c r="R165" s="29"/>
      <c r="S165" s="29"/>
      <c r="T165" s="29"/>
      <c r="U165" s="8"/>
      <c r="V165" s="19"/>
      <c r="W165" s="19">
        <v>4059000</v>
      </c>
      <c r="X165" s="19"/>
      <c r="Y165" s="8">
        <f t="shared" si="59"/>
        <v>4059000</v>
      </c>
      <c r="Z165" s="19"/>
      <c r="AA165" s="19"/>
      <c r="AB165" s="19"/>
      <c r="AC165" s="8">
        <f t="shared" si="60"/>
        <v>0</v>
      </c>
      <c r="AD165" s="19"/>
      <c r="AE165" s="19"/>
      <c r="AF165" s="19"/>
      <c r="AG165" s="8">
        <f t="shared" si="61"/>
        <v>0</v>
      </c>
      <c r="AH165" s="8">
        <f t="shared" si="62"/>
        <v>4059000</v>
      </c>
      <c r="AI165" s="20">
        <f t="shared" si="63"/>
        <v>1.6953110682173419E-2</v>
      </c>
      <c r="AJ165" s="20">
        <f t="shared" si="58"/>
        <v>5.866780996290042E-3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 x14ac:dyDescent="0.15">
      <c r="A166" s="14">
        <v>12</v>
      </c>
      <c r="B166" s="14"/>
      <c r="C166" s="75" t="s">
        <v>333</v>
      </c>
      <c r="D166" s="69">
        <v>45741</v>
      </c>
      <c r="E166" s="75" t="s">
        <v>227</v>
      </c>
      <c r="F166" s="75" t="s">
        <v>122</v>
      </c>
      <c r="G166" s="76"/>
      <c r="H166" s="16"/>
      <c r="I166" s="16"/>
      <c r="J166" s="93"/>
      <c r="K166" s="41">
        <v>4059000</v>
      </c>
      <c r="L166" s="39"/>
      <c r="M166" s="19"/>
      <c r="N166" s="19"/>
      <c r="O166" s="19"/>
      <c r="P166" s="15"/>
      <c r="Q166" s="15"/>
      <c r="R166" s="29"/>
      <c r="S166" s="29"/>
      <c r="T166" s="29"/>
      <c r="U166" s="8"/>
      <c r="V166" s="19"/>
      <c r="W166" s="19">
        <v>4059000</v>
      </c>
      <c r="X166" s="19"/>
      <c r="Y166" s="8">
        <f t="shared" si="59"/>
        <v>4059000</v>
      </c>
      <c r="Z166" s="19"/>
      <c r="AA166" s="19"/>
      <c r="AB166" s="19"/>
      <c r="AC166" s="8">
        <f t="shared" si="60"/>
        <v>0</v>
      </c>
      <c r="AD166" s="19"/>
      <c r="AE166" s="19"/>
      <c r="AF166" s="19"/>
      <c r="AG166" s="8">
        <f t="shared" si="61"/>
        <v>0</v>
      </c>
      <c r="AH166" s="8">
        <f t="shared" si="62"/>
        <v>4059000</v>
      </c>
      <c r="AI166" s="20">
        <f t="shared" si="63"/>
        <v>1.6953110682173419E-2</v>
      </c>
      <c r="AJ166" s="20">
        <f t="shared" si="58"/>
        <v>5.866780996290042E-3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24.95" customHeight="1" outlineLevel="1" x14ac:dyDescent="0.15">
      <c r="A167" s="14">
        <v>13</v>
      </c>
      <c r="B167" s="14"/>
      <c r="C167" s="75" t="s">
        <v>336</v>
      </c>
      <c r="D167" s="69">
        <v>45741</v>
      </c>
      <c r="E167" s="75" t="s">
        <v>337</v>
      </c>
      <c r="F167" s="75" t="s">
        <v>122</v>
      </c>
      <c r="G167" s="76"/>
      <c r="H167" s="16"/>
      <c r="I167" s="16"/>
      <c r="J167" s="93"/>
      <c r="K167" s="41">
        <v>6088000</v>
      </c>
      <c r="L167" s="39"/>
      <c r="M167" s="19"/>
      <c r="N167" s="19"/>
      <c r="O167" s="19"/>
      <c r="P167" s="15"/>
      <c r="Q167" s="15"/>
      <c r="R167" s="29"/>
      <c r="S167" s="29"/>
      <c r="T167" s="29"/>
      <c r="U167" s="8"/>
      <c r="V167" s="19"/>
      <c r="W167" s="19">
        <v>6088000</v>
      </c>
      <c r="X167" s="19"/>
      <c r="Y167" s="8">
        <f t="shared" si="59"/>
        <v>6088000</v>
      </c>
      <c r="Z167" s="19"/>
      <c r="AA167" s="19"/>
      <c r="AB167" s="19"/>
      <c r="AC167" s="8">
        <f t="shared" si="60"/>
        <v>0</v>
      </c>
      <c r="AD167" s="19"/>
      <c r="AE167" s="19"/>
      <c r="AF167" s="19"/>
      <c r="AG167" s="8">
        <f t="shared" si="61"/>
        <v>0</v>
      </c>
      <c r="AH167" s="8">
        <f t="shared" si="62"/>
        <v>6088000</v>
      </c>
      <c r="AI167" s="20">
        <f t="shared" si="63"/>
        <v>2.5427577687379101E-2</v>
      </c>
      <c r="AJ167" s="20">
        <f t="shared" si="58"/>
        <v>8.7994488064581863E-3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24.95" customHeight="1" outlineLevel="1" x14ac:dyDescent="0.15">
      <c r="A168" s="14">
        <v>14</v>
      </c>
      <c r="B168" s="14"/>
      <c r="C168" s="75" t="s">
        <v>338</v>
      </c>
      <c r="D168" s="69">
        <v>45741</v>
      </c>
      <c r="E168" s="75" t="s">
        <v>231</v>
      </c>
      <c r="F168" s="75" t="s">
        <v>122</v>
      </c>
      <c r="G168" s="76"/>
      <c r="H168" s="16"/>
      <c r="I168" s="16"/>
      <c r="J168" s="93"/>
      <c r="K168" s="41">
        <v>1992000</v>
      </c>
      <c r="L168" s="39"/>
      <c r="M168" s="19"/>
      <c r="N168" s="19"/>
      <c r="O168" s="19"/>
      <c r="P168" s="15"/>
      <c r="Q168" s="15"/>
      <c r="R168" s="29"/>
      <c r="S168" s="29"/>
      <c r="T168" s="29"/>
      <c r="U168" s="8"/>
      <c r="V168" s="19"/>
      <c r="W168" s="19">
        <v>1992000</v>
      </c>
      <c r="X168" s="19"/>
      <c r="Y168" s="8">
        <f t="shared" si="59"/>
        <v>1992000</v>
      </c>
      <c r="Z168" s="19"/>
      <c r="AA168" s="19"/>
      <c r="AB168" s="19"/>
      <c r="AC168" s="8">
        <f t="shared" si="60"/>
        <v>0</v>
      </c>
      <c r="AD168" s="19"/>
      <c r="AE168" s="19"/>
      <c r="AF168" s="19"/>
      <c r="AG168" s="8">
        <f t="shared" si="61"/>
        <v>0</v>
      </c>
      <c r="AH168" s="8">
        <f t="shared" si="62"/>
        <v>1992000</v>
      </c>
      <c r="AI168" s="20">
        <f t="shared" si="63"/>
        <v>8.3199301500097196E-3</v>
      </c>
      <c r="AJ168" s="20">
        <f t="shared" si="58"/>
        <v>2.8791888998792223E-3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24.95" customHeight="1" outlineLevel="1" x14ac:dyDescent="0.15">
      <c r="A169" s="14">
        <v>15</v>
      </c>
      <c r="B169" s="14"/>
      <c r="C169" s="75" t="s">
        <v>339</v>
      </c>
      <c r="D169" s="69">
        <v>45741</v>
      </c>
      <c r="E169" s="75" t="s">
        <v>246</v>
      </c>
      <c r="F169" s="75" t="s">
        <v>122</v>
      </c>
      <c r="G169" s="76"/>
      <c r="H169" s="16"/>
      <c r="I169" s="16"/>
      <c r="J169" s="93"/>
      <c r="K169" s="41">
        <v>2030000</v>
      </c>
      <c r="L169" s="39"/>
      <c r="M169" s="19"/>
      <c r="N169" s="19"/>
      <c r="O169" s="19"/>
      <c r="P169" s="15"/>
      <c r="Q169" s="15"/>
      <c r="R169" s="29"/>
      <c r="S169" s="29"/>
      <c r="T169" s="29"/>
      <c r="U169" s="8"/>
      <c r="V169" s="19"/>
      <c r="W169" s="19">
        <v>2030000</v>
      </c>
      <c r="X169" s="19"/>
      <c r="Y169" s="8">
        <f t="shared" si="59"/>
        <v>2030000</v>
      </c>
      <c r="Z169" s="19"/>
      <c r="AA169" s="19"/>
      <c r="AB169" s="19"/>
      <c r="AC169" s="8">
        <f t="shared" si="60"/>
        <v>0</v>
      </c>
      <c r="AD169" s="19"/>
      <c r="AE169" s="19"/>
      <c r="AF169" s="19"/>
      <c r="AG169" s="8">
        <f t="shared" si="61"/>
        <v>0</v>
      </c>
      <c r="AH169" s="8">
        <f t="shared" si="62"/>
        <v>2030000</v>
      </c>
      <c r="AI169" s="20">
        <f t="shared" si="63"/>
        <v>8.4786436769677363E-3</v>
      </c>
      <c r="AJ169" s="20">
        <f t="shared" si="58"/>
        <v>2.9341131861218986E-3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24.95" customHeight="1" outlineLevel="1" x14ac:dyDescent="0.15">
      <c r="A170" s="14">
        <v>16</v>
      </c>
      <c r="B170" s="14"/>
      <c r="C170" s="75" t="s">
        <v>340</v>
      </c>
      <c r="D170" s="69">
        <v>45741</v>
      </c>
      <c r="E170" s="75" t="s">
        <v>243</v>
      </c>
      <c r="F170" s="75" t="s">
        <v>122</v>
      </c>
      <c r="G170" s="76"/>
      <c r="H170" s="16"/>
      <c r="I170" s="16"/>
      <c r="J170" s="93"/>
      <c r="K170" s="41">
        <v>4059000</v>
      </c>
      <c r="L170" s="39"/>
      <c r="M170" s="19"/>
      <c r="N170" s="19"/>
      <c r="O170" s="19"/>
      <c r="P170" s="15"/>
      <c r="Q170" s="15"/>
      <c r="R170" s="29"/>
      <c r="S170" s="29"/>
      <c r="T170" s="29"/>
      <c r="U170" s="8"/>
      <c r="V170" s="19"/>
      <c r="W170" s="19">
        <v>4059000</v>
      </c>
      <c r="X170" s="19"/>
      <c r="Y170" s="8">
        <f t="shared" si="59"/>
        <v>4059000</v>
      </c>
      <c r="Z170" s="19"/>
      <c r="AA170" s="19"/>
      <c r="AB170" s="19"/>
      <c r="AC170" s="8">
        <f t="shared" si="60"/>
        <v>0</v>
      </c>
      <c r="AD170" s="19"/>
      <c r="AE170" s="19"/>
      <c r="AF170" s="19"/>
      <c r="AG170" s="8">
        <f t="shared" si="61"/>
        <v>0</v>
      </c>
      <c r="AH170" s="8">
        <f t="shared" si="62"/>
        <v>4059000</v>
      </c>
      <c r="AI170" s="20">
        <f t="shared" si="63"/>
        <v>1.6953110682173419E-2</v>
      </c>
      <c r="AJ170" s="20">
        <f t="shared" si="58"/>
        <v>5.866780996290042E-3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24.95" customHeight="1" outlineLevel="1" x14ac:dyDescent="0.15">
      <c r="A171" s="14">
        <v>17</v>
      </c>
      <c r="B171" s="14"/>
      <c r="C171" s="75" t="s">
        <v>341</v>
      </c>
      <c r="D171" s="69">
        <v>45727</v>
      </c>
      <c r="E171" s="75" t="s">
        <v>233</v>
      </c>
      <c r="F171" s="75" t="s">
        <v>122</v>
      </c>
      <c r="G171" s="76"/>
      <c r="H171" s="16"/>
      <c r="I171" s="16"/>
      <c r="J171" s="93"/>
      <c r="K171" s="41">
        <v>4059000</v>
      </c>
      <c r="L171" s="39"/>
      <c r="M171" s="19"/>
      <c r="N171" s="19"/>
      <c r="O171" s="19"/>
      <c r="P171" s="15"/>
      <c r="Q171" s="15"/>
      <c r="R171" s="29"/>
      <c r="S171" s="29"/>
      <c r="T171" s="29"/>
      <c r="U171" s="8"/>
      <c r="V171" s="19"/>
      <c r="W171" s="19">
        <v>4059000</v>
      </c>
      <c r="X171" s="19"/>
      <c r="Y171" s="8">
        <f t="shared" si="59"/>
        <v>4059000</v>
      </c>
      <c r="Z171" s="19"/>
      <c r="AA171" s="19"/>
      <c r="AB171" s="19"/>
      <c r="AC171" s="8">
        <f t="shared" si="60"/>
        <v>0</v>
      </c>
      <c r="AD171" s="19"/>
      <c r="AE171" s="19"/>
      <c r="AF171" s="19"/>
      <c r="AG171" s="8">
        <f t="shared" si="61"/>
        <v>0</v>
      </c>
      <c r="AH171" s="8">
        <f t="shared" si="62"/>
        <v>4059000</v>
      </c>
      <c r="AI171" s="20">
        <f t="shared" si="63"/>
        <v>1.6953110682173419E-2</v>
      </c>
      <c r="AJ171" s="20">
        <f t="shared" si="58"/>
        <v>5.866780996290042E-3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24.95" customHeight="1" outlineLevel="1" x14ac:dyDescent="0.15">
      <c r="A172" s="14">
        <v>18</v>
      </c>
      <c r="B172" s="14"/>
      <c r="C172" s="75" t="s">
        <v>342</v>
      </c>
      <c r="D172" s="69">
        <v>45741</v>
      </c>
      <c r="E172" s="75" t="s">
        <v>226</v>
      </c>
      <c r="F172" s="75" t="s">
        <v>122</v>
      </c>
      <c r="G172" s="76"/>
      <c r="H172" s="16"/>
      <c r="I172" s="16"/>
      <c r="J172" s="93"/>
      <c r="K172" s="41">
        <v>4059000</v>
      </c>
      <c r="L172" s="39"/>
      <c r="M172" s="19"/>
      <c r="N172" s="19"/>
      <c r="O172" s="19"/>
      <c r="P172" s="15"/>
      <c r="Q172" s="15"/>
      <c r="R172" s="29"/>
      <c r="S172" s="29"/>
      <c r="T172" s="29"/>
      <c r="U172" s="8"/>
      <c r="V172" s="19">
        <v>4059000</v>
      </c>
      <c r="W172" s="19"/>
      <c r="X172" s="19"/>
      <c r="Y172" s="8">
        <f t="shared" si="59"/>
        <v>4059000</v>
      </c>
      <c r="Z172" s="19"/>
      <c r="AA172" s="19"/>
      <c r="AB172" s="19"/>
      <c r="AC172" s="8">
        <f t="shared" si="60"/>
        <v>0</v>
      </c>
      <c r="AD172" s="19"/>
      <c r="AE172" s="19"/>
      <c r="AF172" s="19"/>
      <c r="AG172" s="8">
        <f t="shared" si="61"/>
        <v>0</v>
      </c>
      <c r="AH172" s="8">
        <f t="shared" si="62"/>
        <v>4059000</v>
      </c>
      <c r="AI172" s="20">
        <f t="shared" si="63"/>
        <v>1.6953110682173419E-2</v>
      </c>
      <c r="AJ172" s="20">
        <f t="shared" si="58"/>
        <v>5.866780996290042E-3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24.95" customHeight="1" outlineLevel="1" x14ac:dyDescent="0.15">
      <c r="A173" s="14">
        <v>19</v>
      </c>
      <c r="B173" s="14"/>
      <c r="C173" s="75" t="s">
        <v>330</v>
      </c>
      <c r="D173" s="69">
        <v>45741</v>
      </c>
      <c r="E173" s="75" t="s">
        <v>229</v>
      </c>
      <c r="F173" s="75" t="s">
        <v>122</v>
      </c>
      <c r="G173" s="76"/>
      <c r="H173" s="16"/>
      <c r="I173" s="16"/>
      <c r="J173" s="93"/>
      <c r="K173" s="41">
        <v>1945000</v>
      </c>
      <c r="L173" s="39"/>
      <c r="M173" s="19"/>
      <c r="N173" s="19"/>
      <c r="O173" s="19"/>
      <c r="P173" s="15"/>
      <c r="Q173" s="15"/>
      <c r="R173" s="29"/>
      <c r="S173" s="29"/>
      <c r="T173" s="29"/>
      <c r="U173" s="8"/>
      <c r="V173" s="19"/>
      <c r="W173" s="19">
        <v>1945000</v>
      </c>
      <c r="X173" s="19"/>
      <c r="Y173" s="8">
        <f t="shared" si="59"/>
        <v>1945000</v>
      </c>
      <c r="Z173" s="19"/>
      <c r="AA173" s="19"/>
      <c r="AB173" s="19"/>
      <c r="AC173" s="8">
        <f t="shared" si="60"/>
        <v>0</v>
      </c>
      <c r="AD173" s="19"/>
      <c r="AE173" s="19"/>
      <c r="AF173" s="19"/>
      <c r="AG173" s="8">
        <f t="shared" si="61"/>
        <v>0</v>
      </c>
      <c r="AH173" s="8">
        <f t="shared" si="62"/>
        <v>1945000</v>
      </c>
      <c r="AI173" s="20">
        <f t="shared" si="63"/>
        <v>8.1236265771932239E-3</v>
      </c>
      <c r="AJ173" s="20">
        <f t="shared" si="58"/>
        <v>2.8112562300527549E-3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 x14ac:dyDescent="0.15">
      <c r="A174" s="14">
        <v>20</v>
      </c>
      <c r="B174" s="14"/>
      <c r="C174" s="75" t="s">
        <v>343</v>
      </c>
      <c r="D174" s="69">
        <v>45741</v>
      </c>
      <c r="E174" s="75" t="s">
        <v>232</v>
      </c>
      <c r="F174" s="75" t="s">
        <v>122</v>
      </c>
      <c r="G174" s="76"/>
      <c r="H174" s="16"/>
      <c r="I174" s="16"/>
      <c r="J174" s="93"/>
      <c r="K174" s="41">
        <v>4059000</v>
      </c>
      <c r="L174" s="39"/>
      <c r="M174" s="19"/>
      <c r="N174" s="19"/>
      <c r="O174" s="19"/>
      <c r="P174" s="15"/>
      <c r="Q174" s="15"/>
      <c r="R174" s="29"/>
      <c r="S174" s="29"/>
      <c r="T174" s="29"/>
      <c r="U174" s="8"/>
      <c r="V174" s="19">
        <v>4059000</v>
      </c>
      <c r="W174" s="19"/>
      <c r="X174" s="19"/>
      <c r="Y174" s="8">
        <f t="shared" si="59"/>
        <v>4059000</v>
      </c>
      <c r="Z174" s="19"/>
      <c r="AA174" s="19"/>
      <c r="AB174" s="19"/>
      <c r="AC174" s="8">
        <f t="shared" si="60"/>
        <v>0</v>
      </c>
      <c r="AD174" s="19"/>
      <c r="AE174" s="19"/>
      <c r="AF174" s="19"/>
      <c r="AG174" s="8">
        <f t="shared" si="61"/>
        <v>0</v>
      </c>
      <c r="AH174" s="8">
        <f t="shared" si="62"/>
        <v>4059000</v>
      </c>
      <c r="AI174" s="20">
        <f t="shared" si="63"/>
        <v>1.6953110682173419E-2</v>
      </c>
      <c r="AJ174" s="20">
        <f t="shared" si="58"/>
        <v>5.866780996290042E-3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 x14ac:dyDescent="0.15">
      <c r="A175" s="14">
        <v>21</v>
      </c>
      <c r="B175" s="14"/>
      <c r="C175" s="75" t="s">
        <v>344</v>
      </c>
      <c r="D175" s="69">
        <v>45741</v>
      </c>
      <c r="E175" s="75" t="s">
        <v>345</v>
      </c>
      <c r="F175" s="75" t="s">
        <v>122</v>
      </c>
      <c r="G175" s="76"/>
      <c r="H175" s="16"/>
      <c r="I175" s="16"/>
      <c r="J175" s="93"/>
      <c r="K175" s="41">
        <v>1945000</v>
      </c>
      <c r="L175" s="39"/>
      <c r="M175" s="19"/>
      <c r="N175" s="19"/>
      <c r="O175" s="19"/>
      <c r="P175" s="15"/>
      <c r="Q175" s="15"/>
      <c r="R175" s="29"/>
      <c r="S175" s="29"/>
      <c r="T175" s="29"/>
      <c r="U175" s="8"/>
      <c r="V175" s="19">
        <v>1945000</v>
      </c>
      <c r="W175" s="19"/>
      <c r="X175" s="19"/>
      <c r="Y175" s="8">
        <f t="shared" si="59"/>
        <v>1945000</v>
      </c>
      <c r="Z175" s="19"/>
      <c r="AA175" s="19"/>
      <c r="AB175" s="19"/>
      <c r="AC175" s="8">
        <f t="shared" si="60"/>
        <v>0</v>
      </c>
      <c r="AD175" s="19"/>
      <c r="AE175" s="19"/>
      <c r="AF175" s="19"/>
      <c r="AG175" s="8">
        <f t="shared" si="61"/>
        <v>0</v>
      </c>
      <c r="AH175" s="8">
        <f t="shared" si="62"/>
        <v>1945000</v>
      </c>
      <c r="AI175" s="20">
        <f t="shared" si="63"/>
        <v>8.1236265771932239E-3</v>
      </c>
      <c r="AJ175" s="20">
        <f t="shared" si="58"/>
        <v>2.8112562300527549E-3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 x14ac:dyDescent="0.15">
      <c r="A176" s="14">
        <v>22</v>
      </c>
      <c r="B176" s="14"/>
      <c r="C176" s="75" t="s">
        <v>346</v>
      </c>
      <c r="D176" s="69">
        <v>45729</v>
      </c>
      <c r="E176" s="75" t="s">
        <v>230</v>
      </c>
      <c r="F176" s="75" t="s">
        <v>122</v>
      </c>
      <c r="G176" s="76"/>
      <c r="H176" s="16"/>
      <c r="I176" s="16"/>
      <c r="J176" s="94"/>
      <c r="K176" s="29">
        <v>10146000</v>
      </c>
      <c r="L176" s="39"/>
      <c r="M176" s="19"/>
      <c r="N176" s="19"/>
      <c r="O176" s="19"/>
      <c r="P176" s="15"/>
      <c r="Q176" s="15"/>
      <c r="R176" s="29"/>
      <c r="S176" s="29"/>
      <c r="T176" s="29"/>
      <c r="U176" s="8"/>
      <c r="V176" s="19">
        <v>10146000</v>
      </c>
      <c r="W176" s="19"/>
      <c r="X176" s="19"/>
      <c r="Y176" s="8">
        <f t="shared" si="59"/>
        <v>10146000</v>
      </c>
      <c r="Z176" s="19"/>
      <c r="AA176" s="19"/>
      <c r="AB176" s="19"/>
      <c r="AC176" s="8">
        <f t="shared" si="60"/>
        <v>0</v>
      </c>
      <c r="AD176" s="19"/>
      <c r="AE176" s="19"/>
      <c r="AF176" s="19"/>
      <c r="AG176" s="8">
        <f t="shared" si="61"/>
        <v>0</v>
      </c>
      <c r="AH176" s="8">
        <f t="shared" si="62"/>
        <v>10146000</v>
      </c>
      <c r="AI176" s="20">
        <f t="shared" si="63"/>
        <v>4.2376511697790463E-2</v>
      </c>
      <c r="AJ176" s="20">
        <f t="shared" si="58"/>
        <v>1.4664784426794473E-2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 x14ac:dyDescent="0.15">
      <c r="A177" s="14">
        <v>23</v>
      </c>
      <c r="B177" s="14"/>
      <c r="C177" s="75" t="s">
        <v>628</v>
      </c>
      <c r="D177" s="69">
        <v>45741</v>
      </c>
      <c r="E177" s="75" t="s">
        <v>441</v>
      </c>
      <c r="F177" s="75" t="s">
        <v>122</v>
      </c>
      <c r="G177" s="76"/>
      <c r="H177" s="16"/>
      <c r="I177" s="16"/>
      <c r="J177" s="72"/>
      <c r="K177" s="29">
        <v>1879000</v>
      </c>
      <c r="L177" s="39"/>
      <c r="M177" s="19"/>
      <c r="N177" s="19"/>
      <c r="O177" s="19"/>
      <c r="P177" s="15"/>
      <c r="Q177" s="15"/>
      <c r="R177" s="29"/>
      <c r="S177" s="29"/>
      <c r="T177" s="29"/>
      <c r="U177" s="8"/>
      <c r="V177" s="19"/>
      <c r="W177" s="19"/>
      <c r="X177" s="19"/>
      <c r="Y177" s="8">
        <f t="shared" si="59"/>
        <v>0</v>
      </c>
      <c r="Z177" s="29">
        <v>1879000</v>
      </c>
      <c r="AA177" s="19"/>
      <c r="AB177" s="19"/>
      <c r="AC177" s="8">
        <f t="shared" si="60"/>
        <v>1879000</v>
      </c>
      <c r="AD177" s="19"/>
      <c r="AE177" s="19"/>
      <c r="AF177" s="19"/>
      <c r="AG177" s="8">
        <f t="shared" ref="AG177:AG183" si="64">SUM(AD177:AF177)</f>
        <v>0</v>
      </c>
      <c r="AH177" s="8">
        <f t="shared" ref="AH177:AH183" si="65">SUM(U177,Y177,AC177,AG177)</f>
        <v>1879000</v>
      </c>
      <c r="AI177" s="20">
        <f t="shared" ref="AI177:AI183" si="66">IF(ISERROR(AH177/$J$154),0,AH177/$J$154)</f>
        <v>7.8479662408977215E-3</v>
      </c>
      <c r="AJ177" s="20">
        <f t="shared" ref="AJ177:AJ183" si="67">IF(ISERROR(AH177/$AH$189),"-",AH177/$AH$189)</f>
        <v>2.7158614171049495E-3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 x14ac:dyDescent="0.15">
      <c r="A178" s="14">
        <v>24</v>
      </c>
      <c r="B178" s="14"/>
      <c r="C178" s="75" t="s">
        <v>629</v>
      </c>
      <c r="D178" s="69">
        <v>45756</v>
      </c>
      <c r="E178" s="75" t="s">
        <v>460</v>
      </c>
      <c r="F178" s="75" t="s">
        <v>122</v>
      </c>
      <c r="G178" s="76"/>
      <c r="H178" s="16"/>
      <c r="I178" s="16"/>
      <c r="J178" s="72"/>
      <c r="K178" s="29">
        <v>2030000</v>
      </c>
      <c r="L178" s="39"/>
      <c r="M178" s="19"/>
      <c r="N178" s="19"/>
      <c r="O178" s="19"/>
      <c r="P178" s="15"/>
      <c r="Q178" s="15"/>
      <c r="R178" s="29"/>
      <c r="S178" s="29"/>
      <c r="T178" s="29"/>
      <c r="U178" s="8"/>
      <c r="V178" s="19"/>
      <c r="W178" s="19"/>
      <c r="X178" s="19"/>
      <c r="Y178" s="8">
        <f t="shared" si="59"/>
        <v>0</v>
      </c>
      <c r="Z178" s="19">
        <v>2030000</v>
      </c>
      <c r="AA178" s="19"/>
      <c r="AB178" s="19"/>
      <c r="AC178" s="8">
        <f t="shared" si="60"/>
        <v>2030000</v>
      </c>
      <c r="AD178" s="19"/>
      <c r="AE178" s="19"/>
      <c r="AF178" s="19"/>
      <c r="AG178" s="8">
        <f t="shared" si="64"/>
        <v>0</v>
      </c>
      <c r="AH178" s="8">
        <f t="shared" si="65"/>
        <v>2030000</v>
      </c>
      <c r="AI178" s="20">
        <f t="shared" si="66"/>
        <v>8.4786436769677363E-3</v>
      </c>
      <c r="AJ178" s="20">
        <f t="shared" si="67"/>
        <v>2.9341131861218986E-3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24.95" customHeight="1" outlineLevel="1" x14ac:dyDescent="0.15">
      <c r="A179" s="14">
        <v>25</v>
      </c>
      <c r="B179" s="14"/>
      <c r="C179" s="75" t="s">
        <v>630</v>
      </c>
      <c r="D179" s="69">
        <v>45741</v>
      </c>
      <c r="E179" s="75" t="s">
        <v>631</v>
      </c>
      <c r="F179" s="75" t="s">
        <v>122</v>
      </c>
      <c r="G179" s="76"/>
      <c r="H179" s="16"/>
      <c r="I179" s="16"/>
      <c r="J179" s="72"/>
      <c r="K179" s="29">
        <v>1945000</v>
      </c>
      <c r="L179" s="39"/>
      <c r="M179" s="19"/>
      <c r="N179" s="19"/>
      <c r="O179" s="19"/>
      <c r="P179" s="15"/>
      <c r="Q179" s="15"/>
      <c r="R179" s="29"/>
      <c r="S179" s="29"/>
      <c r="T179" s="29"/>
      <c r="U179" s="8"/>
      <c r="V179" s="19"/>
      <c r="W179" s="19"/>
      <c r="X179" s="19"/>
      <c r="Y179" s="8">
        <f t="shared" si="59"/>
        <v>0</v>
      </c>
      <c r="Z179" s="29">
        <v>1945000</v>
      </c>
      <c r="AA179" s="19"/>
      <c r="AB179" s="19"/>
      <c r="AC179" s="8">
        <f t="shared" si="60"/>
        <v>1945000</v>
      </c>
      <c r="AD179" s="19"/>
      <c r="AE179" s="19"/>
      <c r="AF179" s="19"/>
      <c r="AG179" s="8">
        <f t="shared" si="64"/>
        <v>0</v>
      </c>
      <c r="AH179" s="8">
        <f t="shared" si="65"/>
        <v>1945000</v>
      </c>
      <c r="AI179" s="20">
        <f t="shared" si="66"/>
        <v>8.1236265771932239E-3</v>
      </c>
      <c r="AJ179" s="20">
        <f t="shared" si="67"/>
        <v>2.8112562300527549E-3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 outlineLevel="1" x14ac:dyDescent="0.15">
      <c r="A180" s="14">
        <v>26</v>
      </c>
      <c r="B180" s="14"/>
      <c r="C180" s="75" t="s">
        <v>632</v>
      </c>
      <c r="D180" s="69">
        <v>45824</v>
      </c>
      <c r="E180" s="75" t="s">
        <v>446</v>
      </c>
      <c r="F180" s="75" t="s">
        <v>122</v>
      </c>
      <c r="G180" s="76"/>
      <c r="H180" s="16"/>
      <c r="I180" s="16"/>
      <c r="J180" s="72"/>
      <c r="K180" s="29">
        <v>1945000</v>
      </c>
      <c r="L180" s="39"/>
      <c r="M180" s="19"/>
      <c r="N180" s="19"/>
      <c r="O180" s="19"/>
      <c r="P180" s="15"/>
      <c r="Q180" s="15"/>
      <c r="R180" s="29"/>
      <c r="S180" s="29"/>
      <c r="T180" s="29"/>
      <c r="U180" s="8"/>
      <c r="V180" s="19"/>
      <c r="W180" s="19"/>
      <c r="X180" s="19"/>
      <c r="Y180" s="8">
        <f t="shared" si="59"/>
        <v>0</v>
      </c>
      <c r="Z180" s="29">
        <v>1945000</v>
      </c>
      <c r="AA180" s="19"/>
      <c r="AB180" s="19"/>
      <c r="AC180" s="8">
        <f t="shared" si="60"/>
        <v>1945000</v>
      </c>
      <c r="AD180" s="19"/>
      <c r="AE180" s="19"/>
      <c r="AF180" s="19"/>
      <c r="AG180" s="8">
        <f t="shared" si="64"/>
        <v>0</v>
      </c>
      <c r="AH180" s="8">
        <f t="shared" si="65"/>
        <v>1945000</v>
      </c>
      <c r="AI180" s="20">
        <f t="shared" si="66"/>
        <v>8.1236265771932239E-3</v>
      </c>
      <c r="AJ180" s="20">
        <f t="shared" si="67"/>
        <v>2.8112562300527549E-3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24.95" customHeight="1" outlineLevel="1" x14ac:dyDescent="0.15">
      <c r="A181" s="14">
        <v>27</v>
      </c>
      <c r="B181" s="14"/>
      <c r="C181" s="75" t="s">
        <v>633</v>
      </c>
      <c r="D181" s="69">
        <v>45793</v>
      </c>
      <c r="E181" s="75" t="s">
        <v>634</v>
      </c>
      <c r="F181" s="75" t="s">
        <v>122</v>
      </c>
      <c r="G181" s="76"/>
      <c r="H181" s="16"/>
      <c r="I181" s="16"/>
      <c r="J181" s="72"/>
      <c r="K181" s="29">
        <v>2030000</v>
      </c>
      <c r="L181" s="39"/>
      <c r="M181" s="19"/>
      <c r="N181" s="19"/>
      <c r="O181" s="19"/>
      <c r="P181" s="15"/>
      <c r="Q181" s="15"/>
      <c r="R181" s="29"/>
      <c r="S181" s="29"/>
      <c r="T181" s="29"/>
      <c r="U181" s="8"/>
      <c r="V181" s="19"/>
      <c r="W181" s="19"/>
      <c r="X181" s="19"/>
      <c r="Y181" s="8">
        <f t="shared" si="59"/>
        <v>0</v>
      </c>
      <c r="Z181" s="19"/>
      <c r="AA181" s="19">
        <v>2030000</v>
      </c>
      <c r="AB181" s="19"/>
      <c r="AC181" s="8">
        <f t="shared" si="60"/>
        <v>2030000</v>
      </c>
      <c r="AD181" s="19"/>
      <c r="AE181" s="19"/>
      <c r="AF181" s="19"/>
      <c r="AG181" s="8">
        <f t="shared" si="64"/>
        <v>0</v>
      </c>
      <c r="AH181" s="8">
        <f t="shared" si="65"/>
        <v>2030000</v>
      </c>
      <c r="AI181" s="20">
        <f t="shared" si="66"/>
        <v>8.4786436769677363E-3</v>
      </c>
      <c r="AJ181" s="20">
        <f t="shared" si="67"/>
        <v>2.9341131861218986E-3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 x14ac:dyDescent="0.15">
      <c r="A182" s="14">
        <v>28</v>
      </c>
      <c r="B182" s="14"/>
      <c r="C182" s="75" t="s">
        <v>635</v>
      </c>
      <c r="D182" s="69">
        <v>45741</v>
      </c>
      <c r="E182" s="75" t="s">
        <v>237</v>
      </c>
      <c r="F182" s="75" t="s">
        <v>122</v>
      </c>
      <c r="G182" s="76"/>
      <c r="H182" s="16"/>
      <c r="I182" s="16"/>
      <c r="J182" s="72"/>
      <c r="K182" s="29">
        <v>6088000</v>
      </c>
      <c r="L182" s="39"/>
      <c r="M182" s="19"/>
      <c r="N182" s="19"/>
      <c r="O182" s="19"/>
      <c r="P182" s="15"/>
      <c r="Q182" s="15"/>
      <c r="R182" s="29"/>
      <c r="S182" s="29"/>
      <c r="T182" s="29"/>
      <c r="U182" s="8"/>
      <c r="V182" s="19"/>
      <c r="W182" s="19"/>
      <c r="X182" s="19"/>
      <c r="Y182" s="8">
        <f t="shared" si="59"/>
        <v>0</v>
      </c>
      <c r="Z182" s="29">
        <v>6088000</v>
      </c>
      <c r="AA182" s="19"/>
      <c r="AB182" s="19"/>
      <c r="AC182" s="8">
        <f t="shared" si="60"/>
        <v>6088000</v>
      </c>
      <c r="AD182" s="19"/>
      <c r="AE182" s="19"/>
      <c r="AF182" s="19"/>
      <c r="AG182" s="8">
        <f t="shared" si="64"/>
        <v>0</v>
      </c>
      <c r="AH182" s="8">
        <f t="shared" si="65"/>
        <v>6088000</v>
      </c>
      <c r="AI182" s="20">
        <f t="shared" si="66"/>
        <v>2.5427577687379101E-2</v>
      </c>
      <c r="AJ182" s="20">
        <f t="shared" si="67"/>
        <v>8.7994488064581863E-3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24.95" customHeight="1" outlineLevel="1" x14ac:dyDescent="0.15">
      <c r="A183" s="14">
        <v>29</v>
      </c>
      <c r="B183" s="14"/>
      <c r="C183" s="75" t="s">
        <v>636</v>
      </c>
      <c r="D183" s="69">
        <v>45741</v>
      </c>
      <c r="E183" s="75" t="s">
        <v>352</v>
      </c>
      <c r="F183" s="75" t="s">
        <v>122</v>
      </c>
      <c r="G183" s="76"/>
      <c r="H183" s="16"/>
      <c r="I183" s="16"/>
      <c r="J183" s="72"/>
      <c r="K183" s="29">
        <v>4059000</v>
      </c>
      <c r="L183" s="39"/>
      <c r="M183" s="19"/>
      <c r="N183" s="19"/>
      <c r="O183" s="19"/>
      <c r="P183" s="15"/>
      <c r="Q183" s="15"/>
      <c r="R183" s="29"/>
      <c r="S183" s="29"/>
      <c r="T183" s="29"/>
      <c r="U183" s="8"/>
      <c r="V183" s="19"/>
      <c r="W183" s="19"/>
      <c r="X183" s="19"/>
      <c r="Y183" s="8">
        <f t="shared" si="59"/>
        <v>0</v>
      </c>
      <c r="Z183" s="29">
        <v>4059000</v>
      </c>
      <c r="AA183" s="19"/>
      <c r="AB183" s="19"/>
      <c r="AC183" s="8">
        <f t="shared" si="60"/>
        <v>4059000</v>
      </c>
      <c r="AD183" s="19"/>
      <c r="AE183" s="19"/>
      <c r="AF183" s="19"/>
      <c r="AG183" s="8">
        <f t="shared" si="64"/>
        <v>0</v>
      </c>
      <c r="AH183" s="8">
        <f t="shared" si="65"/>
        <v>4059000</v>
      </c>
      <c r="AI183" s="20">
        <f t="shared" si="66"/>
        <v>1.6953110682173419E-2</v>
      </c>
      <c r="AJ183" s="20">
        <f t="shared" si="67"/>
        <v>5.866780996290042E-3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s="22" customFormat="1" ht="24.95" customHeight="1" x14ac:dyDescent="0.25">
      <c r="A184" s="91" t="s">
        <v>71</v>
      </c>
      <c r="B184" s="91"/>
      <c r="C184" s="91"/>
      <c r="D184" s="91"/>
      <c r="E184" s="91"/>
      <c r="F184" s="91"/>
      <c r="G184" s="91"/>
      <c r="H184" s="91"/>
      <c r="I184" s="91"/>
      <c r="J184" s="56">
        <f>J154</f>
        <v>239425087</v>
      </c>
      <c r="K184" s="56">
        <f>SUM(K155:K183)</f>
        <v>183995560</v>
      </c>
      <c r="L184" s="55"/>
      <c r="M184" s="56">
        <f>SUM(M155:M156)</f>
        <v>0</v>
      </c>
      <c r="N184" s="56">
        <f>SUM(N155:N156)</f>
        <v>0</v>
      </c>
      <c r="O184" s="56">
        <f>SUM(O155:O156)</f>
        <v>0</v>
      </c>
      <c r="P184" s="57"/>
      <c r="Q184" s="58"/>
      <c r="R184" s="56">
        <f>SUM(R155:R156)</f>
        <v>8817198</v>
      </c>
      <c r="S184" s="56">
        <f>SUM(S155:S156)</f>
        <v>4431546</v>
      </c>
      <c r="T184" s="56">
        <f>SUM(T155:T156)</f>
        <v>4690228</v>
      </c>
      <c r="U184" s="56">
        <f>SUM(U155:U183)</f>
        <v>17938972</v>
      </c>
      <c r="V184" s="56">
        <f>SUM(V155:V176)</f>
        <v>24837749</v>
      </c>
      <c r="W184" s="56">
        <f>SUM(W155:W176)</f>
        <v>50484043</v>
      </c>
      <c r="X184" s="56">
        <f>SUM(X155:X176)</f>
        <v>26400972</v>
      </c>
      <c r="Y184" s="56">
        <f>SUM(Y155:Y183)</f>
        <v>101722764</v>
      </c>
      <c r="Z184" s="56">
        <f>SUM(Z155:Z183)</f>
        <v>24260960</v>
      </c>
      <c r="AA184" s="56">
        <f t="shared" ref="AA184:AB184" si="68">SUM(AA155:AA183)</f>
        <v>14893616</v>
      </c>
      <c r="AB184" s="56">
        <f t="shared" si="68"/>
        <v>10207809</v>
      </c>
      <c r="AC184" s="56">
        <f>SUM(AC155:AC183)</f>
        <v>49362385</v>
      </c>
      <c r="AD184" s="56">
        <f>SUM(AD155:AD176)</f>
        <v>0</v>
      </c>
      <c r="AE184" s="56">
        <f>SUM(AE155:AE176)</f>
        <v>0</v>
      </c>
      <c r="AF184" s="56">
        <f>SUM(AF155:AF176)</f>
        <v>0</v>
      </c>
      <c r="AG184" s="56">
        <f>SUM(AG155:AG183)</f>
        <v>0</v>
      </c>
      <c r="AH184" s="56">
        <f>SUM(AH155:AH183)</f>
        <v>169024121</v>
      </c>
      <c r="AI184" s="59">
        <f>IF(ISERROR(AH184/J184),0,AH184/J184)</f>
        <v>0.70595827328654159</v>
      </c>
      <c r="AJ184" s="59">
        <f>IF(ISERROR(AH184/$AH$189),0,AH184/$AH$189)</f>
        <v>0.24430340009791296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24.95" customHeight="1" x14ac:dyDescent="0.25">
      <c r="A185" s="89" t="s">
        <v>72</v>
      </c>
      <c r="B185" s="89"/>
      <c r="C185" s="89"/>
      <c r="D185" s="89"/>
      <c r="E185" s="89"/>
      <c r="F185" s="4"/>
      <c r="G185" s="5"/>
      <c r="H185" s="6"/>
      <c r="I185" s="6"/>
      <c r="J185" s="90">
        <v>314184891</v>
      </c>
      <c r="K185" s="8"/>
      <c r="L185" s="9"/>
      <c r="M185" s="10"/>
      <c r="N185" s="10"/>
      <c r="O185" s="10"/>
      <c r="P185" s="5"/>
      <c r="Q185" s="11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12"/>
      <c r="AJ185" s="13"/>
    </row>
    <row r="186" spans="1:106" ht="24.95" customHeight="1" outlineLevel="1" x14ac:dyDescent="0.25">
      <c r="A186" s="14">
        <v>1</v>
      </c>
      <c r="B186" s="14"/>
      <c r="C186" s="33"/>
      <c r="D186" s="34"/>
      <c r="E186" s="26"/>
      <c r="F186" s="26"/>
      <c r="G186" s="26"/>
      <c r="H186" s="36"/>
      <c r="I186" s="38"/>
      <c r="J186" s="90"/>
      <c r="K186" s="29">
        <f>24808428+150866270</f>
        <v>175674698</v>
      </c>
      <c r="L186" s="39" t="s">
        <v>96</v>
      </c>
      <c r="M186" s="31"/>
      <c r="N186" s="42"/>
      <c r="O186" s="31"/>
      <c r="P186" s="43"/>
      <c r="Q186" s="43"/>
      <c r="R186" s="19">
        <v>9858491</v>
      </c>
      <c r="S186" s="19">
        <v>9858491</v>
      </c>
      <c r="T186" s="19">
        <v>14542010</v>
      </c>
      <c r="U186" s="8">
        <f>SUM(R186:T186)</f>
        <v>34258992</v>
      </c>
      <c r="V186" s="19">
        <f>2052626+12489384</f>
        <v>14542010</v>
      </c>
      <c r="W186" s="19">
        <f>2052626+10928211</f>
        <v>12980837</v>
      </c>
      <c r="X186" s="19">
        <f>2065233+13421994</f>
        <v>15487227</v>
      </c>
      <c r="Y186" s="8">
        <f>SUM(V186:X186)</f>
        <v>43010074</v>
      </c>
      <c r="Z186" s="19">
        <v>16944322</v>
      </c>
      <c r="AA186" s="19">
        <v>16163735</v>
      </c>
      <c r="AB186" s="19">
        <v>16025784</v>
      </c>
      <c r="AC186" s="8">
        <f>SUM(Z186:AB186)</f>
        <v>49133841</v>
      </c>
      <c r="AD186" s="19"/>
      <c r="AE186" s="19">
        <v>0</v>
      </c>
      <c r="AF186" s="19">
        <v>0</v>
      </c>
      <c r="AG186" s="8">
        <f>SUM(AD186:AF186)</f>
        <v>0</v>
      </c>
      <c r="AH186" s="8">
        <f>SUM(U186,Y186,AC186,AG186)</f>
        <v>126402907</v>
      </c>
      <c r="AI186" s="20">
        <f>IF(ISERROR(AH186/J185),0,AH186/J185)</f>
        <v>0.40232013257442095</v>
      </c>
      <c r="AJ186" s="20">
        <f>IF(ISERROR(AH186/$AH$189),"-",AH186/$AH$189)</f>
        <v>0.18269972226248277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24.95" customHeight="1" outlineLevel="1" x14ac:dyDescent="0.3">
      <c r="A187" s="14">
        <v>2</v>
      </c>
      <c r="B187" s="14"/>
      <c r="C187" s="33"/>
      <c r="D187" s="34"/>
      <c r="E187" s="26"/>
      <c r="F187" s="26"/>
      <c r="G187" s="44"/>
      <c r="H187" s="36"/>
      <c r="I187" s="38"/>
      <c r="J187" s="90"/>
      <c r="K187" s="29">
        <v>92469283</v>
      </c>
      <c r="L187" s="39" t="s">
        <v>97</v>
      </c>
      <c r="M187" s="31"/>
      <c r="N187" s="42"/>
      <c r="O187" s="31"/>
      <c r="P187" s="43"/>
      <c r="Q187" s="43"/>
      <c r="R187" s="19">
        <v>4391432</v>
      </c>
      <c r="S187" s="19">
        <v>4391432</v>
      </c>
      <c r="T187" s="71">
        <v>4391432</v>
      </c>
      <c r="U187" s="8">
        <f>SUM(R187:T187)</f>
        <v>13174296</v>
      </c>
      <c r="V187" s="19">
        <v>4391432</v>
      </c>
      <c r="W187" s="19">
        <f>4391432</f>
        <v>4391432</v>
      </c>
      <c r="X187" s="19">
        <f>4391432</f>
        <v>4391432</v>
      </c>
      <c r="Y187" s="8">
        <f>SUM(V187:X187)</f>
        <v>13174296</v>
      </c>
      <c r="Z187" s="19">
        <v>4391432</v>
      </c>
      <c r="AA187" s="19">
        <v>4391432</v>
      </c>
      <c r="AB187" s="19">
        <v>4480099</v>
      </c>
      <c r="AC187" s="8">
        <f>SUM(Z187:AB187)</f>
        <v>13262963</v>
      </c>
      <c r="AD187" s="19"/>
      <c r="AE187" s="19">
        <v>0</v>
      </c>
      <c r="AF187" s="19">
        <v>0</v>
      </c>
      <c r="AG187" s="8">
        <f>SUM(AD187:AF187)</f>
        <v>0</v>
      </c>
      <c r="AH187" s="8">
        <f>SUM(U187,Y187,AC187,AG187)</f>
        <v>39611555</v>
      </c>
      <c r="AI187" s="20">
        <f>IF(ISERROR(AH187/J185),0,AH187/J185)</f>
        <v>0.12607721165051186</v>
      </c>
      <c r="AJ187" s="20">
        <f>IF(ISERROR(AH187/$AH$189),"-",AH187/$AH$189)</f>
        <v>5.7253589087828974E-2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s="22" customFormat="1" ht="24.95" customHeight="1" x14ac:dyDescent="0.25">
      <c r="A188" s="91" t="s">
        <v>73</v>
      </c>
      <c r="B188" s="91"/>
      <c r="C188" s="91"/>
      <c r="D188" s="91"/>
      <c r="E188" s="91"/>
      <c r="F188" s="91"/>
      <c r="G188" s="91"/>
      <c r="H188" s="91"/>
      <c r="I188" s="91"/>
      <c r="J188" s="56">
        <f>J185</f>
        <v>314184891</v>
      </c>
      <c r="K188" s="56">
        <f>SUM(K186:K187)</f>
        <v>268143981</v>
      </c>
      <c r="L188" s="55"/>
      <c r="M188" s="56">
        <f>SUM(M186:M186)</f>
        <v>0</v>
      </c>
      <c r="N188" s="56">
        <f>SUM(N186:N186)</f>
        <v>0</v>
      </c>
      <c r="O188" s="56">
        <f>SUM(O186:O186)</f>
        <v>0</v>
      </c>
      <c r="P188" s="57"/>
      <c r="Q188" s="58"/>
      <c r="R188" s="56">
        <f>SUM(R186:R187)</f>
        <v>14249923</v>
      </c>
      <c r="S188" s="56">
        <f t="shared" ref="S188:X188" si="69">SUM(S186:S187)</f>
        <v>14249923</v>
      </c>
      <c r="T188" s="56">
        <f t="shared" si="69"/>
        <v>18933442</v>
      </c>
      <c r="U188" s="56">
        <f t="shared" si="69"/>
        <v>47433288</v>
      </c>
      <c r="V188" s="56">
        <f t="shared" si="69"/>
        <v>18933442</v>
      </c>
      <c r="W188" s="56">
        <f t="shared" si="69"/>
        <v>17372269</v>
      </c>
      <c r="X188" s="56">
        <f t="shared" si="69"/>
        <v>19878659</v>
      </c>
      <c r="Y188" s="56">
        <f t="shared" ref="Y188:AH188" si="70">SUM(Y186:Y187)</f>
        <v>56184370</v>
      </c>
      <c r="Z188" s="56">
        <f t="shared" si="70"/>
        <v>21335754</v>
      </c>
      <c r="AA188" s="56">
        <f t="shared" si="70"/>
        <v>20555167</v>
      </c>
      <c r="AB188" s="56">
        <f t="shared" si="70"/>
        <v>20505883</v>
      </c>
      <c r="AC188" s="56">
        <f t="shared" si="70"/>
        <v>62396804</v>
      </c>
      <c r="AD188" s="56">
        <f t="shared" si="70"/>
        <v>0</v>
      </c>
      <c r="AE188" s="56">
        <f t="shared" si="70"/>
        <v>0</v>
      </c>
      <c r="AF188" s="56">
        <f t="shared" si="70"/>
        <v>0</v>
      </c>
      <c r="AG188" s="56">
        <f t="shared" si="70"/>
        <v>0</v>
      </c>
      <c r="AH188" s="56">
        <f t="shared" si="70"/>
        <v>166014462</v>
      </c>
      <c r="AI188" s="59">
        <f>IF(ISERROR(AH188/J188),0,AH188/J188)</f>
        <v>0.52839734422493279</v>
      </c>
      <c r="AJ188" s="59">
        <f>IF(ISERROR(AH188/$AH$189),0,AH188/$AH$189)</f>
        <v>0.23995331135031175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s="45" customFormat="1" ht="44.25" customHeight="1" x14ac:dyDescent="0.25">
      <c r="A189" s="88" t="str">
        <f>"TOTAL ASIG."&amp;" "&amp;$A$5</f>
        <v>TOTAL ASIG. 24-03-345 "Programa Eje (Ley N°20,595)"</v>
      </c>
      <c r="B189" s="88"/>
      <c r="C189" s="88"/>
      <c r="D189" s="88"/>
      <c r="E189" s="88"/>
      <c r="F189" s="88"/>
      <c r="G189" s="88"/>
      <c r="H189" s="88"/>
      <c r="I189" s="88"/>
      <c r="J189" s="66">
        <f t="shared" ref="J189:AH189" si="71">SUM(J11,J15,J20,J30,J61,J65,J89,J113,J116,J124,J128,J132,J145,J149,J153,J184,J188)</f>
        <v>1472197000</v>
      </c>
      <c r="K189" s="66">
        <f t="shared" si="71"/>
        <v>976942360</v>
      </c>
      <c r="L189" s="66">
        <f t="shared" si="71"/>
        <v>0</v>
      </c>
      <c r="M189" s="66">
        <f t="shared" si="71"/>
        <v>0</v>
      </c>
      <c r="N189" s="66">
        <f t="shared" si="71"/>
        <v>0</v>
      </c>
      <c r="O189" s="66">
        <f t="shared" si="71"/>
        <v>0</v>
      </c>
      <c r="P189" s="66">
        <f t="shared" si="71"/>
        <v>0</v>
      </c>
      <c r="Q189" s="66">
        <f t="shared" si="71"/>
        <v>0</v>
      </c>
      <c r="R189" s="66">
        <f t="shared" si="71"/>
        <v>39182534</v>
      </c>
      <c r="S189" s="66">
        <f t="shared" si="71"/>
        <v>44718784</v>
      </c>
      <c r="T189" s="66">
        <f t="shared" si="71"/>
        <v>55075760</v>
      </c>
      <c r="U189" s="66">
        <f t="shared" si="71"/>
        <v>138977078</v>
      </c>
      <c r="V189" s="66">
        <f t="shared" si="71"/>
        <v>151664473</v>
      </c>
      <c r="W189" s="66">
        <f t="shared" si="71"/>
        <v>105546062</v>
      </c>
      <c r="X189" s="66">
        <f t="shared" si="71"/>
        <v>83650803</v>
      </c>
      <c r="Y189" s="66">
        <f t="shared" si="71"/>
        <v>340861338</v>
      </c>
      <c r="Z189" s="66">
        <f t="shared" si="71"/>
        <v>85136014</v>
      </c>
      <c r="AA189" s="66">
        <f t="shared" si="71"/>
        <v>62693670</v>
      </c>
      <c r="AB189" s="66">
        <f t="shared" si="71"/>
        <v>64193417</v>
      </c>
      <c r="AC189" s="66">
        <f t="shared" si="71"/>
        <v>212023101</v>
      </c>
      <c r="AD189" s="66">
        <f t="shared" si="71"/>
        <v>0</v>
      </c>
      <c r="AE189" s="66">
        <f t="shared" si="71"/>
        <v>0</v>
      </c>
      <c r="AF189" s="66">
        <f t="shared" si="71"/>
        <v>0</v>
      </c>
      <c r="AG189" s="66">
        <f t="shared" si="71"/>
        <v>0</v>
      </c>
      <c r="AH189" s="66">
        <f t="shared" si="71"/>
        <v>691861517</v>
      </c>
      <c r="AI189" s="68">
        <f>IF(ISERROR(AH189/J189),0,AH189/J189)</f>
        <v>0.46995172317291778</v>
      </c>
      <c r="AJ189" s="68">
        <f>IF(ISERROR(AH189/$AH$189),0,AH189/$AH$189)</f>
        <v>1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1:106" x14ac:dyDescent="0.25">
      <c r="J190" s="47"/>
      <c r="R190" s="47"/>
      <c r="S190" s="47"/>
      <c r="T190" s="47"/>
      <c r="V190" s="47"/>
      <c r="W190" s="47"/>
      <c r="X190" s="47"/>
      <c r="Z190" s="47"/>
      <c r="AA190" s="47"/>
      <c r="AB190" s="47"/>
      <c r="AD190" s="47"/>
      <c r="AE190" s="47"/>
      <c r="AF190" s="47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x14ac:dyDescent="0.25">
      <c r="J191" s="47"/>
      <c r="R191" s="47"/>
      <c r="S191" s="47"/>
      <c r="T191" s="47"/>
      <c r="V191" s="47"/>
      <c r="W191" s="47"/>
      <c r="X191" s="47"/>
      <c r="Z191" s="47"/>
      <c r="AA191" s="47"/>
      <c r="AB191" s="47"/>
      <c r="AD191" s="47"/>
      <c r="AE191" s="47"/>
      <c r="AF191" s="47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x14ac:dyDescent="0.25">
      <c r="J192" s="47"/>
      <c r="R192" s="47"/>
      <c r="S192" s="47"/>
      <c r="T192" s="47"/>
      <c r="V192" s="47"/>
      <c r="W192" s="47"/>
      <c r="X192" s="47"/>
      <c r="Z192" s="47"/>
      <c r="AA192" s="47"/>
      <c r="AB192" s="47"/>
      <c r="AD192" s="47"/>
      <c r="AE192" s="47"/>
      <c r="AF192" s="47"/>
    </row>
    <row r="193" spans="1:106" x14ac:dyDescent="0.25">
      <c r="J193" s="47"/>
      <c r="R193" s="47"/>
      <c r="S193" s="47"/>
      <c r="T193" s="47"/>
      <c r="V193" s="47"/>
      <c r="W193" s="47"/>
      <c r="X193" s="47"/>
      <c r="Z193" s="47"/>
      <c r="AA193" s="47"/>
      <c r="AB193" s="47"/>
      <c r="AD193" s="47"/>
      <c r="AE193" s="47"/>
      <c r="AF193" s="47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x14ac:dyDescent="0.25">
      <c r="J194" s="47"/>
      <c r="R194" s="47"/>
      <c r="S194" s="47"/>
      <c r="T194" s="47"/>
      <c r="V194" s="47"/>
      <c r="W194" s="47"/>
      <c r="X194" s="47"/>
      <c r="Z194" s="47"/>
      <c r="AA194" s="47"/>
      <c r="AB194" s="47"/>
      <c r="AD194" s="47"/>
      <c r="AE194" s="47"/>
      <c r="AF194" s="47"/>
    </row>
    <row r="195" spans="1:106" x14ac:dyDescent="0.25">
      <c r="J195" s="47"/>
      <c r="R195" s="47"/>
      <c r="S195" s="47"/>
      <c r="T195" s="47"/>
      <c r="V195" s="47"/>
      <c r="W195" s="47"/>
      <c r="X195" s="47"/>
      <c r="Z195" s="47"/>
      <c r="AA195" s="47"/>
      <c r="AB195" s="47"/>
      <c r="AD195" s="47"/>
      <c r="AE195" s="47"/>
      <c r="AF195" s="47"/>
    </row>
    <row r="196" spans="1:106" x14ac:dyDescent="0.25">
      <c r="J196" s="47"/>
      <c r="R196" s="47"/>
      <c r="S196" s="47"/>
      <c r="T196" s="47"/>
      <c r="V196" s="47"/>
      <c r="W196" s="47"/>
      <c r="X196" s="47"/>
      <c r="Z196" s="47"/>
      <c r="AA196" s="47"/>
      <c r="AB196" s="47"/>
      <c r="AD196" s="47"/>
      <c r="AE196" s="47"/>
      <c r="AF196" s="47"/>
    </row>
    <row r="197" spans="1:106" x14ac:dyDescent="0.25">
      <c r="J197" s="47"/>
      <c r="R197" s="47"/>
      <c r="S197" s="47"/>
      <c r="T197" s="47"/>
      <c r="V197" s="47"/>
      <c r="W197" s="47"/>
      <c r="X197" s="47"/>
      <c r="Z197" s="47"/>
      <c r="AA197" s="47"/>
      <c r="AB197" s="47"/>
      <c r="AD197" s="47"/>
      <c r="AE197" s="47"/>
      <c r="AF197" s="47"/>
    </row>
    <row r="198" spans="1:106" s="49" customFormat="1" x14ac:dyDescent="0.25">
      <c r="A198" s="2"/>
      <c r="B198" s="46"/>
      <c r="C198" s="46"/>
      <c r="D198" s="46"/>
      <c r="E198" s="2"/>
      <c r="F198" s="2"/>
      <c r="G198" s="46"/>
      <c r="H198" s="46"/>
      <c r="I198" s="46"/>
      <c r="J198" s="47"/>
      <c r="K198" s="47"/>
      <c r="L198" s="2"/>
      <c r="M198" s="46"/>
      <c r="N198" s="46"/>
      <c r="O198" s="46"/>
      <c r="P198" s="46"/>
      <c r="Q198" s="48"/>
      <c r="R198" s="47"/>
      <c r="S198" s="47"/>
      <c r="T198" s="47"/>
      <c r="V198" s="47"/>
      <c r="W198" s="47"/>
      <c r="X198" s="47"/>
      <c r="Z198" s="47"/>
      <c r="AA198" s="47"/>
      <c r="AB198" s="47"/>
      <c r="AD198" s="47"/>
      <c r="AE198" s="47"/>
      <c r="AF198" s="47"/>
      <c r="AI198" s="50"/>
      <c r="AJ198" s="50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s="49" customFormat="1" x14ac:dyDescent="0.25">
      <c r="A199" s="2"/>
      <c r="B199" s="46"/>
      <c r="C199" s="46"/>
      <c r="D199" s="46"/>
      <c r="E199" s="2"/>
      <c r="F199" s="2"/>
      <c r="G199" s="46"/>
      <c r="H199" s="46"/>
      <c r="I199" s="46"/>
      <c r="J199" s="47"/>
      <c r="K199" s="47"/>
      <c r="L199" s="2"/>
      <c r="M199" s="46"/>
      <c r="N199" s="46"/>
      <c r="O199" s="46"/>
      <c r="P199" s="46"/>
      <c r="Q199" s="48"/>
      <c r="R199" s="47"/>
      <c r="S199" s="47"/>
      <c r="T199" s="47"/>
      <c r="V199" s="47"/>
      <c r="W199" s="47"/>
      <c r="X199" s="47"/>
      <c r="Z199" s="47"/>
      <c r="AA199" s="47"/>
      <c r="AB199" s="47"/>
      <c r="AD199" s="47"/>
      <c r="AE199" s="47"/>
      <c r="AF199" s="47"/>
      <c r="AI199" s="50"/>
      <c r="AJ199" s="50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s="49" customFormat="1" x14ac:dyDescent="0.25">
      <c r="A200" s="2"/>
      <c r="B200" s="46"/>
      <c r="C200" s="46"/>
      <c r="D200" s="46"/>
      <c r="E200" s="2"/>
      <c r="F200" s="2"/>
      <c r="G200" s="46"/>
      <c r="H200" s="46"/>
      <c r="I200" s="46"/>
      <c r="J200" s="47"/>
      <c r="K200" s="47"/>
      <c r="L200" s="2"/>
      <c r="M200" s="46"/>
      <c r="N200" s="46"/>
      <c r="O200" s="46"/>
      <c r="P200" s="46"/>
      <c r="Q200" s="48"/>
      <c r="R200" s="47"/>
      <c r="S200" s="47"/>
      <c r="T200" s="47"/>
      <c r="V200" s="47"/>
      <c r="W200" s="47"/>
      <c r="X200" s="47"/>
      <c r="Z200" s="47"/>
      <c r="AA200" s="47"/>
      <c r="AB200" s="47"/>
      <c r="AD200" s="47"/>
      <c r="AE200" s="47"/>
      <c r="AF200" s="47"/>
      <c r="AI200" s="50"/>
      <c r="AJ200" s="50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</row>
    <row r="201" spans="1:106" s="49" customFormat="1" x14ac:dyDescent="0.25">
      <c r="A201" s="2"/>
      <c r="B201" s="46"/>
      <c r="C201" s="46"/>
      <c r="D201" s="46"/>
      <c r="E201" s="2"/>
      <c r="F201" s="2"/>
      <c r="G201" s="46"/>
      <c r="H201" s="46"/>
      <c r="I201" s="46"/>
      <c r="J201" s="47"/>
      <c r="K201" s="47"/>
      <c r="L201" s="2"/>
      <c r="M201" s="46"/>
      <c r="N201" s="46"/>
      <c r="O201" s="46"/>
      <c r="P201" s="46"/>
      <c r="Q201" s="48"/>
      <c r="R201" s="47"/>
      <c r="S201" s="47"/>
      <c r="T201" s="47"/>
      <c r="V201" s="47"/>
      <c r="W201" s="47"/>
      <c r="X201" s="47"/>
      <c r="Z201" s="47"/>
      <c r="AA201" s="47"/>
      <c r="AB201" s="47"/>
      <c r="AD201" s="47"/>
      <c r="AE201" s="47"/>
      <c r="AF201" s="47"/>
      <c r="AI201" s="50"/>
      <c r="AJ201" s="50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</row>
    <row r="202" spans="1:106" s="49" customFormat="1" x14ac:dyDescent="0.25">
      <c r="A202" s="2"/>
      <c r="B202" s="46"/>
      <c r="C202" s="46"/>
      <c r="D202" s="46"/>
      <c r="E202" s="2"/>
      <c r="F202" s="2"/>
      <c r="G202" s="46"/>
      <c r="H202" s="46"/>
      <c r="I202" s="46"/>
      <c r="J202" s="47"/>
      <c r="K202" s="47"/>
      <c r="L202" s="2"/>
      <c r="M202" s="46"/>
      <c r="N202" s="46"/>
      <c r="O202" s="46"/>
      <c r="P202" s="46"/>
      <c r="Q202" s="48"/>
      <c r="R202" s="47"/>
      <c r="S202" s="47"/>
      <c r="T202" s="47"/>
      <c r="V202" s="47"/>
      <c r="W202" s="47"/>
      <c r="X202" s="47"/>
      <c r="Z202" s="47"/>
      <c r="AA202" s="47"/>
      <c r="AB202" s="47"/>
      <c r="AD202" s="47"/>
      <c r="AE202" s="47"/>
      <c r="AF202" s="47"/>
      <c r="AI202" s="50"/>
      <c r="AJ202" s="50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</row>
    <row r="203" spans="1:106" s="49" customFormat="1" x14ac:dyDescent="0.25">
      <c r="A203" s="2"/>
      <c r="B203" s="46"/>
      <c r="C203" s="46"/>
      <c r="D203" s="46"/>
      <c r="E203" s="2"/>
      <c r="F203" s="2"/>
      <c r="G203" s="46"/>
      <c r="H203" s="46"/>
      <c r="I203" s="46"/>
      <c r="J203" s="47"/>
      <c r="K203" s="47"/>
      <c r="L203" s="2"/>
      <c r="M203" s="46"/>
      <c r="N203" s="46"/>
      <c r="O203" s="46"/>
      <c r="P203" s="46"/>
      <c r="Q203" s="48"/>
      <c r="R203" s="47"/>
      <c r="S203" s="47"/>
      <c r="T203" s="47"/>
      <c r="V203" s="47"/>
      <c r="W203" s="47"/>
      <c r="X203" s="47"/>
      <c r="Z203" s="47"/>
      <c r="AA203" s="47"/>
      <c r="AB203" s="47"/>
      <c r="AD203" s="47"/>
      <c r="AE203" s="47"/>
      <c r="AF203" s="47"/>
      <c r="AI203" s="50"/>
      <c r="AJ203" s="50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</row>
    <row r="204" spans="1:106" s="49" customFormat="1" x14ac:dyDescent="0.25">
      <c r="A204" s="2"/>
      <c r="B204" s="46"/>
      <c r="C204" s="46"/>
      <c r="D204" s="46"/>
      <c r="E204" s="2"/>
      <c r="F204" s="2"/>
      <c r="G204" s="46"/>
      <c r="H204" s="46"/>
      <c r="I204" s="46"/>
      <c r="J204" s="47"/>
      <c r="K204" s="47"/>
      <c r="L204" s="2"/>
      <c r="M204" s="46"/>
      <c r="N204" s="46"/>
      <c r="O204" s="46"/>
      <c r="P204" s="46"/>
      <c r="Q204" s="48"/>
      <c r="R204" s="47"/>
      <c r="S204" s="47"/>
      <c r="T204" s="47"/>
      <c r="V204" s="47"/>
      <c r="W204" s="47"/>
      <c r="X204" s="47"/>
      <c r="Z204" s="47"/>
      <c r="AA204" s="47"/>
      <c r="AB204" s="47"/>
      <c r="AD204" s="47"/>
      <c r="AE204" s="47"/>
      <c r="AF204" s="47"/>
      <c r="AI204" s="50"/>
      <c r="AJ204" s="50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</row>
    <row r="205" spans="1:106" s="49" customFormat="1" x14ac:dyDescent="0.25">
      <c r="A205" s="2"/>
      <c r="B205" s="46"/>
      <c r="C205" s="46"/>
      <c r="D205" s="46"/>
      <c r="E205" s="2"/>
      <c r="F205" s="2"/>
      <c r="G205" s="46"/>
      <c r="H205" s="46"/>
      <c r="I205" s="46"/>
      <c r="J205" s="47"/>
      <c r="K205" s="47"/>
      <c r="L205" s="2"/>
      <c r="M205" s="46"/>
      <c r="N205" s="46"/>
      <c r="O205" s="46"/>
      <c r="P205" s="46"/>
      <c r="Q205" s="48"/>
      <c r="R205" s="47"/>
      <c r="S205" s="47"/>
      <c r="T205" s="47"/>
      <c r="V205" s="47"/>
      <c r="W205" s="47"/>
      <c r="X205" s="47"/>
      <c r="Z205" s="47"/>
      <c r="AA205" s="47"/>
      <c r="AB205" s="47"/>
      <c r="AD205" s="47"/>
      <c r="AE205" s="47"/>
      <c r="AF205" s="47"/>
      <c r="AI205" s="50"/>
      <c r="AJ205" s="50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</row>
    <row r="206" spans="1:106" s="49" customFormat="1" x14ac:dyDescent="0.25">
      <c r="A206" s="2"/>
      <c r="B206" s="46"/>
      <c r="C206" s="46"/>
      <c r="D206" s="46"/>
      <c r="E206" s="2"/>
      <c r="F206" s="2"/>
      <c r="G206" s="46"/>
      <c r="H206" s="46"/>
      <c r="I206" s="46"/>
      <c r="J206" s="47"/>
      <c r="K206" s="47"/>
      <c r="L206" s="2"/>
      <c r="M206" s="46"/>
      <c r="N206" s="46"/>
      <c r="O206" s="46"/>
      <c r="P206" s="46"/>
      <c r="Q206" s="48"/>
      <c r="R206" s="47"/>
      <c r="S206" s="47"/>
      <c r="T206" s="47"/>
      <c r="V206" s="47"/>
      <c r="W206" s="47"/>
      <c r="X206" s="47"/>
      <c r="Z206" s="47"/>
      <c r="AA206" s="47"/>
      <c r="AB206" s="47"/>
      <c r="AD206" s="47"/>
      <c r="AE206" s="47"/>
      <c r="AF206" s="47"/>
      <c r="AI206" s="50"/>
      <c r="AJ206" s="50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</row>
    <row r="208" spans="1:106" s="49" customFormat="1" x14ac:dyDescent="0.25">
      <c r="A208" s="46"/>
      <c r="B208" s="46"/>
      <c r="C208" s="46"/>
      <c r="D208" s="46"/>
      <c r="E208" s="51"/>
      <c r="F208" s="2"/>
      <c r="G208" s="46"/>
      <c r="H208" s="46"/>
      <c r="I208" s="46"/>
      <c r="K208" s="47"/>
      <c r="L208" s="2"/>
      <c r="M208" s="46"/>
      <c r="N208" s="46"/>
      <c r="O208" s="46"/>
      <c r="P208" s="46"/>
      <c r="Q208" s="48"/>
      <c r="AI208" s="50"/>
      <c r="AJ208" s="50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</row>
  </sheetData>
  <mergeCells count="80">
    <mergeCell ref="J125:J127"/>
    <mergeCell ref="J129:J131"/>
    <mergeCell ref="J133:J144"/>
    <mergeCell ref="J146:J148"/>
    <mergeCell ref="A185:E185"/>
    <mergeCell ref="J185:J187"/>
    <mergeCell ref="J150:J152"/>
    <mergeCell ref="A149:I149"/>
    <mergeCell ref="J154:J176"/>
    <mergeCell ref="A125:E125"/>
    <mergeCell ref="A128:I128"/>
    <mergeCell ref="A129:E129"/>
    <mergeCell ref="A132:I132"/>
    <mergeCell ref="A133:E133"/>
    <mergeCell ref="A145:I145"/>
    <mergeCell ref="A146:E146"/>
    <mergeCell ref="A16:E16"/>
    <mergeCell ref="A20:I20"/>
    <mergeCell ref="A188:I188"/>
    <mergeCell ref="A189:I189"/>
    <mergeCell ref="A150:E150"/>
    <mergeCell ref="A153:I153"/>
    <mergeCell ref="A154:E154"/>
    <mergeCell ref="A184:I184"/>
    <mergeCell ref="J31:J60"/>
    <mergeCell ref="J62:J64"/>
    <mergeCell ref="A124:I124"/>
    <mergeCell ref="A66:E66"/>
    <mergeCell ref="A89:I89"/>
    <mergeCell ref="A90:E90"/>
    <mergeCell ref="A113:I113"/>
    <mergeCell ref="A114:E114"/>
    <mergeCell ref="A116:I116"/>
    <mergeCell ref="A117:E117"/>
    <mergeCell ref="J114:J115"/>
    <mergeCell ref="J117:J123"/>
    <mergeCell ref="A65:I65"/>
    <mergeCell ref="M6:O6"/>
    <mergeCell ref="J21:J29"/>
    <mergeCell ref="J66:J88"/>
    <mergeCell ref="J90:J112"/>
    <mergeCell ref="A8:E8"/>
    <mergeCell ref="A11:I11"/>
    <mergeCell ref="A12:E12"/>
    <mergeCell ref="J8:J10"/>
    <mergeCell ref="J12:J14"/>
    <mergeCell ref="A15:I15"/>
    <mergeCell ref="A21:E21"/>
    <mergeCell ref="A30:I30"/>
    <mergeCell ref="A31:E31"/>
    <mergeCell ref="A61:I61"/>
    <mergeCell ref="A62:E62"/>
    <mergeCell ref="J16:J19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7259ADD-0796-4BE1-92C8-546FB80F817D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7E2B9190-A2A2-4F96-B103-DEB727A15935}">
      <formula1>42005</formula1>
    </dataValidation>
    <dataValidation type="date" operator="greaterThan" allowBlank="1" showInputMessage="1" showErrorMessage="1" errorTitle="Error en Ingresos de Fechas" error="La fecha debe corresponder al Año 2014." sqref="D115 D134:D144 D130:D131 D119:D123 D32:D60 D63:D64 D147:D148 D13:D14 D9:D10 D151:D152 D22:D29 D126:D127 D91:D112 D17:D19 D67:D88 D155:D183" xr:uid="{BBDEA6A6-E9EA-4B31-A66F-8388B2E7E7CF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147:I148 H130:I131 H63:I64 H22:I29 H13:I14 H10:I10 H17:I19 H155:I183 H126:I127 H134:I144 H151:I152 H67:I88 H91:I112" xr:uid="{516968C3-498E-49DD-8BDE-E2E56DCCEBE6}">
      <formula1>42005</formula1>
    </dataValidation>
    <dataValidation allowBlank="1" showInputMessage="1" showErrorMessage="1" errorTitle="Sólo números" error="Sólo ingresar números sin letras_x000a_" sqref="O146:O148 O129:O131 O117:O123 O62:O64 O21:O29 O12:O14 O8:O10 O16:O19 O31:O60 O114:O115 O125:O127 P126 O133:O144 O185:O187 O150:O152 O154:O183 O66:O88 O90:O112" xr:uid="{13938A1B-16ED-4AF2-900E-F6B242056BBD}"/>
    <dataValidation type="textLength" operator="lessThanOrEqual" allowBlank="1" showInputMessage="1" showErrorMessage="1" errorTitle="MÁXIMO DE CARACTERES SOBREPASADO" error="Sólo 255 caracteres por celdas" sqref="P147:Q148 C147:C148 C134:C144 P130:Q131 P186:Q187 E130:G131 C130:C131 C119:C123 E115:G115 N118:N123 P118:Q123 C32:C60 E32:G60 P63:Q64 L151:L152 E63:G64 C63:C64 P22:Q29 L19 P155:Q183 P13:Q14 C151:C152 E13:G14 C13:C14 C9:C10 N186:N187 P9:Q10 E9:G10 L10 E151:G152 P17:Q19 P32:Q60 E17:G19 N32:N60 E22:G29 L64 N115 P115:Q115 P127:Q127 C126:C127 E126:G127 P151:Q152 Q126 C91:C112 E186:G187 P134:Q144 E118:G123 L148 C17:C19 P67:Q88 C115 E147:G148 C22:C29 C67:C88 E67:G88 P91:Q112 E91:G112 E134:G144 E155:G183 C155:C183" xr:uid="{A8A5FD47-C643-409C-9C79-EAB7409A5AFD}">
      <formula1>255</formula1>
    </dataValidation>
    <dataValidation type="textLength" operator="lessThanOrEqual" allowBlank="1" showInputMessage="1" showErrorMessage="1" sqref="K148 W19 K10 K19 K151:K152 K68:K88 K64 K123 K186" xr:uid="{58DB16AD-EFBD-425C-9105-20E5F243E2A4}">
      <formula1>255</formula1>
    </dataValidation>
    <dataValidation type="decimal" allowBlank="1" showInputMessage="1" showErrorMessage="1" errorTitle="Sólo números" error="Sólo ingresar números sin letras_x000a_" sqref="M147:N148 AD147:AF148 Z135:AB144 M130:N131 S126 AD130:AF131 Z130:AB131 X127 M118:M123 Z91:Z112 V127 K33:K60 M63:N64 AD63:AF64 Z18:Z19 V63:X64 R19:T19 AD22:AF29 Z22:AB29 AD17:AF19 M22:N29 V151:X152 AD13:AF14 R186:T186 M13:N14 M155:N183 AD9:AF10 R9:T10 V9:X10 M9:N10 M17:N19 W13:W14 AB13:AB14 W17 T13:T14 AD32:AF60 V23:V29 Z32:AB60 M32:M60 T23:T29 S64:T64 AD115:AF115 AA92:AB112 M115 AD126:AF127 M126:N127 X131 Z127:AB127 AD134:AF144 T130 M134:N144 V148:X148 R148:T148 M186:M187 V186:X187 AA157:AB183 S155 AD186:AF187 M151:N152 R151:T152 AD151:AF152 Z151:AB152 R14 R23:R29 R63:R64 R130 S131 V13 V17:V19 X17:X19 W22:X29 V32:W60 X33:X60 AD118:AF123 V121:V123 V119 W119:X123 W130:W131 V155:W155 AD155:AF183 X155:X156 V157:X183 Z148:AA148 AA10:AB10 Z9:Z10 Z14 AA17:AB19 Z64:AB64 R67:R88 M67:N88 S68:T88 Z67:AB88 V67:X88 AD67:AF88 W94:W112 M91:N112 W92 AD91:AF112 R92:T112 V92:V112 Z119:AB123 Z181 Z157:Z176 Z178 Z155:AB155 Z186 AA186 AB186" xr:uid="{F8D5EE49-2B1A-43C0-8E4F-523B238B79CB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X131 V186 W186:W187 X186:X187 Z67:AA67 AA131 K186" unlockedFormula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D6271-697D-487E-982F-DA9314C45388}">
  <sheetPr codeName="Hoja24">
    <tabColor rgb="FF33CCFF"/>
    <pageSetUpPr fitToPage="1"/>
  </sheetPr>
  <dimension ref="A1:Y42"/>
  <sheetViews>
    <sheetView topLeftCell="A10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3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92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+'24-03-345 Ind. PROG. EJE'!J11</f>
        <v>21455000</v>
      </c>
      <c r="C8" s="40">
        <f>+'24-03-345 Ind. PROG. EJE'!K11</f>
        <v>8869027</v>
      </c>
      <c r="D8" s="40">
        <f>+'24-03-345 Ind. PROG. EJE'!M11</f>
        <v>0</v>
      </c>
      <c r="E8" s="40">
        <f>+'24-03-345 Ind. PROG. EJE'!N11</f>
        <v>0</v>
      </c>
      <c r="F8" s="40">
        <f>+'24-03-345 Ind. PROG. EJE'!O11</f>
        <v>0</v>
      </c>
      <c r="G8" s="40">
        <f>+'24-03-345 Ind. PROG. EJE'!R11</f>
        <v>0</v>
      </c>
      <c r="H8" s="40">
        <f>+'24-03-345 Ind. PROG. EJE'!S11</f>
        <v>0</v>
      </c>
      <c r="I8" s="40">
        <f>+'24-03-345 Ind. PROG. EJE'!T11</f>
        <v>0</v>
      </c>
      <c r="J8" s="40">
        <f>+'24-03-345 Ind. PROG. EJE'!U11</f>
        <v>0</v>
      </c>
      <c r="K8" s="40">
        <f>+'24-03-345 Ind. PROG. EJE'!V11</f>
        <v>367540</v>
      </c>
      <c r="L8" s="40">
        <f>+'24-03-345 Ind. PROG. EJE'!W11</f>
        <v>287028</v>
      </c>
      <c r="M8" s="40">
        <f>+'24-03-345 Ind. PROG. EJE'!X11</f>
        <v>1236581</v>
      </c>
      <c r="N8" s="40">
        <f>+'24-03-345 Ind. PROG. EJE'!Y11</f>
        <v>1891149</v>
      </c>
      <c r="O8" s="40">
        <f>+'24-03-345 Ind. PROG. EJE'!Z11</f>
        <v>116620</v>
      </c>
      <c r="P8" s="40">
        <f>+'24-03-345 Ind. PROG. EJE'!AA11</f>
        <v>3988600</v>
      </c>
      <c r="Q8" s="40">
        <f>+'24-03-345 Ind. PROG. EJE'!AB11</f>
        <v>614027</v>
      </c>
      <c r="R8" s="40">
        <f>+'24-03-345 Ind. PROG. EJE'!AC11</f>
        <v>4719247</v>
      </c>
      <c r="S8" s="40">
        <f>+'24-03-345 Ind. PROG. EJE'!AD11</f>
        <v>0</v>
      </c>
      <c r="T8" s="40">
        <f>+'24-03-345 Ind. PROG. EJE'!AE11</f>
        <v>0</v>
      </c>
      <c r="U8" s="40">
        <f>+'24-03-345 Ind. PROG. EJE'!AF11</f>
        <v>0</v>
      </c>
      <c r="V8" s="40">
        <f>+'24-03-345 Ind. PROG. EJE'!AG11</f>
        <v>0</v>
      </c>
      <c r="W8" s="40">
        <f>+'24-03-345 Ind. PROG. EJE'!AH11</f>
        <v>6610396</v>
      </c>
      <c r="X8" s="61">
        <f>+'24-03-345 Ind. PROG. EJE'!AI11</f>
        <v>0.308105150314612</v>
      </c>
      <c r="Y8" s="61">
        <f>+'24-03-345 Ind. PROG. EJE'!AJ11</f>
        <v>9.5545074231957895E-3</v>
      </c>
    </row>
    <row r="9" spans="1:25" ht="24.75" customHeight="1" x14ac:dyDescent="0.25">
      <c r="A9" s="60" t="s">
        <v>44</v>
      </c>
      <c r="B9" s="40">
        <f>+'24-03-345 Ind. PROG. EJE'!J15</f>
        <v>29088000</v>
      </c>
      <c r="C9" s="40">
        <f>+'24-03-345 Ind. PROG. EJE'!K15</f>
        <v>10526642</v>
      </c>
      <c r="D9" s="40">
        <f>+'24-03-345 Ind. PROG. EJE'!M15</f>
        <v>0</v>
      </c>
      <c r="E9" s="40">
        <f>+'24-03-345 Ind. PROG. EJE'!N15</f>
        <v>0</v>
      </c>
      <c r="F9" s="40">
        <f>+'24-03-345 Ind. PROG. EJE'!O15</f>
        <v>0</v>
      </c>
      <c r="G9" s="40">
        <f>+'24-03-345 Ind. PROG. EJE'!R15</f>
        <v>51302</v>
      </c>
      <c r="H9" s="40">
        <f>+'24-03-345 Ind. PROG. EJE'!S15</f>
        <v>320979</v>
      </c>
      <c r="I9" s="40">
        <f>+'24-03-345 Ind. PROG. EJE'!T15</f>
        <v>0</v>
      </c>
      <c r="J9" s="40">
        <f>+'24-03-345 Ind. PROG. EJE'!U15</f>
        <v>372281</v>
      </c>
      <c r="K9" s="40">
        <f>+'24-03-345 Ind. PROG. EJE'!V15</f>
        <v>2180514</v>
      </c>
      <c r="L9" s="40">
        <f>+'24-03-345 Ind. PROG. EJE'!W15</f>
        <v>35651</v>
      </c>
      <c r="M9" s="40">
        <f>+'24-03-345 Ind. PROG. EJE'!X15</f>
        <v>1644866</v>
      </c>
      <c r="N9" s="40">
        <f>+'24-03-345 Ind. PROG. EJE'!Y15</f>
        <v>3861031</v>
      </c>
      <c r="O9" s="40">
        <f>+'24-03-345 Ind. PROG. EJE'!Z15</f>
        <v>5175876</v>
      </c>
      <c r="P9" s="40">
        <f>+'24-03-345 Ind. PROG. EJE'!AA15</f>
        <v>403351</v>
      </c>
      <c r="Q9" s="40">
        <f>+'24-03-345 Ind. PROG. EJE'!AB15</f>
        <v>85630</v>
      </c>
      <c r="R9" s="40">
        <f>+'24-03-345 Ind. PROG. EJE'!AC15</f>
        <v>5664857</v>
      </c>
      <c r="S9" s="40">
        <f>+'24-03-345 Ind. PROG. EJE'!AD15</f>
        <v>0</v>
      </c>
      <c r="T9" s="40">
        <f>+'24-03-345 Ind. PROG. EJE'!AE15</f>
        <v>0</v>
      </c>
      <c r="U9" s="40">
        <f>+'24-03-345 Ind. PROG. EJE'!AF15</f>
        <v>0</v>
      </c>
      <c r="V9" s="40">
        <f>+'24-03-345 Ind. PROG. EJE'!AG15</f>
        <v>0</v>
      </c>
      <c r="W9" s="40">
        <f>+'24-03-345 Ind. PROG. EJE'!AH15</f>
        <v>9898169</v>
      </c>
      <c r="X9" s="61">
        <f>+'24-03-345 Ind. PROG. EJE'!AI15</f>
        <v>0.34028358773377337</v>
      </c>
      <c r="Y9" s="61">
        <f>+'24-03-345 Ind. PROG. EJE'!AJ15</f>
        <v>1.4306575458799511E-2</v>
      </c>
    </row>
    <row r="10" spans="1:25" ht="24.75" customHeight="1" x14ac:dyDescent="0.25">
      <c r="A10" s="60" t="s">
        <v>46</v>
      </c>
      <c r="B10" s="40">
        <f>+'24-03-345 Ind. PROG. EJE'!J20</f>
        <v>39491194</v>
      </c>
      <c r="C10" s="40">
        <f>+'24-03-345 Ind. PROG. EJE'!K20</f>
        <v>27368662</v>
      </c>
      <c r="D10" s="40">
        <f>+'24-03-345 Ind. PROG. EJE'!M20</f>
        <v>0</v>
      </c>
      <c r="E10" s="40">
        <f>+'24-03-345 Ind. PROG. EJE'!N20</f>
        <v>0</v>
      </c>
      <c r="F10" s="40">
        <f>+'24-03-345 Ind. PROG. EJE'!O20</f>
        <v>0</v>
      </c>
      <c r="G10" s="40">
        <f>+'24-03-345 Ind. PROG. EJE'!R20</f>
        <v>94292</v>
      </c>
      <c r="H10" s="40">
        <f>+'24-03-345 Ind. PROG. EJE'!S20</f>
        <v>734759</v>
      </c>
      <c r="I10" s="40">
        <f>+'24-03-345 Ind. PROG. EJE'!T20</f>
        <v>3603708</v>
      </c>
      <c r="J10" s="40">
        <f>+'24-03-345 Ind. PROG. EJE'!U20</f>
        <v>4432759</v>
      </c>
      <c r="K10" s="40">
        <f>+'24-03-345 Ind. PROG. EJE'!V20</f>
        <v>3187721</v>
      </c>
      <c r="L10" s="40">
        <f>+'24-03-345 Ind. PROG. EJE'!W20</f>
        <v>6619532</v>
      </c>
      <c r="M10" s="40">
        <f>+'24-03-345 Ind. PROG. EJE'!X20</f>
        <v>1224072</v>
      </c>
      <c r="N10" s="40">
        <f>+'24-03-345 Ind. PROG. EJE'!Y20</f>
        <v>11031325</v>
      </c>
      <c r="O10" s="40">
        <f>+'24-03-345 Ind. PROG. EJE'!Z20</f>
        <v>1376726</v>
      </c>
      <c r="P10" s="40">
        <f>+'24-03-345 Ind. PROG. EJE'!AA20</f>
        <v>1316028</v>
      </c>
      <c r="Q10" s="40">
        <f>+'24-03-345 Ind. PROG. EJE'!AB20</f>
        <v>4283111</v>
      </c>
      <c r="R10" s="40">
        <f>+'24-03-345 Ind. PROG. EJE'!AC20</f>
        <v>6975865</v>
      </c>
      <c r="S10" s="40">
        <f>+'24-03-345 Ind. PROG. EJE'!AD20</f>
        <v>0</v>
      </c>
      <c r="T10" s="40">
        <f>+'24-03-345 Ind. PROG. EJE'!AE20</f>
        <v>0</v>
      </c>
      <c r="U10" s="40">
        <f>+'24-03-345 Ind. PROG. EJE'!AF20</f>
        <v>0</v>
      </c>
      <c r="V10" s="40">
        <f>+'24-03-345 Ind. PROG. EJE'!AG20</f>
        <v>0</v>
      </c>
      <c r="W10" s="40">
        <f>+'24-03-345 Ind. PROG. EJE'!AH20</f>
        <v>22439949</v>
      </c>
      <c r="X10" s="61">
        <f>+'24-03-345 Ind. PROG. EJE'!AI20</f>
        <v>0.56822665326350985</v>
      </c>
      <c r="Y10" s="61">
        <f>+'24-03-345 Ind. PROG. EJE'!AJ20</f>
        <v>3.2434162688080248E-2</v>
      </c>
    </row>
    <row r="11" spans="1:25" ht="24.75" customHeight="1" x14ac:dyDescent="0.25">
      <c r="A11" s="60" t="s">
        <v>48</v>
      </c>
      <c r="B11" s="40">
        <f>+'24-03-345 Ind. PROG. EJE'!J30</f>
        <v>58593370</v>
      </c>
      <c r="C11" s="40">
        <f>+'24-03-345 Ind. PROG. EJE'!K30</f>
        <v>41772796</v>
      </c>
      <c r="D11" s="40">
        <f>+'24-03-345 Ind. PROG. EJE'!M30</f>
        <v>0</v>
      </c>
      <c r="E11" s="40">
        <f>+'24-03-345 Ind. PROG. EJE'!N30</f>
        <v>0</v>
      </c>
      <c r="F11" s="40">
        <f>+'24-03-345 Ind. PROG. EJE'!O30</f>
        <v>0</v>
      </c>
      <c r="G11" s="40">
        <f>+'24-03-345 Ind. PROG. EJE'!R30</f>
        <v>287095</v>
      </c>
      <c r="H11" s="40">
        <f>+'24-03-345 Ind. PROG. EJE'!S30</f>
        <v>4355882</v>
      </c>
      <c r="I11" s="40">
        <f>+'24-03-345 Ind. PROG. EJE'!T30</f>
        <v>5321718</v>
      </c>
      <c r="J11" s="40">
        <f>+'24-03-345 Ind. PROG. EJE'!U30</f>
        <v>9964695</v>
      </c>
      <c r="K11" s="40">
        <f>+'24-03-345 Ind. PROG. EJE'!V30</f>
        <v>2358217</v>
      </c>
      <c r="L11" s="40">
        <f>+'24-03-345 Ind. PROG. EJE'!W30</f>
        <v>2159547</v>
      </c>
      <c r="M11" s="40">
        <f>+'24-03-345 Ind. PROG. EJE'!X30</f>
        <v>1596382</v>
      </c>
      <c r="N11" s="40">
        <f>+'24-03-345 Ind. PROG. EJE'!Y30</f>
        <v>6114146</v>
      </c>
      <c r="O11" s="40">
        <f>+'24-03-345 Ind. PROG. EJE'!Z30</f>
        <v>2206602</v>
      </c>
      <c r="P11" s="40">
        <f>+'24-03-345 Ind. PROG. EJE'!AA30</f>
        <v>2011829</v>
      </c>
      <c r="Q11" s="40">
        <f>+'24-03-345 Ind. PROG. EJE'!AB30</f>
        <v>307255</v>
      </c>
      <c r="R11" s="40">
        <f>+'24-03-345 Ind. PROG. EJE'!AC30</f>
        <v>4525686</v>
      </c>
      <c r="S11" s="40">
        <f>+'24-03-345 Ind. PROG. EJE'!AD30</f>
        <v>0</v>
      </c>
      <c r="T11" s="40">
        <f>+'24-03-345 Ind. PROG. EJE'!AE30</f>
        <v>0</v>
      </c>
      <c r="U11" s="40">
        <f>+'24-03-345 Ind. PROG. EJE'!AF30</f>
        <v>0</v>
      </c>
      <c r="V11" s="40">
        <f>+'24-03-345 Ind. PROG. EJE'!AG30</f>
        <v>0</v>
      </c>
      <c r="W11" s="40">
        <f>+'24-03-345 Ind. PROG. EJE'!AH30</f>
        <v>20604527</v>
      </c>
      <c r="X11" s="61">
        <f>+'24-03-345 Ind. PROG. EJE'!AI30</f>
        <v>0.35165287471944351</v>
      </c>
      <c r="Y11" s="61">
        <f>+'24-03-345 Ind. PROG. EJE'!AJ30</f>
        <v>2.978128786428802E-2</v>
      </c>
    </row>
    <row r="12" spans="1:25" ht="24.75" customHeight="1" x14ac:dyDescent="0.25">
      <c r="A12" s="60" t="s">
        <v>50</v>
      </c>
      <c r="B12" s="40">
        <f>+'24-03-345 Ind. PROG. EJE'!J61</f>
        <v>111683000</v>
      </c>
      <c r="C12" s="40">
        <f>+'24-03-345 Ind. PROG. EJE'!K61</f>
        <v>101965286</v>
      </c>
      <c r="D12" s="40">
        <f>+'24-03-345 Ind. PROG. EJE'!M61</f>
        <v>0</v>
      </c>
      <c r="E12" s="40">
        <f>+'24-03-345 Ind. PROG. EJE'!N61</f>
        <v>0</v>
      </c>
      <c r="F12" s="40">
        <f>+'24-03-345 Ind. PROG. EJE'!O61</f>
        <v>0</v>
      </c>
      <c r="G12" s="40">
        <f>+'24-03-345 Ind. PROG. EJE'!R61</f>
        <v>3203435</v>
      </c>
      <c r="H12" s="40">
        <f>+'24-03-345 Ind. PROG. EJE'!S61</f>
        <v>3384825</v>
      </c>
      <c r="I12" s="40">
        <f>+'24-03-345 Ind. PROG. EJE'!T61</f>
        <v>3435283</v>
      </c>
      <c r="J12" s="40">
        <f>+'24-03-345 Ind. PROG. EJE'!U61</f>
        <v>10023543</v>
      </c>
      <c r="K12" s="40">
        <f>+'24-03-345 Ind. PROG. EJE'!V61</f>
        <v>73655537</v>
      </c>
      <c r="L12" s="40">
        <f>+'24-03-345 Ind. PROG. EJE'!W61</f>
        <v>2795726</v>
      </c>
      <c r="M12" s="40">
        <f>+'24-03-345 Ind. PROG. EJE'!X61</f>
        <v>2534928</v>
      </c>
      <c r="N12" s="40">
        <f>+'24-03-345 Ind. PROG. EJE'!Y61</f>
        <v>78986191</v>
      </c>
      <c r="O12" s="40">
        <f>+'24-03-345 Ind. PROG. EJE'!Z61</f>
        <v>2887547</v>
      </c>
      <c r="P12" s="40">
        <f>+'24-03-345 Ind. PROG. EJE'!AA61</f>
        <v>1550058</v>
      </c>
      <c r="Q12" s="40">
        <f>+'24-03-345 Ind. PROG. EJE'!AB61</f>
        <v>8517947</v>
      </c>
      <c r="R12" s="40">
        <f>+'24-03-345 Ind. PROG. EJE'!AC61</f>
        <v>12955552</v>
      </c>
      <c r="S12" s="40">
        <f>+'24-03-345 Ind. PROG. EJE'!AD61</f>
        <v>0</v>
      </c>
      <c r="T12" s="40">
        <f>+'24-03-345 Ind. PROG. EJE'!AE61</f>
        <v>0</v>
      </c>
      <c r="U12" s="40">
        <f>+'24-03-345 Ind. PROG. EJE'!AF61</f>
        <v>0</v>
      </c>
      <c r="V12" s="40">
        <f>+'24-03-345 Ind. PROG. EJE'!AG61</f>
        <v>0</v>
      </c>
      <c r="W12" s="40">
        <f>+'24-03-345 Ind. PROG. EJE'!AH61</f>
        <v>101965286</v>
      </c>
      <c r="X12" s="61">
        <f>+'24-03-345 Ind. PROG. EJE'!AI61</f>
        <v>0.91298842258893476</v>
      </c>
      <c r="Y12" s="61">
        <f>+'24-03-345 Ind. PROG. EJE'!AJ61</f>
        <v>0.1473781725021136</v>
      </c>
    </row>
    <row r="13" spans="1:25" ht="24.75" customHeight="1" x14ac:dyDescent="0.25">
      <c r="A13" s="60" t="s">
        <v>52</v>
      </c>
      <c r="B13" s="40">
        <f>+'24-03-345 Ind. PROG. EJE'!J65</f>
        <v>73630560</v>
      </c>
      <c r="C13" s="40">
        <f>+'24-03-345 Ind. PROG. EJE'!K65</f>
        <v>4833140</v>
      </c>
      <c r="D13" s="40">
        <f>+'24-03-345 Ind. PROG. EJE'!M65</f>
        <v>0</v>
      </c>
      <c r="E13" s="40">
        <f>+'24-03-345 Ind. PROG. EJE'!N65</f>
        <v>0</v>
      </c>
      <c r="F13" s="40">
        <f>+'24-03-345 Ind. PROG. EJE'!O65</f>
        <v>0</v>
      </c>
      <c r="G13" s="40">
        <f>+'24-03-345 Ind. PROG. EJE'!R65</f>
        <v>0</v>
      </c>
      <c r="H13" s="40">
        <f>+'24-03-345 Ind. PROG. EJE'!S65</f>
        <v>506010</v>
      </c>
      <c r="I13" s="40">
        <f>+'24-03-345 Ind. PROG. EJE'!T65</f>
        <v>531536</v>
      </c>
      <c r="J13" s="40">
        <f>+'24-03-345 Ind. PROG. EJE'!U65</f>
        <v>1037546</v>
      </c>
      <c r="K13" s="40">
        <f>+'24-03-345 Ind. PROG. EJE'!V65</f>
        <v>416590</v>
      </c>
      <c r="L13" s="40">
        <f>+'24-03-345 Ind. PROG. EJE'!W65</f>
        <v>506873</v>
      </c>
      <c r="M13" s="40">
        <f>+'24-03-345 Ind. PROG. EJE'!X65</f>
        <v>300011</v>
      </c>
      <c r="N13" s="40">
        <f>+'24-03-345 Ind. PROG. EJE'!Y65</f>
        <v>1223474</v>
      </c>
      <c r="O13" s="40">
        <f>+'24-03-345 Ind. PROG. EJE'!Z65</f>
        <v>691173</v>
      </c>
      <c r="P13" s="40">
        <f>+'24-03-345 Ind. PROG. EJE'!AA65</f>
        <v>479689</v>
      </c>
      <c r="Q13" s="40">
        <f>+'24-03-345 Ind. PROG. EJE'!AB65</f>
        <v>477760</v>
      </c>
      <c r="R13" s="40">
        <f>+'24-03-345 Ind. PROG. EJE'!AC65</f>
        <v>1648622</v>
      </c>
      <c r="S13" s="40">
        <f>+'24-03-345 Ind. PROG. EJE'!AD65</f>
        <v>0</v>
      </c>
      <c r="T13" s="40">
        <f>+'24-03-345 Ind. PROG. EJE'!AE65</f>
        <v>0</v>
      </c>
      <c r="U13" s="40">
        <f>+'24-03-345 Ind. PROG. EJE'!AF65</f>
        <v>0</v>
      </c>
      <c r="V13" s="40">
        <f>+'24-03-345 Ind. PROG. EJE'!AG65</f>
        <v>0</v>
      </c>
      <c r="W13" s="40">
        <f>+'24-03-345 Ind. PROG. EJE'!AH65</f>
        <v>3909642</v>
      </c>
      <c r="X13" s="61">
        <f>+'24-03-345 Ind. PROG. EJE'!AI65</f>
        <v>5.3098088619725287E-2</v>
      </c>
      <c r="Y13" s="61">
        <f>+'24-03-345 Ind. PROG. EJE'!AJ65</f>
        <v>5.6509025345891578E-3</v>
      </c>
    </row>
    <row r="14" spans="1:25" ht="24.75" customHeight="1" x14ac:dyDescent="0.25">
      <c r="A14" s="60" t="s">
        <v>54</v>
      </c>
      <c r="B14" s="40">
        <f>+'24-03-345 Ind. PROG. EJE'!J89</f>
        <v>75243496</v>
      </c>
      <c r="C14" s="40">
        <f>+'24-03-345 Ind. PROG. EJE'!K89</f>
        <v>53041014</v>
      </c>
      <c r="D14" s="40">
        <f>+'24-03-345 Ind. PROG. EJE'!M89</f>
        <v>0</v>
      </c>
      <c r="E14" s="40">
        <f>+'24-03-345 Ind. PROG. EJE'!N89</f>
        <v>0</v>
      </c>
      <c r="F14" s="40">
        <f>+'24-03-345 Ind. PROG. EJE'!O89</f>
        <v>0</v>
      </c>
      <c r="G14" s="40">
        <f>+'24-03-345 Ind. PROG. EJE'!R89</f>
        <v>0</v>
      </c>
      <c r="H14" s="40">
        <f>+'24-03-345 Ind. PROG. EJE'!S89</f>
        <v>3796572</v>
      </c>
      <c r="I14" s="40">
        <f>+'24-03-345 Ind. PROG. EJE'!T89</f>
        <v>939924</v>
      </c>
      <c r="J14" s="40">
        <f>+'24-03-345 Ind. PROG. EJE'!U89</f>
        <v>4736496</v>
      </c>
      <c r="K14" s="40">
        <f>+'24-03-345 Ind. PROG. EJE'!V89</f>
        <v>1227474</v>
      </c>
      <c r="L14" s="40">
        <f>+'24-03-345 Ind. PROG. EJE'!W89</f>
        <v>43251</v>
      </c>
      <c r="M14" s="40">
        <f>+'24-03-345 Ind. PROG. EJE'!X89</f>
        <v>1011605</v>
      </c>
      <c r="N14" s="40">
        <f>+'24-03-345 Ind. PROG. EJE'!Y89</f>
        <v>2282330</v>
      </c>
      <c r="O14" s="40">
        <f>+'24-03-345 Ind. PROG. EJE'!Z89</f>
        <v>587922</v>
      </c>
      <c r="P14" s="40">
        <f>+'24-03-345 Ind. PROG. EJE'!AA89</f>
        <v>742828</v>
      </c>
      <c r="Q14" s="40">
        <f>+'24-03-345 Ind. PROG. EJE'!AB89</f>
        <v>0</v>
      </c>
      <c r="R14" s="40">
        <f>+'24-03-345 Ind. PROG. EJE'!AC89</f>
        <v>1330750</v>
      </c>
      <c r="S14" s="40">
        <f>+'24-03-345 Ind. PROG. EJE'!AD89</f>
        <v>0</v>
      </c>
      <c r="T14" s="40">
        <f>+'24-03-345 Ind. PROG. EJE'!AE89</f>
        <v>0</v>
      </c>
      <c r="U14" s="40">
        <f>+'24-03-345 Ind. PROG. EJE'!AF89</f>
        <v>0</v>
      </c>
      <c r="V14" s="40">
        <f>+'24-03-345 Ind. PROG. EJE'!AG89</f>
        <v>0</v>
      </c>
      <c r="W14" s="40">
        <f>+'24-03-345 Ind. PROG. EJE'!AH89</f>
        <v>8349576</v>
      </c>
      <c r="X14" s="61">
        <f>+'24-03-345 Ind. PROG. EJE'!AI89</f>
        <v>0.11096741172153936</v>
      </c>
      <c r="Y14" s="61">
        <f>+'24-03-345 Ind. PROG. EJE'!AJ89</f>
        <v>1.2068276374446766E-2</v>
      </c>
    </row>
    <row r="15" spans="1:25" ht="24.75" customHeight="1" x14ac:dyDescent="0.25">
      <c r="A15" s="60" t="s">
        <v>56</v>
      </c>
      <c r="B15" s="40">
        <f>+'24-03-345 Ind. PROG. EJE'!J113</f>
        <v>89059760</v>
      </c>
      <c r="C15" s="40">
        <f>+'24-03-345 Ind. PROG. EJE'!K113</f>
        <v>73429531</v>
      </c>
      <c r="D15" s="40">
        <f>+'24-03-345 Ind. PROG. EJE'!M113</f>
        <v>0</v>
      </c>
      <c r="E15" s="40">
        <f>+'24-03-345 Ind. PROG. EJE'!N113</f>
        <v>0</v>
      </c>
      <c r="F15" s="40">
        <f>+'24-03-345 Ind. PROG. EJE'!O113</f>
        <v>0</v>
      </c>
      <c r="G15" s="40">
        <f>+'24-03-345 Ind. PROG. EJE'!R113</f>
        <v>805493</v>
      </c>
      <c r="H15" s="40">
        <f>+'24-03-345 Ind. PROG. EJE'!S113</f>
        <v>2920058</v>
      </c>
      <c r="I15" s="40">
        <f>+'24-03-345 Ind. PROG. EJE'!T113</f>
        <v>1857197</v>
      </c>
      <c r="J15" s="40">
        <f>+'24-03-345 Ind. PROG. EJE'!U113</f>
        <v>5582748</v>
      </c>
      <c r="K15" s="40">
        <f>+'24-03-345 Ind. PROG. EJE'!V113</f>
        <v>2347731</v>
      </c>
      <c r="L15" s="40">
        <f>+'24-03-345 Ind. PROG. EJE'!W113</f>
        <v>3146078</v>
      </c>
      <c r="M15" s="40">
        <f>+'24-03-345 Ind. PROG. EJE'!X113</f>
        <v>12350750</v>
      </c>
      <c r="N15" s="40">
        <f>+'24-03-345 Ind. PROG. EJE'!Y113</f>
        <v>17844559</v>
      </c>
      <c r="O15" s="40">
        <f>+'24-03-345 Ind. PROG. EJE'!Z113</f>
        <v>5927196</v>
      </c>
      <c r="P15" s="40">
        <f>+'24-03-345 Ind. PROG. EJE'!AA113</f>
        <v>5098917</v>
      </c>
      <c r="Q15" s="40">
        <f>+'24-03-345 Ind. PROG. EJE'!AB113</f>
        <v>3089485</v>
      </c>
      <c r="R15" s="40">
        <f>+'24-03-345 Ind. PROG. EJE'!AC113</f>
        <v>14115598</v>
      </c>
      <c r="S15" s="40">
        <f>+'24-03-345 Ind. PROG. EJE'!AD113</f>
        <v>0</v>
      </c>
      <c r="T15" s="40">
        <f>+'24-03-345 Ind. PROG. EJE'!AE113</f>
        <v>0</v>
      </c>
      <c r="U15" s="40">
        <f>+'24-03-345 Ind. PROG. EJE'!AF113</f>
        <v>0</v>
      </c>
      <c r="V15" s="40">
        <f>+'24-03-345 Ind. PROG. EJE'!AG113</f>
        <v>0</v>
      </c>
      <c r="W15" s="40">
        <f>+'24-03-345 Ind. PROG. EJE'!AH113</f>
        <v>37542905</v>
      </c>
      <c r="X15" s="61">
        <f>+'24-03-345 Ind. PROG. EJE'!AI113</f>
        <v>0.42154734079678635</v>
      </c>
      <c r="Y15" s="61">
        <f>+'24-03-345 Ind. PROG. EJE'!AJ113</f>
        <v>5.4263612121094457E-2</v>
      </c>
    </row>
    <row r="16" spans="1:25" ht="24.75" customHeight="1" x14ac:dyDescent="0.25">
      <c r="A16" s="60" t="s">
        <v>58</v>
      </c>
      <c r="B16" s="40">
        <f>+'24-03-345 Ind. PROG. EJE'!J116</f>
        <v>110826380</v>
      </c>
      <c r="C16" s="40">
        <f>+'24-03-345 Ind. PROG. EJE'!K116</f>
        <v>36880981</v>
      </c>
      <c r="D16" s="40">
        <f>+'24-03-345 Ind. PROG. EJE'!M116</f>
        <v>0</v>
      </c>
      <c r="E16" s="40">
        <f>+'24-03-345 Ind. PROG. EJE'!N116</f>
        <v>0</v>
      </c>
      <c r="F16" s="40">
        <f>+'24-03-345 Ind. PROG. EJE'!O116</f>
        <v>0</v>
      </c>
      <c r="G16" s="40">
        <f>+'24-03-345 Ind. PROG. EJE'!R116</f>
        <v>195834</v>
      </c>
      <c r="H16" s="40">
        <f>+'24-03-345 Ind. PROG. EJE'!S116</f>
        <v>297753</v>
      </c>
      <c r="I16" s="40">
        <f>+'24-03-345 Ind. PROG. EJE'!T116</f>
        <v>6452058</v>
      </c>
      <c r="J16" s="40">
        <f>+'24-03-345 Ind. PROG. EJE'!U116</f>
        <v>6945645</v>
      </c>
      <c r="K16" s="40">
        <f>+'24-03-345 Ind. PROG. EJE'!V116</f>
        <v>4397040</v>
      </c>
      <c r="L16" s="40">
        <f>+'24-03-345 Ind. PROG. EJE'!W116</f>
        <v>3827134</v>
      </c>
      <c r="M16" s="40">
        <f>+'24-03-345 Ind. PROG. EJE'!X116</f>
        <v>3559438</v>
      </c>
      <c r="N16" s="40">
        <f>+'24-03-345 Ind. PROG. EJE'!Y116</f>
        <v>11783612</v>
      </c>
      <c r="O16" s="40">
        <f>+'24-03-345 Ind. PROG. EJE'!Z116</f>
        <v>5974823</v>
      </c>
      <c r="P16" s="40">
        <f>+'24-03-345 Ind. PROG. EJE'!AA116</f>
        <v>2272865</v>
      </c>
      <c r="Q16" s="40">
        <f>+'24-03-345 Ind. PROG. EJE'!AB116</f>
        <v>2314430</v>
      </c>
      <c r="R16" s="40">
        <f>+'24-03-345 Ind. PROG. EJE'!AC116</f>
        <v>10562118</v>
      </c>
      <c r="S16" s="40">
        <f>+'24-03-345 Ind. PROG. EJE'!AD116</f>
        <v>0</v>
      </c>
      <c r="T16" s="40">
        <f>+'24-03-345 Ind. PROG. EJE'!AE116</f>
        <v>0</v>
      </c>
      <c r="U16" s="40">
        <f>+'24-03-345 Ind. PROG. EJE'!AF116</f>
        <v>0</v>
      </c>
      <c r="V16" s="40">
        <f>+'24-03-345 Ind. PROG. EJE'!AG116</f>
        <v>0</v>
      </c>
      <c r="W16" s="40">
        <f>+'24-03-345 Ind. PROG. EJE'!AH116</f>
        <v>29291375</v>
      </c>
      <c r="X16" s="61">
        <f>+'24-03-345 Ind. PROG. EJE'!AI116</f>
        <v>0.26429966403305782</v>
      </c>
      <c r="Y16" s="61">
        <f>+'24-03-345 Ind. PROG. EJE'!AJ116</f>
        <v>4.2337049077409518E-2</v>
      </c>
    </row>
    <row r="17" spans="1:25" ht="24.75" customHeight="1" x14ac:dyDescent="0.25">
      <c r="A17" s="60" t="s">
        <v>60</v>
      </c>
      <c r="B17" s="40">
        <f>+'24-03-345 Ind. PROG. EJE'!J124</f>
        <v>89642000</v>
      </c>
      <c r="C17" s="40">
        <f>+'24-03-345 Ind. PROG. EJE'!K124</f>
        <v>44642859</v>
      </c>
      <c r="D17" s="40">
        <f>+'24-03-345 Ind. PROG. EJE'!M124</f>
        <v>0</v>
      </c>
      <c r="E17" s="40">
        <f>+'24-03-345 Ind. PROG. EJE'!N124</f>
        <v>0</v>
      </c>
      <c r="F17" s="40">
        <f>+'24-03-345 Ind. PROG. EJE'!O124</f>
        <v>0</v>
      </c>
      <c r="G17" s="40">
        <f>+'24-03-345 Ind. PROG. EJE'!R124</f>
        <v>6001655</v>
      </c>
      <c r="H17" s="40">
        <f>+'24-03-345 Ind. PROG. EJE'!S124</f>
        <v>1207250</v>
      </c>
      <c r="I17" s="40">
        <f>+'24-03-345 Ind. PROG. EJE'!T124</f>
        <v>2031650</v>
      </c>
      <c r="J17" s="40">
        <f>+'24-03-345 Ind. PROG. EJE'!U124</f>
        <v>9240555</v>
      </c>
      <c r="K17" s="40">
        <f>+'24-03-345 Ind. PROG. EJE'!V124</f>
        <v>8015151</v>
      </c>
      <c r="L17" s="40">
        <f>+'24-03-345 Ind. PROG. EJE'!W124</f>
        <v>6744108</v>
      </c>
      <c r="M17" s="40">
        <f>+'24-03-345 Ind. PROG. EJE'!X124</f>
        <v>2393370</v>
      </c>
      <c r="N17" s="40">
        <f>+'24-03-345 Ind. PROG. EJE'!Y124</f>
        <v>17152629</v>
      </c>
      <c r="O17" s="40">
        <f>+'24-03-345 Ind. PROG. EJE'!Z124</f>
        <v>5730995</v>
      </c>
      <c r="P17" s="40">
        <f>+'24-03-345 Ind. PROG. EJE'!AA124</f>
        <v>2270537</v>
      </c>
      <c r="Q17" s="40">
        <f>+'24-03-345 Ind. PROG. EJE'!AB124</f>
        <v>2948152</v>
      </c>
      <c r="R17" s="40">
        <f>+'24-03-345 Ind. PROG. EJE'!AC124</f>
        <v>10949684</v>
      </c>
      <c r="S17" s="40">
        <f>+'24-03-345 Ind. PROG. EJE'!AD124</f>
        <v>0</v>
      </c>
      <c r="T17" s="40">
        <f>+'24-03-345 Ind. PROG. EJE'!AE124</f>
        <v>0</v>
      </c>
      <c r="U17" s="40">
        <f>+'24-03-345 Ind. PROG. EJE'!AF124</f>
        <v>0</v>
      </c>
      <c r="V17" s="40">
        <f>+'24-03-345 Ind. PROG. EJE'!AG124</f>
        <v>0</v>
      </c>
      <c r="W17" s="40">
        <f>+'24-03-345 Ind. PROG. EJE'!AH124</f>
        <v>37342868</v>
      </c>
      <c r="X17" s="61">
        <f>+'24-03-345 Ind. PROG. EJE'!AI124</f>
        <v>0.41657780950893553</v>
      </c>
      <c r="Y17" s="61">
        <f>+'24-03-345 Ind. PROG. EJE'!AJ117</f>
        <v>0</v>
      </c>
    </row>
    <row r="18" spans="1:25" ht="24.75" customHeight="1" x14ac:dyDescent="0.25">
      <c r="A18" s="60" t="s">
        <v>62</v>
      </c>
      <c r="B18" s="40">
        <f>+'24-03-345 Ind. PROG. EJE'!J128</f>
        <v>50123284</v>
      </c>
      <c r="C18" s="40">
        <f>+'24-03-345 Ind. PROG. EJE'!K128</f>
        <v>29686698</v>
      </c>
      <c r="D18" s="40">
        <f>+'24-03-345 Ind. PROG. EJE'!M128</f>
        <v>0</v>
      </c>
      <c r="E18" s="40">
        <f>+'24-03-345 Ind. PROG. EJE'!N128</f>
        <v>0</v>
      </c>
      <c r="F18" s="40">
        <f>+'24-03-345 Ind. PROG. EJE'!O128</f>
        <v>0</v>
      </c>
      <c r="G18" s="40">
        <f>+'24-03-345 Ind. PROG. EJE'!R128</f>
        <v>1635433</v>
      </c>
      <c r="H18" s="40">
        <f>+'24-03-345 Ind. PROG. EJE'!S128</f>
        <v>2065098</v>
      </c>
      <c r="I18" s="40">
        <f>+'24-03-345 Ind. PROG. EJE'!T128</f>
        <v>2504517</v>
      </c>
      <c r="J18" s="40">
        <f>+'24-03-345 Ind. PROG. EJE'!U128</f>
        <v>6205048</v>
      </c>
      <c r="K18" s="40">
        <f>+'24-03-345 Ind. PROG. EJE'!V128</f>
        <v>4834941</v>
      </c>
      <c r="L18" s="40">
        <f>+'24-03-345 Ind. PROG. EJE'!W128</f>
        <v>2144906</v>
      </c>
      <c r="M18" s="40">
        <f>+'24-03-345 Ind. PROG. EJE'!X128</f>
        <v>2801695</v>
      </c>
      <c r="N18" s="40">
        <f>+'24-03-345 Ind. PROG. EJE'!Y128</f>
        <v>9781542</v>
      </c>
      <c r="O18" s="40">
        <f>+'24-03-345 Ind. PROG. EJE'!Z128</f>
        <v>2292664</v>
      </c>
      <c r="P18" s="40">
        <f>+'24-03-345 Ind. PROG. EJE'!AA128</f>
        <v>2226279</v>
      </c>
      <c r="Q18" s="40">
        <f>+'24-03-345 Ind. PROG. EJE'!AB128</f>
        <v>2835656</v>
      </c>
      <c r="R18" s="40">
        <f>+'24-03-345 Ind. PROG. EJE'!AC128</f>
        <v>7354599</v>
      </c>
      <c r="S18" s="40">
        <f>+'24-03-345 Ind. PROG. EJE'!AD128</f>
        <v>0</v>
      </c>
      <c r="T18" s="40">
        <f>+'24-03-345 Ind. PROG. EJE'!AE128</f>
        <v>0</v>
      </c>
      <c r="U18" s="40">
        <f>+'24-03-345 Ind. PROG. EJE'!AF128</f>
        <v>0</v>
      </c>
      <c r="V18" s="40">
        <f>+'24-03-345 Ind. PROG. EJE'!AG128</f>
        <v>0</v>
      </c>
      <c r="W18" s="40">
        <f>+'24-03-345 Ind. PROG. EJE'!AH128</f>
        <v>23341189</v>
      </c>
      <c r="X18" s="61">
        <f>+'24-03-345 Ind. PROG. EJE'!AI128</f>
        <v>0.46567557305303459</v>
      </c>
      <c r="Y18" s="61">
        <f>+'24-03-345 Ind. PROG. EJE'!AJ128</f>
        <v>3.3736793312642073E-2</v>
      </c>
    </row>
    <row r="19" spans="1:25" ht="24.75" customHeight="1" x14ac:dyDescent="0.25">
      <c r="A19" s="60" t="s">
        <v>64</v>
      </c>
      <c r="B19" s="40">
        <f>+'24-03-345 Ind. PROG. EJE'!J132</f>
        <v>28375828</v>
      </c>
      <c r="C19" s="40">
        <f>+'24-03-345 Ind. PROG. EJE'!K132</f>
        <v>17499583</v>
      </c>
      <c r="D19" s="40">
        <f>+'24-03-345 Ind. PROG. EJE'!M132</f>
        <v>0</v>
      </c>
      <c r="E19" s="40">
        <f>+'24-03-345 Ind. PROG. EJE'!N132</f>
        <v>0</v>
      </c>
      <c r="F19" s="40">
        <f>+'24-03-345 Ind. PROG. EJE'!O132</f>
        <v>0</v>
      </c>
      <c r="G19" s="40">
        <f>+'24-03-345 Ind. PROG. EJE'!R132</f>
        <v>113751</v>
      </c>
      <c r="H19" s="40">
        <f>+'24-03-345 Ind. PROG. EJE'!S132</f>
        <v>2579824</v>
      </c>
      <c r="I19" s="40">
        <f>+'24-03-345 Ind. PROG. EJE'!T132</f>
        <v>902321</v>
      </c>
      <c r="J19" s="40">
        <f>+'24-03-345 Ind. PROG. EJE'!U132</f>
        <v>3595896</v>
      </c>
      <c r="K19" s="40">
        <f>+'24-03-345 Ind. PROG. EJE'!V132</f>
        <v>754760</v>
      </c>
      <c r="L19" s="40">
        <f>+'24-03-345 Ind. PROG. EJE'!W132</f>
        <v>5263130</v>
      </c>
      <c r="M19" s="40">
        <f>+'24-03-345 Ind. PROG. EJE'!X132</f>
        <v>1035712</v>
      </c>
      <c r="N19" s="40">
        <f>+'24-03-345 Ind. PROG. EJE'!Y132</f>
        <v>7053602</v>
      </c>
      <c r="O19" s="40">
        <f>+'24-03-345 Ind. PROG. EJE'!Z132</f>
        <v>2126361</v>
      </c>
      <c r="P19" s="40">
        <f>+'24-03-345 Ind. PROG. EJE'!AA132</f>
        <v>665527</v>
      </c>
      <c r="Q19" s="40">
        <f>+'24-03-345 Ind. PROG. EJE'!AB132</f>
        <v>1019538</v>
      </c>
      <c r="R19" s="40">
        <f>+'24-03-345 Ind. PROG. EJE'!AC132</f>
        <v>3811426</v>
      </c>
      <c r="S19" s="40">
        <f>+'24-03-345 Ind. PROG. EJE'!AD132</f>
        <v>0</v>
      </c>
      <c r="T19" s="40">
        <f>+'24-03-345 Ind. PROG. EJE'!AE132</f>
        <v>0</v>
      </c>
      <c r="U19" s="40">
        <f>+'24-03-345 Ind. PROG. EJE'!AF132</f>
        <v>0</v>
      </c>
      <c r="V19" s="40">
        <f>+'24-03-345 Ind. PROG. EJE'!AG132</f>
        <v>0</v>
      </c>
      <c r="W19" s="40">
        <f>+'24-03-345 Ind. PROG. EJE'!AH132</f>
        <v>14460924</v>
      </c>
      <c r="X19" s="61">
        <f>+'24-03-345 Ind. PROG. EJE'!AI132</f>
        <v>0.50962121704430974</v>
      </c>
      <c r="Y19" s="61">
        <f>+'24-03-345 Ind. PROG. EJE'!AJ132</f>
        <v>2.0901471818673217E-2</v>
      </c>
    </row>
    <row r="20" spans="1:25" ht="24.75" customHeight="1" x14ac:dyDescent="0.25">
      <c r="A20" s="62" t="s">
        <v>66</v>
      </c>
      <c r="B20" s="40">
        <f>+'24-03-345 Ind. PROG. EJE'!J145</f>
        <v>62052222</v>
      </c>
      <c r="C20" s="40">
        <f>+'24-03-345 Ind. PROG. EJE'!K145</f>
        <v>53939589</v>
      </c>
      <c r="D20" s="40">
        <f>+'24-03-345 Ind. PROG. EJE'!M145</f>
        <v>0</v>
      </c>
      <c r="E20" s="40">
        <f>+'24-03-345 Ind. PROG. EJE'!N145</f>
        <v>0</v>
      </c>
      <c r="F20" s="40">
        <f>+'24-03-345 Ind. PROG. EJE'!O145</f>
        <v>0</v>
      </c>
      <c r="G20" s="40">
        <f>+'24-03-345 Ind. PROG. EJE'!R145</f>
        <v>2562235</v>
      </c>
      <c r="H20" s="40">
        <f>+'24-03-345 Ind. PROG. EJE'!S145</f>
        <v>2657287</v>
      </c>
      <c r="I20" s="40">
        <f>+'24-03-345 Ind. PROG. EJE'!T145</f>
        <v>2676649</v>
      </c>
      <c r="J20" s="40">
        <f>+'24-03-345 Ind. PROG. EJE'!U145</f>
        <v>7896171</v>
      </c>
      <c r="K20" s="40">
        <f>+'24-03-345 Ind. PROG. EJE'!V145</f>
        <v>2764933</v>
      </c>
      <c r="L20" s="40">
        <f>+'24-03-345 Ind. PROG. EJE'!W145</f>
        <v>2706786</v>
      </c>
      <c r="M20" s="40">
        <f>+'24-03-345 Ind. PROG. EJE'!X145</f>
        <v>2738239</v>
      </c>
      <c r="N20" s="40">
        <f>+'24-03-345 Ind. PROG. EJE'!Y145</f>
        <v>8209958</v>
      </c>
      <c r="O20" s="40">
        <f>+'24-03-345 Ind. PROG. EJE'!Z145</f>
        <v>2906215</v>
      </c>
      <c r="P20" s="40">
        <f>+'24-03-345 Ind. PROG. EJE'!AA145</f>
        <v>3051848</v>
      </c>
      <c r="Q20" s="40">
        <f>+'24-03-345 Ind. PROG. EJE'!AB145</f>
        <v>4646876</v>
      </c>
      <c r="R20" s="40">
        <f>+'24-03-345 Ind. PROG. EJE'!AC145</f>
        <v>10604939</v>
      </c>
      <c r="S20" s="40">
        <f>+'24-03-345 Ind. PROG. EJE'!AD145</f>
        <v>0</v>
      </c>
      <c r="T20" s="40">
        <f>+'24-03-345 Ind. PROG. EJE'!AE145</f>
        <v>0</v>
      </c>
      <c r="U20" s="40">
        <f>+'24-03-345 Ind. PROG. EJE'!AF145</f>
        <v>0</v>
      </c>
      <c r="V20" s="40">
        <f>+'24-03-345 Ind. PROG. EJE'!AG145</f>
        <v>0</v>
      </c>
      <c r="W20" s="40">
        <f>+'24-03-345 Ind. PROG. EJE'!AH145</f>
        <v>26711068</v>
      </c>
      <c r="X20" s="61">
        <f>+'24-03-345 Ind. PROG. EJE'!AI145</f>
        <v>0.43046110419704231</v>
      </c>
      <c r="Y20" s="61">
        <f>+'24-03-345 Ind. PROG. EJE'!AJ145</f>
        <v>3.8607535386304771E-2</v>
      </c>
    </row>
    <row r="21" spans="1:25" ht="24.75" customHeight="1" x14ac:dyDescent="0.25">
      <c r="A21" s="62" t="s">
        <v>68</v>
      </c>
      <c r="B21" s="40">
        <f>+'24-03-345 Ind. PROG. EJE'!J149</f>
        <v>36972928</v>
      </c>
      <c r="C21" s="40">
        <f>+'24-03-345 Ind. PROG. EJE'!K149</f>
        <v>20347011</v>
      </c>
      <c r="D21" s="40">
        <f>+'24-03-345 Ind. PROG. EJE'!M149</f>
        <v>0</v>
      </c>
      <c r="E21" s="40">
        <f>+'24-03-345 Ind. PROG. EJE'!N149</f>
        <v>0</v>
      </c>
      <c r="F21" s="40">
        <f>+'24-03-345 Ind. PROG. EJE'!O149</f>
        <v>0</v>
      </c>
      <c r="G21" s="40">
        <f>+'24-03-345 Ind. PROG. EJE'!R149</f>
        <v>1164888</v>
      </c>
      <c r="H21" s="40">
        <f>+'24-03-345 Ind. PROG. EJE'!S149</f>
        <v>1211018</v>
      </c>
      <c r="I21" s="40">
        <f>+'24-03-345 Ind. PROG. EJE'!T149</f>
        <v>1195529</v>
      </c>
      <c r="J21" s="40">
        <f>+'24-03-345 Ind. PROG. EJE'!U149</f>
        <v>3571435</v>
      </c>
      <c r="K21" s="40">
        <f>+'24-03-345 Ind. PROG. EJE'!V149</f>
        <v>1385133</v>
      </c>
      <c r="L21" s="40">
        <f>+'24-03-345 Ind. PROG. EJE'!W149</f>
        <v>1410000</v>
      </c>
      <c r="M21" s="40">
        <f>+'24-03-345 Ind. PROG. EJE'!X149</f>
        <v>2943523</v>
      </c>
      <c r="N21" s="40">
        <f>+'24-03-345 Ind. PROG. EJE'!Y149</f>
        <v>5738656</v>
      </c>
      <c r="O21" s="40">
        <f>+'24-03-345 Ind. PROG. EJE'!Z149</f>
        <v>1538580</v>
      </c>
      <c r="P21" s="40">
        <f>+'24-03-345 Ind. PROG. EJE'!AA149</f>
        <v>1166531</v>
      </c>
      <c r="Q21" s="40">
        <f>+'24-03-345 Ind. PROG. EJE'!AB149</f>
        <v>2339858</v>
      </c>
      <c r="R21" s="40">
        <f>+'24-03-345 Ind. PROG. EJE'!AC149</f>
        <v>5044969</v>
      </c>
      <c r="S21" s="40">
        <f>+'24-03-345 Ind. PROG. EJE'!AD149</f>
        <v>0</v>
      </c>
      <c r="T21" s="40">
        <f>+'24-03-345 Ind. PROG. EJE'!AE149</f>
        <v>0</v>
      </c>
      <c r="U21" s="40">
        <f>+'24-03-345 Ind. PROG. EJE'!AF149</f>
        <v>0</v>
      </c>
      <c r="V21" s="40">
        <f>+'24-03-345 Ind. PROG. EJE'!AG149</f>
        <v>0</v>
      </c>
      <c r="W21" s="40">
        <f>+'24-03-345 Ind. PROG. EJE'!AH149</f>
        <v>14355060</v>
      </c>
      <c r="X21" s="61">
        <f>+'24-03-345 Ind. PROG. EJE'!AI149</f>
        <v>0.38825867402224679</v>
      </c>
      <c r="Y21" s="61">
        <f>+'24-03-345 Ind. PROG. EJE'!AJ149</f>
        <v>2.0748458538704936E-2</v>
      </c>
    </row>
    <row r="22" spans="1:25" ht="24.75" customHeight="1" x14ac:dyDescent="0.25">
      <c r="A22" s="62" t="s">
        <v>80</v>
      </c>
      <c r="B22" s="40">
        <f>+'24-03-345 Ind. PROG. EJE'!J153</f>
        <v>42350000</v>
      </c>
      <c r="C22" s="40">
        <f>+'24-03-345 Ind. PROG. EJE'!K153</f>
        <v>0</v>
      </c>
      <c r="D22" s="40">
        <f>+'24-03-345 Ind. PROG. EJE'!M150</f>
        <v>0</v>
      </c>
      <c r="E22" s="40">
        <f>+'24-03-345 Ind. PROG. EJE'!N150</f>
        <v>0</v>
      </c>
      <c r="F22" s="40">
        <f>+'24-03-345 Ind. PROG. EJE'!O150</f>
        <v>0</v>
      </c>
      <c r="G22" s="40">
        <f>+'24-03-345 Ind. PROG. EJE'!R150</f>
        <v>0</v>
      </c>
      <c r="H22" s="40">
        <f>+'24-03-345 Ind. PROG. EJE'!S150</f>
        <v>0</v>
      </c>
      <c r="I22" s="40">
        <f>+'24-03-345 Ind. PROG. EJE'!T150</f>
        <v>0</v>
      </c>
      <c r="J22" s="40">
        <f>+'24-03-345 Ind. PROG. EJE'!U153</f>
        <v>0</v>
      </c>
      <c r="K22" s="40">
        <f>+'24-03-345 Ind. PROG. EJE'!V150</f>
        <v>0</v>
      </c>
      <c r="L22" s="40">
        <f>+'24-03-345 Ind. PROG. EJE'!W150</f>
        <v>0</v>
      </c>
      <c r="M22" s="40">
        <f>+'24-03-345 Ind. PROG. EJE'!X150</f>
        <v>0</v>
      </c>
      <c r="N22" s="40">
        <f>+'24-03-345 Ind. PROG. EJE'!Y153</f>
        <v>0</v>
      </c>
      <c r="O22" s="40">
        <f>+'24-03-345 Ind. PROG. EJE'!Z150</f>
        <v>0</v>
      </c>
      <c r="P22" s="40">
        <f>+'24-03-345 Ind. PROG. EJE'!AA150</f>
        <v>0</v>
      </c>
      <c r="Q22" s="40">
        <f>+'24-03-345 Ind. PROG. EJE'!AB150</f>
        <v>0</v>
      </c>
      <c r="R22" s="40">
        <f>+'24-03-345 Ind. PROG. EJE'!AC153</f>
        <v>0</v>
      </c>
      <c r="S22" s="40">
        <f>+'24-03-345 Ind. PROG. EJE'!AD150</f>
        <v>0</v>
      </c>
      <c r="T22" s="40">
        <f>+'24-03-345 Ind. PROG. EJE'!AE150</f>
        <v>0</v>
      </c>
      <c r="U22" s="40">
        <f>+'24-03-345 Ind. PROG. EJE'!AF150</f>
        <v>0</v>
      </c>
      <c r="V22" s="40">
        <f>+'24-03-345 Ind. PROG. EJE'!AG153</f>
        <v>0</v>
      </c>
      <c r="W22" s="40">
        <f>+'24-03-345 Ind. PROG. EJE'!AH153</f>
        <v>0</v>
      </c>
      <c r="X22" s="61">
        <f>+'24-03-345 Ind. PROG. EJE'!AI153</f>
        <v>0</v>
      </c>
      <c r="Y22" s="61">
        <f>+'24-03-345 Ind. PROG. EJE'!AJ153</f>
        <v>0</v>
      </c>
    </row>
    <row r="23" spans="1:25" ht="24.75" customHeight="1" x14ac:dyDescent="0.25">
      <c r="A23" s="62" t="s">
        <v>70</v>
      </c>
      <c r="B23" s="40">
        <f>+'24-03-345 Ind. PROG. EJE'!J184</f>
        <v>239425087</v>
      </c>
      <c r="C23" s="40">
        <f>+'24-03-345 Ind. PROG. EJE'!K184</f>
        <v>183995560</v>
      </c>
      <c r="D23" s="40">
        <f>+'24-03-345 Ind. PROG. EJE'!M184</f>
        <v>0</v>
      </c>
      <c r="E23" s="40">
        <f>+'24-03-345 Ind. PROG. EJE'!N184</f>
        <v>0</v>
      </c>
      <c r="F23" s="40">
        <f>+'24-03-345 Ind. PROG. EJE'!O184</f>
        <v>0</v>
      </c>
      <c r="G23" s="40">
        <f>+'24-03-345 Ind. PROG. EJE'!R184</f>
        <v>8817198</v>
      </c>
      <c r="H23" s="40">
        <f>+'24-03-345 Ind. PROG. EJE'!S184</f>
        <v>4431546</v>
      </c>
      <c r="I23" s="40">
        <f>+'24-03-345 Ind. PROG. EJE'!T184</f>
        <v>4690228</v>
      </c>
      <c r="J23" s="40">
        <f>+'24-03-345 Ind. PROG. EJE'!U184</f>
        <v>17938972</v>
      </c>
      <c r="K23" s="40">
        <f>+'24-03-345 Ind. PROG. EJE'!V184</f>
        <v>24837749</v>
      </c>
      <c r="L23" s="40">
        <f>+'24-03-345 Ind. PROG. EJE'!W184</f>
        <v>50484043</v>
      </c>
      <c r="M23" s="40">
        <f>+'24-03-345 Ind. PROG. EJE'!X184</f>
        <v>26400972</v>
      </c>
      <c r="N23" s="40">
        <f>+'24-03-345 Ind. PROG. EJE'!Y184</f>
        <v>101722764</v>
      </c>
      <c r="O23" s="40">
        <f>+'24-03-345 Ind. PROG. EJE'!Z184</f>
        <v>24260960</v>
      </c>
      <c r="P23" s="40">
        <f>+'24-03-345 Ind. PROG. EJE'!AA184</f>
        <v>14893616</v>
      </c>
      <c r="Q23" s="40">
        <f>+'24-03-345 Ind. PROG. EJE'!AB184</f>
        <v>10207809</v>
      </c>
      <c r="R23" s="40">
        <f>+'24-03-345 Ind. PROG. EJE'!AC184</f>
        <v>49362385</v>
      </c>
      <c r="S23" s="40">
        <f>+'24-03-345 Ind. PROG. EJE'!AD184</f>
        <v>0</v>
      </c>
      <c r="T23" s="40">
        <f>+'24-03-345 Ind. PROG. EJE'!AE184</f>
        <v>0</v>
      </c>
      <c r="U23" s="40">
        <f>+'24-03-345 Ind. PROG. EJE'!AF184</f>
        <v>0</v>
      </c>
      <c r="V23" s="40">
        <f>+'24-03-345 Ind. PROG. EJE'!AG184</f>
        <v>0</v>
      </c>
      <c r="W23" s="40">
        <f>+'24-03-345 Ind. PROG. EJE'!AH184</f>
        <v>169024121</v>
      </c>
      <c r="X23" s="61">
        <f>+'24-03-345 Ind. PROG. EJE'!AI184</f>
        <v>0.70595827328654159</v>
      </c>
      <c r="Y23" s="61">
        <f>+'24-03-345 Ind. PROG. EJE'!AJ184</f>
        <v>0.24430340009791296</v>
      </c>
    </row>
    <row r="24" spans="1:25" ht="24.75" customHeight="1" x14ac:dyDescent="0.25">
      <c r="A24" s="63" t="s">
        <v>72</v>
      </c>
      <c r="B24" s="40">
        <f>+'24-03-345 Ind. PROG. EJE'!J188</f>
        <v>314184891</v>
      </c>
      <c r="C24" s="40">
        <f>+'24-03-345 Ind. PROG. EJE'!K188</f>
        <v>268143981</v>
      </c>
      <c r="D24" s="40">
        <f>+'24-03-345 Ind. PROG. EJE'!M188</f>
        <v>0</v>
      </c>
      <c r="E24" s="40">
        <f>+'24-03-345 Ind. PROG. EJE'!N188</f>
        <v>0</v>
      </c>
      <c r="F24" s="40">
        <f>+'24-03-345 Ind. PROG. EJE'!O188</f>
        <v>0</v>
      </c>
      <c r="G24" s="40">
        <f>+'24-03-345 Ind. PROG. EJE'!R188</f>
        <v>14249923</v>
      </c>
      <c r="H24" s="40">
        <f>+'24-03-345 Ind. PROG. EJE'!S188</f>
        <v>14249923</v>
      </c>
      <c r="I24" s="40">
        <f>+'24-03-345 Ind. PROG. EJE'!T188</f>
        <v>18933442</v>
      </c>
      <c r="J24" s="40">
        <f>+'24-03-345 Ind. PROG. EJE'!U188</f>
        <v>47433288</v>
      </c>
      <c r="K24" s="40">
        <f>+'24-03-345 Ind. PROG. EJE'!V188</f>
        <v>18933442</v>
      </c>
      <c r="L24" s="40">
        <f>+'24-03-345 Ind. PROG. EJE'!W188</f>
        <v>17372269</v>
      </c>
      <c r="M24" s="40">
        <f>+'24-03-345 Ind. PROG. EJE'!X188</f>
        <v>19878659</v>
      </c>
      <c r="N24" s="40">
        <f>+'24-03-345 Ind. PROG. EJE'!Y188</f>
        <v>56184370</v>
      </c>
      <c r="O24" s="40">
        <f>+'24-03-345 Ind. PROG. EJE'!Z188</f>
        <v>21335754</v>
      </c>
      <c r="P24" s="40">
        <f>+'24-03-345 Ind. PROG. EJE'!AA188</f>
        <v>20555167</v>
      </c>
      <c r="Q24" s="40">
        <f>+'24-03-345 Ind. PROG. EJE'!AB188</f>
        <v>20505883</v>
      </c>
      <c r="R24" s="40">
        <f>+'24-03-345 Ind. PROG. EJE'!AC188</f>
        <v>62396804</v>
      </c>
      <c r="S24" s="40">
        <f>+'24-03-345 Ind. PROG. EJE'!AD188</f>
        <v>0</v>
      </c>
      <c r="T24" s="40">
        <f>+'24-03-345 Ind. PROG. EJE'!AE188</f>
        <v>0</v>
      </c>
      <c r="U24" s="40">
        <f>+'24-03-345 Ind. PROG. EJE'!AF188</f>
        <v>0</v>
      </c>
      <c r="V24" s="40">
        <f>+'24-03-345 Ind. PROG. EJE'!AG188</f>
        <v>0</v>
      </c>
      <c r="W24" s="40">
        <f>+'24-03-345 Ind. PROG. EJE'!AH188</f>
        <v>166014462</v>
      </c>
      <c r="X24" s="61">
        <f>+'24-03-345 Ind. PROG. EJE'!AI188</f>
        <v>0.52839734422493279</v>
      </c>
      <c r="Y24" s="61">
        <f>+'24-03-345 Ind. PROG. EJE'!AJ188</f>
        <v>0.23995331135031175</v>
      </c>
    </row>
    <row r="25" spans="1:25" ht="34.5" customHeight="1" x14ac:dyDescent="0.25">
      <c r="A25" s="65" t="str">
        <f>"TOTAL ASIG."&amp;" "&amp;$A$5</f>
        <v>TOTAL ASIG. 24-03-345 "Programa Eje (Ley N°20,595)"</v>
      </c>
      <c r="B25" s="66">
        <f>SUM(B8:B24)</f>
        <v>1472197000</v>
      </c>
      <c r="C25" s="66">
        <f t="shared" ref="C25:V25" si="0">SUM(C8:C24)</f>
        <v>976942360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39182534</v>
      </c>
      <c r="H25" s="66">
        <f t="shared" si="0"/>
        <v>44718784</v>
      </c>
      <c r="I25" s="66">
        <f t="shared" si="0"/>
        <v>55075760</v>
      </c>
      <c r="J25" s="66">
        <f t="shared" si="0"/>
        <v>138977078</v>
      </c>
      <c r="K25" s="66">
        <f t="shared" si="0"/>
        <v>151664473</v>
      </c>
      <c r="L25" s="66">
        <f t="shared" si="0"/>
        <v>105546062</v>
      </c>
      <c r="M25" s="66">
        <f t="shared" si="0"/>
        <v>83650803</v>
      </c>
      <c r="N25" s="66">
        <f t="shared" si="0"/>
        <v>340861338</v>
      </c>
      <c r="O25" s="66">
        <f t="shared" si="0"/>
        <v>85136014</v>
      </c>
      <c r="P25" s="66">
        <f t="shared" si="0"/>
        <v>62693670</v>
      </c>
      <c r="Q25" s="66">
        <f t="shared" si="0"/>
        <v>64193417</v>
      </c>
      <c r="R25" s="66">
        <f t="shared" si="0"/>
        <v>212023101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691861517</v>
      </c>
      <c r="X25" s="67">
        <f>+'24-03-345 Ind. PROG. EJE'!AI189</f>
        <v>0.46995172317291778</v>
      </c>
      <c r="Y25" s="67">
        <f>'24-03-345 Ind. PROG. EJE'!AJ189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D12E-E8E1-44D2-A56D-341C49626340}">
  <sheetPr codeName="Hoja25">
    <tabColor rgb="FF007DB5"/>
    <pageSetUpPr fitToPage="1"/>
  </sheetPr>
  <dimension ref="A1:DB95"/>
  <sheetViews>
    <sheetView topLeftCell="A64" zoomScaleNormal="100" workbookViewId="0">
      <selection activeCell="Y15" sqref="Y15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250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1" t="s">
        <v>93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92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9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92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92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4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92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4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92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4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92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4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92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4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92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92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4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92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4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92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4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92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4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92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4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92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4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87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92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4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0">
        <v>499170000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90"/>
      <c r="K73" s="41"/>
      <c r="L73" s="39"/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0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1" t="s">
        <v>73</v>
      </c>
      <c r="B75" s="91"/>
      <c r="C75" s="91"/>
      <c r="D75" s="91"/>
      <c r="E75" s="91"/>
      <c r="F75" s="91"/>
      <c r="G75" s="91"/>
      <c r="H75" s="91"/>
      <c r="I75" s="91"/>
      <c r="J75" s="56">
        <f>J72</f>
        <v>499170000</v>
      </c>
      <c r="K75" s="56">
        <f>SUM(K73:K73)</f>
        <v>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24-03-997 "Centro para Niños(as) con Cuidadores Principales Temporeras(os)"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499170000</v>
      </c>
      <c r="K76" s="66">
        <f t="shared" ref="K76:AH76" si="17">SUM(K11,K15,K19,K23,K27,K31,K35,K39,K43,K47,K51,K55,K59,K63,K67,K71,K75)</f>
        <v>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72:E72"/>
    <mergeCell ref="J72:J74"/>
    <mergeCell ref="A75:I75"/>
    <mergeCell ref="A76:I76"/>
    <mergeCell ref="A64:E64"/>
    <mergeCell ref="A67:I67"/>
    <mergeCell ref="A68:E68"/>
    <mergeCell ref="A71:I71"/>
    <mergeCell ref="J64:J66"/>
    <mergeCell ref="J68:J70"/>
    <mergeCell ref="A63:I63"/>
    <mergeCell ref="A48:E48"/>
    <mergeCell ref="A51:I51"/>
    <mergeCell ref="A52:E52"/>
    <mergeCell ref="A55:I55"/>
    <mergeCell ref="A56:E56"/>
    <mergeCell ref="A59:I59"/>
    <mergeCell ref="A60:E60"/>
    <mergeCell ref="J48:J50"/>
    <mergeCell ref="J52:J54"/>
    <mergeCell ref="J56:J58"/>
    <mergeCell ref="J60:J62"/>
    <mergeCell ref="A47:I47"/>
    <mergeCell ref="A43:I43"/>
    <mergeCell ref="A44:E44"/>
    <mergeCell ref="J32:J34"/>
    <mergeCell ref="J36:J38"/>
    <mergeCell ref="J40:J42"/>
    <mergeCell ref="J44:J46"/>
    <mergeCell ref="A32:E32"/>
    <mergeCell ref="A35:I35"/>
    <mergeCell ref="A36:E36"/>
    <mergeCell ref="A39:I39"/>
    <mergeCell ref="A40:E40"/>
    <mergeCell ref="A15:I15"/>
    <mergeCell ref="A31:I31"/>
    <mergeCell ref="A16:E16"/>
    <mergeCell ref="A19:I19"/>
    <mergeCell ref="A20:E20"/>
    <mergeCell ref="A23:I23"/>
    <mergeCell ref="A24:E24"/>
    <mergeCell ref="A27:I27"/>
    <mergeCell ref="A28:E28"/>
    <mergeCell ref="A8:E8"/>
    <mergeCell ref="A11:I11"/>
    <mergeCell ref="A12:E12"/>
    <mergeCell ref="J8:J10"/>
    <mergeCell ref="J12:J14"/>
    <mergeCell ref="M6:O6"/>
    <mergeCell ref="J16:J18"/>
    <mergeCell ref="J20:J22"/>
    <mergeCell ref="J24:J26"/>
    <mergeCell ref="J28:J30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B6C87149-6062-4A1C-BA20-BC339E3EF63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F3D55575-FDD8-4AF9-BA74-39156D310896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EA6FFFCA-3B54-4320-9A2C-076DEF2FDF8E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4B5435EF-DBBF-495D-BD93-7215645C351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8D41EB3F-A21C-4035-BC30-6807E7F0B072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2CDB273-6D40-48F7-997C-E9DC2D521CC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2CA890DC-D509-41E8-92A8-3B3D8CE33B0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50EFBE0-684C-40FF-88EB-5A89AD7A510B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DD222-5F27-42A0-9B60-D834EF734A8B}">
  <sheetPr codeName="Hoja26">
    <tabColor rgb="FF33CCFF"/>
    <pageSetUpPr fitToPage="1"/>
  </sheetPr>
  <dimension ref="A1:Y42"/>
  <sheetViews>
    <sheetView topLeftCell="A8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3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93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+'24-03-997 Ind. Cuid. Temporales'!J11</f>
        <v>0</v>
      </c>
      <c r="C8" s="40">
        <f>+'24-03-997 Ind. Cuid. Temporales'!K11</f>
        <v>0</v>
      </c>
      <c r="D8" s="40">
        <f>+'24-03-997 Ind. Cuid. Temporales'!M11</f>
        <v>0</v>
      </c>
      <c r="E8" s="40">
        <f>+'24-03-997 Ind. Cuid. Temporales'!N11</f>
        <v>0</v>
      </c>
      <c r="F8" s="40">
        <f>+'24-03-997 Ind. Cuid. Temporales'!O11</f>
        <v>0</v>
      </c>
      <c r="G8" s="40">
        <f>+'24-03-997 Ind. Cuid. Temporales'!R11</f>
        <v>0</v>
      </c>
      <c r="H8" s="40">
        <f>+'24-03-997 Ind. Cuid. Temporales'!S11</f>
        <v>0</v>
      </c>
      <c r="I8" s="40">
        <f>+'24-03-997 Ind. Cuid. Temporales'!T11</f>
        <v>0</v>
      </c>
      <c r="J8" s="40">
        <f>+'24-03-997 Ind. Cuid. Temporales'!U11</f>
        <v>0</v>
      </c>
      <c r="K8" s="40">
        <f>+'24-03-997 Ind. Cuid. Temporales'!V11</f>
        <v>0</v>
      </c>
      <c r="L8" s="40">
        <f>+'24-03-997 Ind. Cuid. Temporales'!W11</f>
        <v>0</v>
      </c>
      <c r="M8" s="40">
        <f>+'24-03-997 Ind. Cuid. Temporales'!X11</f>
        <v>0</v>
      </c>
      <c r="N8" s="40">
        <f>+'24-03-997 Ind. Cuid. Temporales'!Y11</f>
        <v>0</v>
      </c>
      <c r="O8" s="40">
        <f>+'24-03-997 Ind. Cuid. Temporales'!Z11</f>
        <v>0</v>
      </c>
      <c r="P8" s="40">
        <f>+'24-03-997 Ind. Cuid. Temporales'!AA11</f>
        <v>0</v>
      </c>
      <c r="Q8" s="40">
        <f>+'24-03-997 Ind. Cuid. Temporales'!AB11</f>
        <v>0</v>
      </c>
      <c r="R8" s="40">
        <f>+'24-03-997 Ind. Cuid. Temporales'!AC11</f>
        <v>0</v>
      </c>
      <c r="S8" s="40">
        <f>+'24-03-997 Ind. Cuid. Temporales'!AD11</f>
        <v>0</v>
      </c>
      <c r="T8" s="40">
        <f>+'24-03-997 Ind. Cuid. Temporales'!AE11</f>
        <v>0</v>
      </c>
      <c r="U8" s="40">
        <f>+'24-03-997 Ind. Cuid. Temporales'!AF11</f>
        <v>0</v>
      </c>
      <c r="V8" s="40">
        <f>+'24-03-997 Ind. Cuid. Temporales'!AG11</f>
        <v>0</v>
      </c>
      <c r="W8" s="40">
        <f>+'24-03-997 Ind. Cuid. Temporales'!AH11</f>
        <v>0</v>
      </c>
      <c r="X8" s="61">
        <f>+'24-03-997 Ind. Cuid. Temporales'!AI11</f>
        <v>0</v>
      </c>
      <c r="Y8" s="61">
        <f>+'24-03-997 Ind. Cuid. Temporales'!AJ11</f>
        <v>0</v>
      </c>
    </row>
    <row r="9" spans="1:25" ht="24.75" customHeight="1" x14ac:dyDescent="0.25">
      <c r="A9" s="60" t="s">
        <v>44</v>
      </c>
      <c r="B9" s="40">
        <f>+'24-03-997 Ind. Cuid. Temporales'!J15</f>
        <v>0</v>
      </c>
      <c r="C9" s="40">
        <f>+'24-03-997 Ind. Cuid. Temporales'!K15</f>
        <v>0</v>
      </c>
      <c r="D9" s="40">
        <f>+'24-03-997 Ind. Cuid. Temporales'!M15</f>
        <v>0</v>
      </c>
      <c r="E9" s="40">
        <f>+'24-03-997 Ind. Cuid. Temporales'!N15</f>
        <v>0</v>
      </c>
      <c r="F9" s="40">
        <f>+'24-03-997 Ind. Cuid. Temporales'!O15</f>
        <v>0</v>
      </c>
      <c r="G9" s="40">
        <f>+'24-03-997 Ind. Cuid. Temporales'!R15</f>
        <v>0</v>
      </c>
      <c r="H9" s="40">
        <f>+'24-03-997 Ind. Cuid. Temporales'!S15</f>
        <v>0</v>
      </c>
      <c r="I9" s="40">
        <f>+'24-03-997 Ind. Cuid. Temporales'!T15</f>
        <v>0</v>
      </c>
      <c r="J9" s="40">
        <f>+'24-03-997 Ind. Cuid. Temporales'!U15</f>
        <v>0</v>
      </c>
      <c r="K9" s="40">
        <f>+'24-03-997 Ind. Cuid. Temporales'!V15</f>
        <v>0</v>
      </c>
      <c r="L9" s="40">
        <f>+'24-03-997 Ind. Cuid. Temporales'!W15</f>
        <v>0</v>
      </c>
      <c r="M9" s="40">
        <f>+'24-03-997 Ind. Cuid. Temporales'!X15</f>
        <v>0</v>
      </c>
      <c r="N9" s="40">
        <f>+'24-03-997 Ind. Cuid. Temporales'!Y15</f>
        <v>0</v>
      </c>
      <c r="O9" s="40">
        <f>+'24-03-997 Ind. Cuid. Temporales'!Z15</f>
        <v>0</v>
      </c>
      <c r="P9" s="40">
        <f>+'24-03-997 Ind. Cuid. Temporales'!AA15</f>
        <v>0</v>
      </c>
      <c r="Q9" s="40">
        <f>+'24-03-997 Ind. Cuid. Temporales'!AB15</f>
        <v>0</v>
      </c>
      <c r="R9" s="40">
        <f>+'24-03-997 Ind. Cuid. Temporales'!AC15</f>
        <v>0</v>
      </c>
      <c r="S9" s="40">
        <f>+'24-03-997 Ind. Cuid. Temporales'!AD15</f>
        <v>0</v>
      </c>
      <c r="T9" s="40">
        <f>+'24-03-997 Ind. Cuid. Temporales'!AE15</f>
        <v>0</v>
      </c>
      <c r="U9" s="40">
        <f>+'24-03-997 Ind. Cuid. Temporales'!AF15</f>
        <v>0</v>
      </c>
      <c r="V9" s="40">
        <f>+'24-03-997 Ind. Cuid. Temporales'!AG15</f>
        <v>0</v>
      </c>
      <c r="W9" s="40">
        <f>+'24-03-997 Ind. Cuid. Temporales'!AH15</f>
        <v>0</v>
      </c>
      <c r="X9" s="61">
        <f>+'24-03-997 Ind. Cuid. Temporales'!AI15</f>
        <v>0</v>
      </c>
      <c r="Y9" s="61">
        <f>+'24-03-997 Ind. Cuid. Temporales'!AJ15</f>
        <v>0</v>
      </c>
    </row>
    <row r="10" spans="1:25" ht="24.75" customHeight="1" x14ac:dyDescent="0.25">
      <c r="A10" s="60" t="s">
        <v>46</v>
      </c>
      <c r="B10" s="40">
        <f>+'24-03-997 Ind. Cuid. Temporales'!J19</f>
        <v>0</v>
      </c>
      <c r="C10" s="40">
        <f>+'24-03-997 Ind. Cuid. Temporales'!K19</f>
        <v>0</v>
      </c>
      <c r="D10" s="40">
        <f>+'24-03-997 Ind. Cuid. Temporales'!M19</f>
        <v>0</v>
      </c>
      <c r="E10" s="40">
        <f>+'24-03-997 Ind. Cuid. Temporales'!N19</f>
        <v>0</v>
      </c>
      <c r="F10" s="40">
        <f>+'24-03-997 Ind. Cuid. Temporales'!O19</f>
        <v>0</v>
      </c>
      <c r="G10" s="40">
        <f>+'24-03-997 Ind. Cuid. Temporales'!R19</f>
        <v>0</v>
      </c>
      <c r="H10" s="40">
        <f>+'24-03-997 Ind. Cuid. Temporales'!S19</f>
        <v>0</v>
      </c>
      <c r="I10" s="40">
        <f>+'24-03-997 Ind. Cuid. Temporales'!T19</f>
        <v>0</v>
      </c>
      <c r="J10" s="40">
        <f>+'24-03-997 Ind. Cuid. Temporales'!U19</f>
        <v>0</v>
      </c>
      <c r="K10" s="40">
        <f>+'24-03-997 Ind. Cuid. Temporales'!V19</f>
        <v>0</v>
      </c>
      <c r="L10" s="40">
        <f>+'24-03-997 Ind. Cuid. Temporales'!W19</f>
        <v>0</v>
      </c>
      <c r="M10" s="40">
        <f>+'24-03-997 Ind. Cuid. Temporales'!X19</f>
        <v>0</v>
      </c>
      <c r="N10" s="40">
        <f>+'24-03-997 Ind. Cuid. Temporales'!Y19</f>
        <v>0</v>
      </c>
      <c r="O10" s="40">
        <f>+'24-03-997 Ind. Cuid. Temporales'!Z19</f>
        <v>0</v>
      </c>
      <c r="P10" s="40">
        <f>+'24-03-997 Ind. Cuid. Temporales'!AA19</f>
        <v>0</v>
      </c>
      <c r="Q10" s="40">
        <f>+'24-03-997 Ind. Cuid. Temporales'!AB19</f>
        <v>0</v>
      </c>
      <c r="R10" s="40">
        <f>+'24-03-997 Ind. Cuid. Temporales'!AC19</f>
        <v>0</v>
      </c>
      <c r="S10" s="40">
        <f>+'24-03-997 Ind. Cuid. Temporales'!AD19</f>
        <v>0</v>
      </c>
      <c r="T10" s="40">
        <f>+'24-03-997 Ind. Cuid. Temporales'!AE19</f>
        <v>0</v>
      </c>
      <c r="U10" s="40">
        <f>+'24-03-997 Ind. Cuid. Temporales'!AF19</f>
        <v>0</v>
      </c>
      <c r="V10" s="40">
        <f>+'24-03-997 Ind. Cuid. Temporales'!AG19</f>
        <v>0</v>
      </c>
      <c r="W10" s="40">
        <f>+'24-03-997 Ind. Cuid. Temporales'!AH19</f>
        <v>0</v>
      </c>
      <c r="X10" s="61">
        <f>+'24-03-997 Ind. Cuid. Temporales'!AI19</f>
        <v>0</v>
      </c>
      <c r="Y10" s="61">
        <f>+'24-03-997 Ind. Cuid. Temporales'!AJ19</f>
        <v>0</v>
      </c>
    </row>
    <row r="11" spans="1:25" ht="24.75" customHeight="1" x14ac:dyDescent="0.25">
      <c r="A11" s="60" t="s">
        <v>48</v>
      </c>
      <c r="B11" s="40">
        <f>+'24-03-997 Ind. Cuid. Temporales'!J23</f>
        <v>0</v>
      </c>
      <c r="C11" s="40">
        <f>+'24-03-997 Ind. Cuid. Temporales'!K23</f>
        <v>0</v>
      </c>
      <c r="D11" s="40">
        <f>+'24-03-997 Ind. Cuid. Temporales'!M23</f>
        <v>0</v>
      </c>
      <c r="E11" s="40">
        <f>+'24-03-997 Ind. Cuid. Temporales'!N23</f>
        <v>0</v>
      </c>
      <c r="F11" s="40">
        <f>+'24-03-997 Ind. Cuid. Temporales'!O23</f>
        <v>0</v>
      </c>
      <c r="G11" s="40">
        <f>+'24-03-997 Ind. Cuid. Temporales'!R23</f>
        <v>0</v>
      </c>
      <c r="H11" s="40">
        <f>+'24-03-997 Ind. Cuid. Temporales'!S23</f>
        <v>0</v>
      </c>
      <c r="I11" s="40">
        <f>+'24-03-997 Ind. Cuid. Temporales'!T23</f>
        <v>0</v>
      </c>
      <c r="J11" s="40">
        <f>+'24-03-997 Ind. Cuid. Temporales'!U23</f>
        <v>0</v>
      </c>
      <c r="K11" s="40">
        <f>+'24-03-997 Ind. Cuid. Temporales'!V23</f>
        <v>0</v>
      </c>
      <c r="L11" s="40">
        <f>+'24-03-997 Ind. Cuid. Temporales'!W23</f>
        <v>0</v>
      </c>
      <c r="M11" s="40">
        <f>+'24-03-997 Ind. Cuid. Temporales'!X23</f>
        <v>0</v>
      </c>
      <c r="N11" s="40">
        <f>+'24-03-997 Ind. Cuid. Temporales'!Y23</f>
        <v>0</v>
      </c>
      <c r="O11" s="40">
        <f>+'24-03-997 Ind. Cuid. Temporales'!Z23</f>
        <v>0</v>
      </c>
      <c r="P11" s="40">
        <f>+'24-03-997 Ind. Cuid. Temporales'!AA23</f>
        <v>0</v>
      </c>
      <c r="Q11" s="40">
        <f>+'24-03-997 Ind. Cuid. Temporales'!AB23</f>
        <v>0</v>
      </c>
      <c r="R11" s="40">
        <f>+'24-03-997 Ind. Cuid. Temporales'!AC23</f>
        <v>0</v>
      </c>
      <c r="S11" s="40">
        <f>+'24-03-997 Ind. Cuid. Temporales'!AD23</f>
        <v>0</v>
      </c>
      <c r="T11" s="40">
        <f>+'24-03-997 Ind. Cuid. Temporales'!AE23</f>
        <v>0</v>
      </c>
      <c r="U11" s="40">
        <f>+'24-03-997 Ind. Cuid. Temporales'!AF23</f>
        <v>0</v>
      </c>
      <c r="V11" s="40">
        <f>+'24-03-997 Ind. Cuid. Temporales'!AG23</f>
        <v>0</v>
      </c>
      <c r="W11" s="40">
        <f>+'24-03-997 Ind. Cuid. Temporales'!AH23</f>
        <v>0</v>
      </c>
      <c r="X11" s="61">
        <f>+'24-03-997 Ind. Cuid. Temporales'!AI23</f>
        <v>0</v>
      </c>
      <c r="Y11" s="61">
        <f>+'24-03-997 Ind. Cuid. Temporales'!AJ23</f>
        <v>0</v>
      </c>
    </row>
    <row r="12" spans="1:25" ht="24.75" customHeight="1" x14ac:dyDescent="0.25">
      <c r="A12" s="60" t="s">
        <v>50</v>
      </c>
      <c r="B12" s="40">
        <f>+'24-03-997 Ind. Cuid. Temporales'!J27</f>
        <v>0</v>
      </c>
      <c r="C12" s="40">
        <f>+'24-03-997 Ind. Cuid. Temporales'!K27</f>
        <v>0</v>
      </c>
      <c r="D12" s="40">
        <f>+'24-03-997 Ind. Cuid. Temporales'!M27</f>
        <v>0</v>
      </c>
      <c r="E12" s="40">
        <f>+'24-03-997 Ind. Cuid. Temporales'!N27</f>
        <v>0</v>
      </c>
      <c r="F12" s="40">
        <f>+'24-03-997 Ind. Cuid. Temporales'!O27</f>
        <v>0</v>
      </c>
      <c r="G12" s="40">
        <f>+'24-03-997 Ind. Cuid. Temporales'!R27</f>
        <v>0</v>
      </c>
      <c r="H12" s="40">
        <f>+'24-03-997 Ind. Cuid. Temporales'!S27</f>
        <v>0</v>
      </c>
      <c r="I12" s="40">
        <f>+'24-03-997 Ind. Cuid. Temporales'!T27</f>
        <v>0</v>
      </c>
      <c r="J12" s="40">
        <f>+'24-03-997 Ind. Cuid. Temporales'!U27</f>
        <v>0</v>
      </c>
      <c r="K12" s="40">
        <f>+'24-03-997 Ind. Cuid. Temporales'!V27</f>
        <v>0</v>
      </c>
      <c r="L12" s="40">
        <f>+'24-03-997 Ind. Cuid. Temporales'!W27</f>
        <v>0</v>
      </c>
      <c r="M12" s="40">
        <f>+'24-03-997 Ind. Cuid. Temporales'!X27</f>
        <v>0</v>
      </c>
      <c r="N12" s="40">
        <f>+'24-03-997 Ind. Cuid. Temporales'!Y27</f>
        <v>0</v>
      </c>
      <c r="O12" s="40">
        <f>+'24-03-997 Ind. Cuid. Temporales'!Z27</f>
        <v>0</v>
      </c>
      <c r="P12" s="40">
        <f>+'24-03-997 Ind. Cuid. Temporales'!AA27</f>
        <v>0</v>
      </c>
      <c r="Q12" s="40">
        <f>+'24-03-997 Ind. Cuid. Temporales'!AB27</f>
        <v>0</v>
      </c>
      <c r="R12" s="40">
        <f>+'24-03-997 Ind. Cuid. Temporales'!AC27</f>
        <v>0</v>
      </c>
      <c r="S12" s="40">
        <f>+'24-03-997 Ind. Cuid. Temporales'!AD27</f>
        <v>0</v>
      </c>
      <c r="T12" s="40">
        <f>+'24-03-997 Ind. Cuid. Temporales'!AE27</f>
        <v>0</v>
      </c>
      <c r="U12" s="40">
        <f>+'24-03-997 Ind. Cuid. Temporales'!AF27</f>
        <v>0</v>
      </c>
      <c r="V12" s="40">
        <f>+'24-03-997 Ind. Cuid. Temporales'!AG27</f>
        <v>0</v>
      </c>
      <c r="W12" s="40">
        <f>+'24-03-997 Ind. Cuid. Temporales'!AH27</f>
        <v>0</v>
      </c>
      <c r="X12" s="61">
        <f>+'24-03-997 Ind. Cuid. Temporales'!AI27</f>
        <v>0</v>
      </c>
      <c r="Y12" s="61">
        <f>+'24-03-997 Ind. Cuid. Temporales'!AJ27</f>
        <v>0</v>
      </c>
    </row>
    <row r="13" spans="1:25" ht="24.75" customHeight="1" x14ac:dyDescent="0.25">
      <c r="A13" s="60" t="s">
        <v>52</v>
      </c>
      <c r="B13" s="40">
        <f>+'24-03-997 Ind. Cuid. Temporales'!J31</f>
        <v>0</v>
      </c>
      <c r="C13" s="40">
        <f>+'24-03-997 Ind. Cuid. Temporales'!K31</f>
        <v>0</v>
      </c>
      <c r="D13" s="40">
        <f>+'24-03-997 Ind. Cuid. Temporales'!M31</f>
        <v>0</v>
      </c>
      <c r="E13" s="40">
        <f>+'24-03-997 Ind. Cuid. Temporales'!N31</f>
        <v>0</v>
      </c>
      <c r="F13" s="40">
        <f>+'24-03-997 Ind. Cuid. Temporales'!O31</f>
        <v>0</v>
      </c>
      <c r="G13" s="40">
        <f>+'24-03-997 Ind. Cuid. Temporales'!R31</f>
        <v>0</v>
      </c>
      <c r="H13" s="40">
        <f>+'24-03-997 Ind. Cuid. Temporales'!S31</f>
        <v>0</v>
      </c>
      <c r="I13" s="40">
        <f>+'24-03-997 Ind. Cuid. Temporales'!T31</f>
        <v>0</v>
      </c>
      <c r="J13" s="40">
        <f>+'24-03-997 Ind. Cuid. Temporales'!U31</f>
        <v>0</v>
      </c>
      <c r="K13" s="40">
        <f>+'24-03-997 Ind. Cuid. Temporales'!V31</f>
        <v>0</v>
      </c>
      <c r="L13" s="40">
        <f>+'24-03-997 Ind. Cuid. Temporales'!W31</f>
        <v>0</v>
      </c>
      <c r="M13" s="40">
        <f>+'24-03-997 Ind. Cuid. Temporales'!X31</f>
        <v>0</v>
      </c>
      <c r="N13" s="40">
        <f>+'24-03-997 Ind. Cuid. Temporales'!Y31</f>
        <v>0</v>
      </c>
      <c r="O13" s="40">
        <f>+'24-03-997 Ind. Cuid. Temporales'!Z31</f>
        <v>0</v>
      </c>
      <c r="P13" s="40">
        <f>+'24-03-997 Ind. Cuid. Temporales'!AA31</f>
        <v>0</v>
      </c>
      <c r="Q13" s="40">
        <f>+'24-03-997 Ind. Cuid. Temporales'!AB31</f>
        <v>0</v>
      </c>
      <c r="R13" s="40">
        <f>+'24-03-997 Ind. Cuid. Temporales'!AC31</f>
        <v>0</v>
      </c>
      <c r="S13" s="40">
        <f>+'24-03-997 Ind. Cuid. Temporales'!AD31</f>
        <v>0</v>
      </c>
      <c r="T13" s="40">
        <f>+'24-03-997 Ind. Cuid. Temporales'!AE31</f>
        <v>0</v>
      </c>
      <c r="U13" s="40">
        <f>+'24-03-997 Ind. Cuid. Temporales'!AF31</f>
        <v>0</v>
      </c>
      <c r="V13" s="40">
        <f>+'24-03-997 Ind. Cuid. Temporales'!AG31</f>
        <v>0</v>
      </c>
      <c r="W13" s="40">
        <f>+'24-03-997 Ind. Cuid. Temporales'!AH31</f>
        <v>0</v>
      </c>
      <c r="X13" s="61">
        <f>+'24-03-997 Ind. Cuid. Temporales'!AI31</f>
        <v>0</v>
      </c>
      <c r="Y13" s="61">
        <f>+'24-03-997 Ind. Cuid. Temporales'!AJ31</f>
        <v>0</v>
      </c>
    </row>
    <row r="14" spans="1:25" ht="24.75" customHeight="1" x14ac:dyDescent="0.25">
      <c r="A14" s="60" t="s">
        <v>54</v>
      </c>
      <c r="B14" s="40">
        <f>+'24-03-997 Ind. Cuid. Temporales'!J35</f>
        <v>0</v>
      </c>
      <c r="C14" s="40">
        <f>+'24-03-997 Ind. Cuid. Temporales'!K35</f>
        <v>0</v>
      </c>
      <c r="D14" s="40">
        <f>+'24-03-997 Ind. Cuid. Temporales'!M35</f>
        <v>0</v>
      </c>
      <c r="E14" s="40">
        <f>+'24-03-997 Ind. Cuid. Temporales'!N35</f>
        <v>0</v>
      </c>
      <c r="F14" s="40">
        <f>+'24-03-997 Ind. Cuid. Temporales'!O35</f>
        <v>0</v>
      </c>
      <c r="G14" s="40">
        <f>+'24-03-997 Ind. Cuid. Temporales'!R35</f>
        <v>0</v>
      </c>
      <c r="H14" s="40">
        <f>+'24-03-997 Ind. Cuid. Temporales'!S35</f>
        <v>0</v>
      </c>
      <c r="I14" s="40">
        <f>+'24-03-997 Ind. Cuid. Temporales'!T35</f>
        <v>0</v>
      </c>
      <c r="J14" s="40">
        <f>+'24-03-997 Ind. Cuid. Temporales'!U35</f>
        <v>0</v>
      </c>
      <c r="K14" s="40">
        <f>+'24-03-997 Ind. Cuid. Temporales'!V35</f>
        <v>0</v>
      </c>
      <c r="L14" s="40">
        <f>+'24-03-997 Ind. Cuid. Temporales'!W35</f>
        <v>0</v>
      </c>
      <c r="M14" s="40">
        <f>+'24-03-997 Ind. Cuid. Temporales'!X35</f>
        <v>0</v>
      </c>
      <c r="N14" s="40">
        <f>+'24-03-997 Ind. Cuid. Temporales'!Y35</f>
        <v>0</v>
      </c>
      <c r="O14" s="40">
        <f>+'24-03-997 Ind. Cuid. Temporales'!Z35</f>
        <v>0</v>
      </c>
      <c r="P14" s="40">
        <f>+'24-03-997 Ind. Cuid. Temporales'!AA35</f>
        <v>0</v>
      </c>
      <c r="Q14" s="40">
        <f>+'24-03-997 Ind. Cuid. Temporales'!AB35</f>
        <v>0</v>
      </c>
      <c r="R14" s="40">
        <f>+'24-03-997 Ind. Cuid. Temporales'!AC35</f>
        <v>0</v>
      </c>
      <c r="S14" s="40">
        <f>+'24-03-997 Ind. Cuid. Temporales'!AD35</f>
        <v>0</v>
      </c>
      <c r="T14" s="40">
        <f>+'24-03-997 Ind. Cuid. Temporales'!AE35</f>
        <v>0</v>
      </c>
      <c r="U14" s="40">
        <f>+'24-03-997 Ind. Cuid. Temporales'!AF35</f>
        <v>0</v>
      </c>
      <c r="V14" s="40">
        <f>+'24-03-997 Ind. Cuid. Temporales'!AG35</f>
        <v>0</v>
      </c>
      <c r="W14" s="40">
        <f>+'24-03-997 Ind. Cuid. Temporales'!AH35</f>
        <v>0</v>
      </c>
      <c r="X14" s="61">
        <f>+'24-03-997 Ind. Cuid. Temporales'!AI35</f>
        <v>0</v>
      </c>
      <c r="Y14" s="61">
        <f>+'24-03-997 Ind. Cuid. Temporales'!AJ35</f>
        <v>0</v>
      </c>
    </row>
    <row r="15" spans="1:25" ht="24.75" customHeight="1" x14ac:dyDescent="0.25">
      <c r="A15" s="60" t="s">
        <v>56</v>
      </c>
      <c r="B15" s="40">
        <f>+'24-03-997 Ind. Cuid. Temporales'!J39</f>
        <v>0</v>
      </c>
      <c r="C15" s="40">
        <f>+'24-03-997 Ind. Cuid. Temporales'!K39</f>
        <v>0</v>
      </c>
      <c r="D15" s="40">
        <f>+'24-03-997 Ind. Cuid. Temporales'!M39</f>
        <v>0</v>
      </c>
      <c r="E15" s="40">
        <f>+'24-03-997 Ind. Cuid. Temporales'!N39</f>
        <v>0</v>
      </c>
      <c r="F15" s="40">
        <f>+'24-03-997 Ind. Cuid. Temporales'!O39</f>
        <v>0</v>
      </c>
      <c r="G15" s="40">
        <f>+'24-03-997 Ind. Cuid. Temporales'!R39</f>
        <v>0</v>
      </c>
      <c r="H15" s="40">
        <f>+'24-03-997 Ind. Cuid. Temporales'!S39</f>
        <v>0</v>
      </c>
      <c r="I15" s="40">
        <f>+'24-03-997 Ind. Cuid. Temporales'!T39</f>
        <v>0</v>
      </c>
      <c r="J15" s="40">
        <f>+'24-03-997 Ind. Cuid. Temporales'!U39</f>
        <v>0</v>
      </c>
      <c r="K15" s="40">
        <f>+'24-03-997 Ind. Cuid. Temporales'!V39</f>
        <v>0</v>
      </c>
      <c r="L15" s="40">
        <f>+'24-03-997 Ind. Cuid. Temporales'!W39</f>
        <v>0</v>
      </c>
      <c r="M15" s="40">
        <f>+'24-03-997 Ind. Cuid. Temporales'!X39</f>
        <v>0</v>
      </c>
      <c r="N15" s="40">
        <f>+'24-03-997 Ind. Cuid. Temporales'!Y39</f>
        <v>0</v>
      </c>
      <c r="O15" s="40">
        <f>+'24-03-997 Ind. Cuid. Temporales'!Z39</f>
        <v>0</v>
      </c>
      <c r="P15" s="40">
        <f>+'24-03-997 Ind. Cuid. Temporales'!AA39</f>
        <v>0</v>
      </c>
      <c r="Q15" s="40">
        <f>+'24-03-997 Ind. Cuid. Temporales'!AB39</f>
        <v>0</v>
      </c>
      <c r="R15" s="40">
        <f>+'24-03-997 Ind. Cuid. Temporales'!AC39</f>
        <v>0</v>
      </c>
      <c r="S15" s="40">
        <f>+'24-03-997 Ind. Cuid. Temporales'!AD39</f>
        <v>0</v>
      </c>
      <c r="T15" s="40">
        <f>+'24-03-997 Ind. Cuid. Temporales'!AE39</f>
        <v>0</v>
      </c>
      <c r="U15" s="40">
        <f>+'24-03-997 Ind. Cuid. Temporales'!AF39</f>
        <v>0</v>
      </c>
      <c r="V15" s="40">
        <f>+'24-03-997 Ind. Cuid. Temporales'!AG39</f>
        <v>0</v>
      </c>
      <c r="W15" s="40">
        <f>+'24-03-997 Ind. Cuid. Temporales'!AH39</f>
        <v>0</v>
      </c>
      <c r="X15" s="61">
        <f>+'24-03-997 Ind. Cuid. Temporales'!AI39</f>
        <v>0</v>
      </c>
      <c r="Y15" s="61">
        <f>+'24-03-997 Ind. Cuid. Temporales'!AJ39</f>
        <v>0</v>
      </c>
    </row>
    <row r="16" spans="1:25" ht="24.75" customHeight="1" x14ac:dyDescent="0.25">
      <c r="A16" s="60" t="s">
        <v>58</v>
      </c>
      <c r="B16" s="40">
        <f>+'24-03-997 Ind. Cuid. Temporales'!J43</f>
        <v>0</v>
      </c>
      <c r="C16" s="40">
        <f>+'24-03-997 Ind. Cuid. Temporales'!K43</f>
        <v>0</v>
      </c>
      <c r="D16" s="40">
        <f>+'24-03-997 Ind. Cuid. Temporales'!M43</f>
        <v>0</v>
      </c>
      <c r="E16" s="40">
        <f>+'24-03-997 Ind. Cuid. Temporales'!N43</f>
        <v>0</v>
      </c>
      <c r="F16" s="40">
        <f>+'24-03-997 Ind. Cuid. Temporales'!O43</f>
        <v>0</v>
      </c>
      <c r="G16" s="40">
        <f>+'24-03-997 Ind. Cuid. Temporales'!R43</f>
        <v>0</v>
      </c>
      <c r="H16" s="40">
        <f>+'24-03-997 Ind. Cuid. Temporales'!S43</f>
        <v>0</v>
      </c>
      <c r="I16" s="40">
        <f>+'24-03-997 Ind. Cuid. Temporales'!T43</f>
        <v>0</v>
      </c>
      <c r="J16" s="40">
        <f>+'24-03-997 Ind. Cuid. Temporales'!U43</f>
        <v>0</v>
      </c>
      <c r="K16" s="40">
        <f>+'24-03-997 Ind. Cuid. Temporales'!V43</f>
        <v>0</v>
      </c>
      <c r="L16" s="40">
        <f>+'24-03-997 Ind. Cuid. Temporales'!W43</f>
        <v>0</v>
      </c>
      <c r="M16" s="40">
        <f>+'24-03-997 Ind. Cuid. Temporales'!X43</f>
        <v>0</v>
      </c>
      <c r="N16" s="40">
        <f>+'24-03-997 Ind. Cuid. Temporales'!Y43</f>
        <v>0</v>
      </c>
      <c r="O16" s="40">
        <f>+'24-03-997 Ind. Cuid. Temporales'!Z43</f>
        <v>0</v>
      </c>
      <c r="P16" s="40">
        <f>+'24-03-997 Ind. Cuid. Temporales'!AA43</f>
        <v>0</v>
      </c>
      <c r="Q16" s="40">
        <f>+'24-03-997 Ind. Cuid. Temporales'!AB43</f>
        <v>0</v>
      </c>
      <c r="R16" s="40">
        <f>+'24-03-997 Ind. Cuid. Temporales'!AC43</f>
        <v>0</v>
      </c>
      <c r="S16" s="40">
        <f>+'24-03-997 Ind. Cuid. Temporales'!AD43</f>
        <v>0</v>
      </c>
      <c r="T16" s="40">
        <f>+'24-03-997 Ind. Cuid. Temporales'!AE43</f>
        <v>0</v>
      </c>
      <c r="U16" s="40">
        <f>+'24-03-997 Ind. Cuid. Temporales'!AF43</f>
        <v>0</v>
      </c>
      <c r="V16" s="40">
        <f>+'24-03-997 Ind. Cuid. Temporales'!AG43</f>
        <v>0</v>
      </c>
      <c r="W16" s="40">
        <f>+'24-03-997 Ind. Cuid. Temporales'!AH43</f>
        <v>0</v>
      </c>
      <c r="X16" s="61">
        <f>+'24-03-997 Ind. Cuid. Temporales'!AI43</f>
        <v>0</v>
      </c>
      <c r="Y16" s="61">
        <f>+'24-03-997 Ind. Cuid. Temporales'!AJ43</f>
        <v>0</v>
      </c>
    </row>
    <row r="17" spans="1:25" ht="24.75" customHeight="1" x14ac:dyDescent="0.25">
      <c r="A17" s="60" t="s">
        <v>60</v>
      </c>
      <c r="B17" s="40">
        <f>+'24-03-997 Ind. Cuid. Temporales'!J47</f>
        <v>0</v>
      </c>
      <c r="C17" s="40">
        <f>+'24-03-997 Ind. Cuid. Temporales'!K47</f>
        <v>0</v>
      </c>
      <c r="D17" s="40">
        <f>+'24-03-997 Ind. Cuid. Temporales'!M47</f>
        <v>0</v>
      </c>
      <c r="E17" s="40">
        <f>+'24-03-997 Ind. Cuid. Temporales'!N47</f>
        <v>0</v>
      </c>
      <c r="F17" s="40">
        <f>+'24-03-997 Ind. Cuid. Temporales'!O47</f>
        <v>0</v>
      </c>
      <c r="G17" s="40">
        <f>+'24-03-997 Ind. Cuid. Temporales'!R47</f>
        <v>0</v>
      </c>
      <c r="H17" s="40">
        <f>+'24-03-997 Ind. Cuid. Temporales'!S47</f>
        <v>0</v>
      </c>
      <c r="I17" s="40">
        <f>+'24-03-997 Ind. Cuid. Temporales'!T47</f>
        <v>0</v>
      </c>
      <c r="J17" s="40">
        <f>+'24-03-997 Ind. Cuid. Temporales'!U47</f>
        <v>0</v>
      </c>
      <c r="K17" s="40">
        <f>+'24-03-997 Ind. Cuid. Temporales'!V47</f>
        <v>0</v>
      </c>
      <c r="L17" s="40">
        <f>+'24-03-997 Ind. Cuid. Temporales'!W47</f>
        <v>0</v>
      </c>
      <c r="M17" s="40">
        <f>+'24-03-997 Ind. Cuid. Temporales'!X47</f>
        <v>0</v>
      </c>
      <c r="N17" s="40">
        <f>+'24-03-997 Ind. Cuid. Temporales'!Y47</f>
        <v>0</v>
      </c>
      <c r="O17" s="40">
        <f>+'24-03-997 Ind. Cuid. Temporales'!Z47</f>
        <v>0</v>
      </c>
      <c r="P17" s="40">
        <f>+'24-03-997 Ind. Cuid. Temporales'!AA47</f>
        <v>0</v>
      </c>
      <c r="Q17" s="40">
        <f>+'24-03-997 Ind. Cuid. Temporales'!AB47</f>
        <v>0</v>
      </c>
      <c r="R17" s="40">
        <f>+'24-03-997 Ind. Cuid. Temporales'!AC47</f>
        <v>0</v>
      </c>
      <c r="S17" s="40">
        <f>+'24-03-997 Ind. Cuid. Temporales'!AD47</f>
        <v>0</v>
      </c>
      <c r="T17" s="40">
        <f>+'24-03-997 Ind. Cuid. Temporales'!AE47</f>
        <v>0</v>
      </c>
      <c r="U17" s="40">
        <f>+'24-03-997 Ind. Cuid. Temporales'!AF47</f>
        <v>0</v>
      </c>
      <c r="V17" s="40">
        <f>+'24-03-997 Ind. Cuid. Temporales'!AG47</f>
        <v>0</v>
      </c>
      <c r="W17" s="40">
        <f>+'24-03-997 Ind. Cuid. Temporales'!AH47</f>
        <v>0</v>
      </c>
      <c r="X17" s="61">
        <f>+'24-03-997 Ind. Cuid. Temporales'!AI47</f>
        <v>0</v>
      </c>
      <c r="Y17" s="61">
        <f>+'24-03-997 Ind. Cuid. Temporales'!AJ44</f>
        <v>0</v>
      </c>
    </row>
    <row r="18" spans="1:25" ht="24.75" customHeight="1" x14ac:dyDescent="0.25">
      <c r="A18" s="60" t="s">
        <v>62</v>
      </c>
      <c r="B18" s="40">
        <f>+'24-03-997 Ind. Cuid. Temporales'!J51</f>
        <v>0</v>
      </c>
      <c r="C18" s="40">
        <f>+'24-03-997 Ind. Cuid. Temporales'!K51</f>
        <v>0</v>
      </c>
      <c r="D18" s="40">
        <f>+'24-03-997 Ind. Cuid. Temporales'!M51</f>
        <v>0</v>
      </c>
      <c r="E18" s="40">
        <f>+'24-03-997 Ind. Cuid. Temporales'!N51</f>
        <v>0</v>
      </c>
      <c r="F18" s="40">
        <f>+'24-03-997 Ind. Cuid. Temporales'!O51</f>
        <v>0</v>
      </c>
      <c r="G18" s="40">
        <f>+'24-03-997 Ind. Cuid. Temporales'!R51</f>
        <v>0</v>
      </c>
      <c r="H18" s="40">
        <f>+'24-03-997 Ind. Cuid. Temporales'!S51</f>
        <v>0</v>
      </c>
      <c r="I18" s="40">
        <f>+'24-03-997 Ind. Cuid. Temporales'!T51</f>
        <v>0</v>
      </c>
      <c r="J18" s="40">
        <f>+'24-03-997 Ind. Cuid. Temporales'!U51</f>
        <v>0</v>
      </c>
      <c r="K18" s="40">
        <f>+'24-03-997 Ind. Cuid. Temporales'!V51</f>
        <v>0</v>
      </c>
      <c r="L18" s="40">
        <f>+'24-03-997 Ind. Cuid. Temporales'!W51</f>
        <v>0</v>
      </c>
      <c r="M18" s="40">
        <f>+'24-03-997 Ind. Cuid. Temporales'!X51</f>
        <v>0</v>
      </c>
      <c r="N18" s="40">
        <f>+'24-03-997 Ind. Cuid. Temporales'!Y51</f>
        <v>0</v>
      </c>
      <c r="O18" s="40">
        <f>+'24-03-997 Ind. Cuid. Temporales'!Z51</f>
        <v>0</v>
      </c>
      <c r="P18" s="40">
        <f>+'24-03-997 Ind. Cuid. Temporales'!AA51</f>
        <v>0</v>
      </c>
      <c r="Q18" s="40">
        <f>+'24-03-997 Ind. Cuid. Temporales'!AB51</f>
        <v>0</v>
      </c>
      <c r="R18" s="40">
        <f>+'24-03-997 Ind. Cuid. Temporales'!AC51</f>
        <v>0</v>
      </c>
      <c r="S18" s="40">
        <f>+'24-03-997 Ind. Cuid. Temporales'!AD51</f>
        <v>0</v>
      </c>
      <c r="T18" s="40">
        <f>+'24-03-997 Ind. Cuid. Temporales'!AE51</f>
        <v>0</v>
      </c>
      <c r="U18" s="40">
        <f>+'24-03-997 Ind. Cuid. Temporales'!AF51</f>
        <v>0</v>
      </c>
      <c r="V18" s="40">
        <f>+'24-03-997 Ind. Cuid. Temporales'!AG51</f>
        <v>0</v>
      </c>
      <c r="W18" s="40">
        <f>+'24-03-997 Ind. Cuid. Temporales'!AH51</f>
        <v>0</v>
      </c>
      <c r="X18" s="61">
        <f>+'24-03-997 Ind. Cuid. Temporales'!AI51</f>
        <v>0</v>
      </c>
      <c r="Y18" s="61">
        <f>+'24-03-997 Ind. Cuid. Temporales'!AJ51</f>
        <v>0</v>
      </c>
    </row>
    <row r="19" spans="1:25" ht="24.75" customHeight="1" x14ac:dyDescent="0.25">
      <c r="A19" s="60" t="s">
        <v>64</v>
      </c>
      <c r="B19" s="40">
        <f>+'24-03-997 Ind. Cuid. Temporales'!J55</f>
        <v>0</v>
      </c>
      <c r="C19" s="40">
        <f>+'24-03-997 Ind. Cuid. Temporales'!K55</f>
        <v>0</v>
      </c>
      <c r="D19" s="40">
        <f>+'24-03-997 Ind. Cuid. Temporales'!M55</f>
        <v>0</v>
      </c>
      <c r="E19" s="40">
        <f>+'24-03-997 Ind. Cuid. Temporales'!N55</f>
        <v>0</v>
      </c>
      <c r="F19" s="40">
        <f>+'24-03-997 Ind. Cuid. Temporales'!O55</f>
        <v>0</v>
      </c>
      <c r="G19" s="40">
        <f>+'24-03-997 Ind. Cuid. Temporales'!R55</f>
        <v>0</v>
      </c>
      <c r="H19" s="40">
        <f>+'24-03-997 Ind. Cuid. Temporales'!S55</f>
        <v>0</v>
      </c>
      <c r="I19" s="40">
        <f>+'24-03-997 Ind. Cuid. Temporales'!T55</f>
        <v>0</v>
      </c>
      <c r="J19" s="40">
        <f>+'24-03-997 Ind. Cuid. Temporales'!U55</f>
        <v>0</v>
      </c>
      <c r="K19" s="40">
        <f>+'24-03-997 Ind. Cuid. Temporales'!V55</f>
        <v>0</v>
      </c>
      <c r="L19" s="40">
        <f>+'24-03-997 Ind. Cuid. Temporales'!W55</f>
        <v>0</v>
      </c>
      <c r="M19" s="40">
        <f>+'24-03-997 Ind. Cuid. Temporales'!X55</f>
        <v>0</v>
      </c>
      <c r="N19" s="40">
        <f>+'24-03-997 Ind. Cuid. Temporales'!Y55</f>
        <v>0</v>
      </c>
      <c r="O19" s="40">
        <f>+'24-03-997 Ind. Cuid. Temporales'!Z55</f>
        <v>0</v>
      </c>
      <c r="P19" s="40">
        <f>+'24-03-997 Ind. Cuid. Temporales'!AA55</f>
        <v>0</v>
      </c>
      <c r="Q19" s="40">
        <f>+'24-03-997 Ind. Cuid. Temporales'!AB55</f>
        <v>0</v>
      </c>
      <c r="R19" s="40">
        <f>+'24-03-997 Ind. Cuid. Temporales'!AC55</f>
        <v>0</v>
      </c>
      <c r="S19" s="40">
        <f>+'24-03-997 Ind. Cuid. Temporales'!AD55</f>
        <v>0</v>
      </c>
      <c r="T19" s="40">
        <f>+'24-03-997 Ind. Cuid. Temporales'!AE55</f>
        <v>0</v>
      </c>
      <c r="U19" s="40">
        <f>+'24-03-997 Ind. Cuid. Temporales'!AF55</f>
        <v>0</v>
      </c>
      <c r="V19" s="40">
        <f>+'24-03-997 Ind. Cuid. Temporales'!AG55</f>
        <v>0</v>
      </c>
      <c r="W19" s="40">
        <f>+'24-03-997 Ind. Cuid. Temporales'!AH55</f>
        <v>0</v>
      </c>
      <c r="X19" s="61">
        <f>+'24-03-997 Ind. Cuid. Temporales'!AI55</f>
        <v>0</v>
      </c>
      <c r="Y19" s="61">
        <f>+'24-03-997 Ind. Cuid. Temporales'!AJ55</f>
        <v>0</v>
      </c>
    </row>
    <row r="20" spans="1:25" ht="24.75" customHeight="1" x14ac:dyDescent="0.25">
      <c r="A20" s="62" t="s">
        <v>66</v>
      </c>
      <c r="B20" s="40">
        <f>+'24-03-997 Ind. Cuid. Temporales'!J59</f>
        <v>0</v>
      </c>
      <c r="C20" s="40">
        <f>+'24-03-997 Ind. Cuid. Temporales'!K59</f>
        <v>0</v>
      </c>
      <c r="D20" s="40">
        <f>+'24-03-997 Ind. Cuid. Temporales'!M59</f>
        <v>0</v>
      </c>
      <c r="E20" s="40">
        <f>+'24-03-997 Ind. Cuid. Temporales'!N59</f>
        <v>0</v>
      </c>
      <c r="F20" s="40">
        <f>+'24-03-997 Ind. Cuid. Temporales'!O59</f>
        <v>0</v>
      </c>
      <c r="G20" s="40">
        <f>+'24-03-997 Ind. Cuid. Temporales'!R59</f>
        <v>0</v>
      </c>
      <c r="H20" s="40">
        <f>+'24-03-997 Ind. Cuid. Temporales'!S59</f>
        <v>0</v>
      </c>
      <c r="I20" s="40">
        <f>+'24-03-997 Ind. Cuid. Temporales'!T59</f>
        <v>0</v>
      </c>
      <c r="J20" s="40">
        <f>+'24-03-997 Ind. Cuid. Temporales'!U59</f>
        <v>0</v>
      </c>
      <c r="K20" s="40">
        <f>+'24-03-997 Ind. Cuid. Temporales'!V59</f>
        <v>0</v>
      </c>
      <c r="L20" s="40">
        <f>+'24-03-997 Ind. Cuid. Temporales'!W59</f>
        <v>0</v>
      </c>
      <c r="M20" s="40">
        <f>+'24-03-997 Ind. Cuid. Temporales'!X59</f>
        <v>0</v>
      </c>
      <c r="N20" s="40">
        <f>+'24-03-997 Ind. Cuid. Temporales'!Y59</f>
        <v>0</v>
      </c>
      <c r="O20" s="40">
        <f>+'24-03-997 Ind. Cuid. Temporales'!Z59</f>
        <v>0</v>
      </c>
      <c r="P20" s="40">
        <f>+'24-03-997 Ind. Cuid. Temporales'!AA59</f>
        <v>0</v>
      </c>
      <c r="Q20" s="40">
        <f>+'24-03-997 Ind. Cuid. Temporales'!AB59</f>
        <v>0</v>
      </c>
      <c r="R20" s="40">
        <f>+'24-03-997 Ind. Cuid. Temporales'!AC59</f>
        <v>0</v>
      </c>
      <c r="S20" s="40">
        <f>+'24-03-997 Ind. Cuid. Temporales'!AD59</f>
        <v>0</v>
      </c>
      <c r="T20" s="40">
        <f>+'24-03-997 Ind. Cuid. Temporales'!AE59</f>
        <v>0</v>
      </c>
      <c r="U20" s="40">
        <f>+'24-03-997 Ind. Cuid. Temporales'!AF59</f>
        <v>0</v>
      </c>
      <c r="V20" s="40">
        <f>+'24-03-997 Ind. Cuid. Temporales'!AG59</f>
        <v>0</v>
      </c>
      <c r="W20" s="40">
        <f>+'24-03-997 Ind. Cuid. Temporales'!AH59</f>
        <v>0</v>
      </c>
      <c r="X20" s="61">
        <f>+'24-03-997 Ind. Cuid. Temporales'!AI59</f>
        <v>0</v>
      </c>
      <c r="Y20" s="61">
        <f>+'24-03-997 Ind. Cuid. Temporales'!AJ59</f>
        <v>0</v>
      </c>
    </row>
    <row r="21" spans="1:25" ht="24.75" customHeight="1" x14ac:dyDescent="0.25">
      <c r="A21" s="62" t="s">
        <v>68</v>
      </c>
      <c r="B21" s="40">
        <f>+'24-03-997 Ind. Cuid. Temporales'!J63</f>
        <v>0</v>
      </c>
      <c r="C21" s="40">
        <f>+'24-03-997 Ind. Cuid. Temporales'!K63</f>
        <v>0</v>
      </c>
      <c r="D21" s="40">
        <f>+'24-03-997 Ind. Cuid. Temporales'!M63</f>
        <v>0</v>
      </c>
      <c r="E21" s="40">
        <f>+'24-03-997 Ind. Cuid. Temporales'!N63</f>
        <v>0</v>
      </c>
      <c r="F21" s="40">
        <f>+'24-03-997 Ind. Cuid. Temporales'!O63</f>
        <v>0</v>
      </c>
      <c r="G21" s="40">
        <f>+'24-03-997 Ind. Cuid. Temporales'!R63</f>
        <v>0</v>
      </c>
      <c r="H21" s="40">
        <f>+'24-03-997 Ind. Cuid. Temporales'!S63</f>
        <v>0</v>
      </c>
      <c r="I21" s="40">
        <f>+'24-03-997 Ind. Cuid. Temporales'!T63</f>
        <v>0</v>
      </c>
      <c r="J21" s="40">
        <f>+'24-03-997 Ind. Cuid. Temporales'!U63</f>
        <v>0</v>
      </c>
      <c r="K21" s="40">
        <f>+'24-03-997 Ind. Cuid. Temporales'!V63</f>
        <v>0</v>
      </c>
      <c r="L21" s="40">
        <f>+'24-03-997 Ind. Cuid. Temporales'!W63</f>
        <v>0</v>
      </c>
      <c r="M21" s="40">
        <f>+'24-03-997 Ind. Cuid. Temporales'!X63</f>
        <v>0</v>
      </c>
      <c r="N21" s="40">
        <f>+'24-03-997 Ind. Cuid. Temporales'!Y63</f>
        <v>0</v>
      </c>
      <c r="O21" s="40">
        <f>+'24-03-997 Ind. Cuid. Temporales'!Z63</f>
        <v>0</v>
      </c>
      <c r="P21" s="40">
        <f>+'24-03-997 Ind. Cuid. Temporales'!AA63</f>
        <v>0</v>
      </c>
      <c r="Q21" s="40">
        <f>+'24-03-997 Ind. Cuid. Temporales'!AB63</f>
        <v>0</v>
      </c>
      <c r="R21" s="40">
        <f>+'24-03-997 Ind. Cuid. Temporales'!AC63</f>
        <v>0</v>
      </c>
      <c r="S21" s="40">
        <f>+'24-03-997 Ind. Cuid. Temporales'!AD63</f>
        <v>0</v>
      </c>
      <c r="T21" s="40">
        <f>+'24-03-997 Ind. Cuid. Temporales'!AE63</f>
        <v>0</v>
      </c>
      <c r="U21" s="40">
        <f>+'24-03-997 Ind. Cuid. Temporales'!AF63</f>
        <v>0</v>
      </c>
      <c r="V21" s="40">
        <f>+'24-03-997 Ind. Cuid. Temporales'!AG63</f>
        <v>0</v>
      </c>
      <c r="W21" s="40">
        <f>+'24-03-997 Ind. Cuid. Temporales'!AH63</f>
        <v>0</v>
      </c>
      <c r="X21" s="61">
        <f>+'24-03-997 Ind. Cuid. Temporales'!AI63</f>
        <v>0</v>
      </c>
      <c r="Y21" s="61">
        <f>+'24-03-997 Ind. Cuid. Temporales'!AJ63</f>
        <v>0</v>
      </c>
    </row>
    <row r="22" spans="1:25" ht="24.75" customHeight="1" x14ac:dyDescent="0.25">
      <c r="A22" s="62" t="s">
        <v>80</v>
      </c>
      <c r="B22" s="40">
        <f>+'24-03-997 Ind. Cuid. Temporales'!J67</f>
        <v>0</v>
      </c>
      <c r="C22" s="40">
        <f>+'24-03-997 Ind. Cuid. Temporales'!K67</f>
        <v>0</v>
      </c>
      <c r="D22" s="40">
        <f>+'24-03-997 Ind. Cuid. Temporales'!M64</f>
        <v>0</v>
      </c>
      <c r="E22" s="40">
        <f>+'24-03-997 Ind. Cuid. Temporales'!N64</f>
        <v>0</v>
      </c>
      <c r="F22" s="40">
        <f>+'24-03-997 Ind. Cuid. Temporales'!O64</f>
        <v>0</v>
      </c>
      <c r="G22" s="40">
        <f>+'24-03-997 Ind. Cuid. Temporales'!R64</f>
        <v>0</v>
      </c>
      <c r="H22" s="40">
        <f>+'24-03-997 Ind. Cuid. Temporales'!S64</f>
        <v>0</v>
      </c>
      <c r="I22" s="40">
        <f>+'24-03-997 Ind. Cuid. Temporales'!T64</f>
        <v>0</v>
      </c>
      <c r="J22" s="40">
        <f>+'24-03-997 Ind. Cuid. Temporales'!U67</f>
        <v>0</v>
      </c>
      <c r="K22" s="40">
        <f>+'24-03-997 Ind. Cuid. Temporales'!V64</f>
        <v>0</v>
      </c>
      <c r="L22" s="40">
        <f>+'24-03-997 Ind. Cuid. Temporales'!W64</f>
        <v>0</v>
      </c>
      <c r="M22" s="40">
        <f>+'24-03-997 Ind. Cuid. Temporales'!X64</f>
        <v>0</v>
      </c>
      <c r="N22" s="40">
        <f>+'24-03-997 Ind. Cuid. Temporales'!Y67</f>
        <v>0</v>
      </c>
      <c r="O22" s="40">
        <f>+'24-03-997 Ind. Cuid. Temporales'!Z64</f>
        <v>0</v>
      </c>
      <c r="P22" s="40">
        <f>+'24-03-997 Ind. Cuid. Temporales'!AA64</f>
        <v>0</v>
      </c>
      <c r="Q22" s="40">
        <f>+'24-03-997 Ind. Cuid. Temporales'!AB64</f>
        <v>0</v>
      </c>
      <c r="R22" s="40">
        <f>+'24-03-997 Ind. Cuid. Temporales'!AC67</f>
        <v>0</v>
      </c>
      <c r="S22" s="40">
        <f>+'24-03-997 Ind. Cuid. Temporales'!AD64</f>
        <v>0</v>
      </c>
      <c r="T22" s="40">
        <f>+'24-03-997 Ind. Cuid. Temporales'!AE64</f>
        <v>0</v>
      </c>
      <c r="U22" s="40">
        <f>+'24-03-997 Ind. Cuid. Temporales'!AF64</f>
        <v>0</v>
      </c>
      <c r="V22" s="40">
        <f>+'24-03-997 Ind. Cuid. Temporales'!AG67</f>
        <v>0</v>
      </c>
      <c r="W22" s="40">
        <f>+'24-03-997 Ind. Cuid. Temporales'!AH67</f>
        <v>0</v>
      </c>
      <c r="X22" s="61">
        <f>+'24-03-997 Ind. Cuid. Temporales'!AI67</f>
        <v>0</v>
      </c>
      <c r="Y22" s="61">
        <f>+'24-03-997 Ind. Cuid. Temporales'!AJ67</f>
        <v>0</v>
      </c>
    </row>
    <row r="23" spans="1:25" ht="24.75" customHeight="1" x14ac:dyDescent="0.25">
      <c r="A23" s="62" t="s">
        <v>70</v>
      </c>
      <c r="B23" s="40">
        <f>+'24-03-997 Ind. Cuid. Temporales'!J71</f>
        <v>0</v>
      </c>
      <c r="C23" s="40">
        <f>+'24-03-997 Ind. Cuid. Temporales'!K71</f>
        <v>0</v>
      </c>
      <c r="D23" s="40">
        <f>+'24-03-997 Ind. Cuid. Temporales'!M71</f>
        <v>0</v>
      </c>
      <c r="E23" s="40">
        <f>+'24-03-997 Ind. Cuid. Temporales'!N71</f>
        <v>0</v>
      </c>
      <c r="F23" s="40">
        <f>+'24-03-997 Ind. Cuid. Temporales'!O71</f>
        <v>0</v>
      </c>
      <c r="G23" s="40">
        <f>+'24-03-997 Ind. Cuid. Temporales'!R71</f>
        <v>0</v>
      </c>
      <c r="H23" s="40">
        <f>+'24-03-997 Ind. Cuid. Temporales'!S71</f>
        <v>0</v>
      </c>
      <c r="I23" s="40">
        <f>+'24-03-997 Ind. Cuid. Temporales'!T71</f>
        <v>0</v>
      </c>
      <c r="J23" s="40">
        <f>+'24-03-997 Ind. Cuid. Temporales'!U71</f>
        <v>0</v>
      </c>
      <c r="K23" s="40">
        <f>+'24-03-997 Ind. Cuid. Temporales'!V71</f>
        <v>0</v>
      </c>
      <c r="L23" s="40">
        <f>+'24-03-997 Ind. Cuid. Temporales'!W71</f>
        <v>0</v>
      </c>
      <c r="M23" s="40">
        <f>+'24-03-997 Ind. Cuid. Temporales'!X71</f>
        <v>0</v>
      </c>
      <c r="N23" s="40">
        <f>+'24-03-997 Ind. Cuid. Temporales'!Y71</f>
        <v>0</v>
      </c>
      <c r="O23" s="40">
        <f>+'24-03-997 Ind. Cuid. Temporales'!Z71</f>
        <v>0</v>
      </c>
      <c r="P23" s="40">
        <f>+'24-03-997 Ind. Cuid. Temporales'!AA71</f>
        <v>0</v>
      </c>
      <c r="Q23" s="40">
        <f>+'24-03-997 Ind. Cuid. Temporales'!AB71</f>
        <v>0</v>
      </c>
      <c r="R23" s="40">
        <f>+'24-03-997 Ind. Cuid. Temporales'!AC71</f>
        <v>0</v>
      </c>
      <c r="S23" s="40">
        <f>+'24-03-997 Ind. Cuid. Temporales'!AD71</f>
        <v>0</v>
      </c>
      <c r="T23" s="40">
        <f>+'24-03-997 Ind. Cuid. Temporales'!AE71</f>
        <v>0</v>
      </c>
      <c r="U23" s="40">
        <f>+'24-03-997 Ind. Cuid. Temporales'!AF71</f>
        <v>0</v>
      </c>
      <c r="V23" s="40">
        <f>+'24-03-997 Ind. Cuid. Temporales'!AG71</f>
        <v>0</v>
      </c>
      <c r="W23" s="40">
        <f>+'24-03-997 Ind. Cuid. Temporales'!AH71</f>
        <v>0</v>
      </c>
      <c r="X23" s="61">
        <f>+'24-03-997 Ind. Cuid. Temporales'!AI71</f>
        <v>0</v>
      </c>
      <c r="Y23" s="61">
        <f>+'24-03-997 Ind. Cuid. Temporales'!AJ71</f>
        <v>0</v>
      </c>
    </row>
    <row r="24" spans="1:25" ht="24.75" customHeight="1" x14ac:dyDescent="0.25">
      <c r="A24" s="63" t="s">
        <v>72</v>
      </c>
      <c r="B24" s="40">
        <f>+'24-03-997 Ind. Cuid. Temporales'!J75</f>
        <v>499170000</v>
      </c>
      <c r="C24" s="40">
        <f>+'24-03-997 Ind. Cuid. Temporales'!K75</f>
        <v>0</v>
      </c>
      <c r="D24" s="40">
        <f>+'24-03-997 Ind. Cuid. Temporales'!M75</f>
        <v>0</v>
      </c>
      <c r="E24" s="40">
        <f>+'24-03-997 Ind. Cuid. Temporales'!N75</f>
        <v>0</v>
      </c>
      <c r="F24" s="40">
        <f>+'24-03-997 Ind. Cuid. Temporales'!O75</f>
        <v>0</v>
      </c>
      <c r="G24" s="40">
        <f>+'24-03-997 Ind. Cuid. Temporales'!R75</f>
        <v>0</v>
      </c>
      <c r="H24" s="40">
        <f>+'24-03-997 Ind. Cuid. Temporales'!S75</f>
        <v>0</v>
      </c>
      <c r="I24" s="40">
        <f>+'24-03-997 Ind. Cuid. Temporales'!T75</f>
        <v>0</v>
      </c>
      <c r="J24" s="40">
        <f>+'24-03-997 Ind. Cuid. Temporales'!U75</f>
        <v>0</v>
      </c>
      <c r="K24" s="40">
        <f>+'24-03-997 Ind. Cuid. Temporales'!V75</f>
        <v>0</v>
      </c>
      <c r="L24" s="40">
        <f>+'24-03-997 Ind. Cuid. Temporales'!W75</f>
        <v>0</v>
      </c>
      <c r="M24" s="40">
        <f>+'24-03-997 Ind. Cuid. Temporales'!X75</f>
        <v>0</v>
      </c>
      <c r="N24" s="40">
        <f>+'24-03-997 Ind. Cuid. Temporales'!Y75</f>
        <v>0</v>
      </c>
      <c r="O24" s="40">
        <f>+'24-03-997 Ind. Cuid. Temporales'!Z75</f>
        <v>0</v>
      </c>
      <c r="P24" s="40">
        <f>+'24-03-997 Ind. Cuid. Temporales'!AA75</f>
        <v>0</v>
      </c>
      <c r="Q24" s="40">
        <f>+'24-03-997 Ind. Cuid. Temporales'!AB75</f>
        <v>0</v>
      </c>
      <c r="R24" s="40">
        <f>+'24-03-997 Ind. Cuid. Temporales'!AC75</f>
        <v>0</v>
      </c>
      <c r="S24" s="40">
        <f>+'24-03-997 Ind. Cuid. Temporales'!AD75</f>
        <v>0</v>
      </c>
      <c r="T24" s="40">
        <f>+'24-03-997 Ind. Cuid. Temporales'!AE75</f>
        <v>0</v>
      </c>
      <c r="U24" s="40">
        <f>+'24-03-997 Ind. Cuid. Temporales'!AF75</f>
        <v>0</v>
      </c>
      <c r="V24" s="40">
        <f>+'24-03-997 Ind. Cuid. Temporales'!AG75</f>
        <v>0</v>
      </c>
      <c r="W24" s="40">
        <f>+'24-03-997 Ind. Cuid. Temporales'!AH75</f>
        <v>0</v>
      </c>
      <c r="X24" s="61">
        <f>+'24-03-997 Ind. Cuid. Temporales'!AI75</f>
        <v>0</v>
      </c>
      <c r="Y24" s="61">
        <f>+'24-03-997 Ind. Cuid. Temporales'!AJ75</f>
        <v>0</v>
      </c>
    </row>
    <row r="25" spans="1:25" ht="34.5" customHeight="1" x14ac:dyDescent="0.25">
      <c r="A25" s="65" t="str">
        <f>"TOTAL ASIG."&amp;" "&amp;$A$5</f>
        <v>TOTAL ASIG. 24-03-997 "Centro para Niños(as) con Cuidadores Principales Temporeras(os)"</v>
      </c>
      <c r="B25" s="66">
        <f>SUM(B8:B24)</f>
        <v>499170000</v>
      </c>
      <c r="C25" s="66">
        <f t="shared" ref="C25:V25" si="0">SUM(C8:C24)</f>
        <v>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+'24-03-997 Ind. Cuid. Temporales'!AI76</f>
        <v>0</v>
      </c>
      <c r="Y25" s="67">
        <f>'24-03-997 Ind. Cuid. Temporales'!AJ76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18A8E-D14B-4A42-A4FE-E64ACF7759E4}">
  <sheetPr codeName="Hoja27">
    <tabColor rgb="FF007DB5"/>
    <pageSetUpPr fitToPage="1"/>
  </sheetPr>
  <dimension ref="A1:DB95"/>
  <sheetViews>
    <sheetView topLeftCell="G26" zoomScaleNormal="100" workbookViewId="0">
      <selection activeCell="AF8" sqref="AF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6.7109375" style="2" customWidth="1"/>
    <col min="6" max="6" width="39" style="2" bestFit="1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1" t="s">
        <v>94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92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4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9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3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92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4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92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4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92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4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92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4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92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4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92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4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92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4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92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4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92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4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92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4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92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4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92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4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92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4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87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92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4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2">
        <v>577359000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123</v>
      </c>
      <c r="D73" s="34">
        <v>45679</v>
      </c>
      <c r="E73" s="26" t="s">
        <v>124</v>
      </c>
      <c r="F73" s="26" t="s">
        <v>125</v>
      </c>
      <c r="G73" s="33"/>
      <c r="H73" s="36"/>
      <c r="I73" s="38"/>
      <c r="J73" s="93"/>
      <c r="K73" s="41">
        <v>577359000</v>
      </c>
      <c r="L73" s="39"/>
      <c r="M73" s="31"/>
      <c r="N73" s="42"/>
      <c r="O73" s="31"/>
      <c r="P73" s="43"/>
      <c r="Q73" s="43"/>
      <c r="R73" s="19"/>
      <c r="S73" s="19">
        <v>288679500</v>
      </c>
      <c r="T73" s="19"/>
      <c r="U73" s="8">
        <f>SUM(R73:T73)</f>
        <v>288679500</v>
      </c>
      <c r="V73" s="19"/>
      <c r="W73" s="19"/>
      <c r="X73" s="19"/>
      <c r="Y73" s="8">
        <f>SUM(V73:X73)</f>
        <v>0</v>
      </c>
      <c r="Z73" s="19">
        <v>288679500</v>
      </c>
      <c r="AA73" s="19"/>
      <c r="AB73" s="19"/>
      <c r="AC73" s="8">
        <f>SUM(Z73:AB73)</f>
        <v>288679500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577359000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4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1" t="s">
        <v>73</v>
      </c>
      <c r="B75" s="91"/>
      <c r="C75" s="91"/>
      <c r="D75" s="91"/>
      <c r="E75" s="91"/>
      <c r="F75" s="91"/>
      <c r="G75" s="91"/>
      <c r="H75" s="91"/>
      <c r="I75" s="91"/>
      <c r="J75" s="56">
        <f>J72</f>
        <v>577359000</v>
      </c>
      <c r="K75" s="56">
        <f>SUM(K73:K73)</f>
        <v>577359000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288679500</v>
      </c>
      <c r="T75" s="56">
        <f t="shared" si="16"/>
        <v>0</v>
      </c>
      <c r="U75" s="56">
        <f t="shared" si="16"/>
        <v>288679500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288679500</v>
      </c>
      <c r="AA75" s="56">
        <f t="shared" si="16"/>
        <v>0</v>
      </c>
      <c r="AB75" s="56">
        <f t="shared" si="16"/>
        <v>0</v>
      </c>
      <c r="AC75" s="56">
        <f t="shared" si="16"/>
        <v>288679500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577359000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24-03-999 "Programa de Generación de Microemprendimiento Indígena Urbano Chile Solidario - CONADI"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577359000</v>
      </c>
      <c r="K76" s="66">
        <f t="shared" ref="K76:AH76" si="17">SUM(K11,K15,K19,K23,K27,K31,K35,K39,K43,K47,K51,K55,K59,K63,K67,K71,K75)</f>
        <v>577359000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288679500</v>
      </c>
      <c r="T76" s="66">
        <f t="shared" si="17"/>
        <v>0</v>
      </c>
      <c r="U76" s="66">
        <f t="shared" si="17"/>
        <v>288679500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288679500</v>
      </c>
      <c r="AA76" s="66">
        <f t="shared" si="17"/>
        <v>0</v>
      </c>
      <c r="AB76" s="66">
        <f t="shared" si="17"/>
        <v>0</v>
      </c>
      <c r="AC76" s="66">
        <f t="shared" si="17"/>
        <v>288679500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577359000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72:E72"/>
    <mergeCell ref="J72:J74"/>
    <mergeCell ref="A75:I75"/>
    <mergeCell ref="A76:I76"/>
    <mergeCell ref="A64:E64"/>
    <mergeCell ref="A67:I67"/>
    <mergeCell ref="A68:E68"/>
    <mergeCell ref="A71:I71"/>
    <mergeCell ref="J64:J66"/>
    <mergeCell ref="J68:J70"/>
    <mergeCell ref="A63:I63"/>
    <mergeCell ref="A48:E48"/>
    <mergeCell ref="A51:I51"/>
    <mergeCell ref="A52:E52"/>
    <mergeCell ref="A55:I55"/>
    <mergeCell ref="A56:E56"/>
    <mergeCell ref="A59:I59"/>
    <mergeCell ref="A60:E60"/>
    <mergeCell ref="J48:J50"/>
    <mergeCell ref="J52:J54"/>
    <mergeCell ref="J56:J58"/>
    <mergeCell ref="J60:J62"/>
    <mergeCell ref="A47:I47"/>
    <mergeCell ref="A43:I43"/>
    <mergeCell ref="A44:E44"/>
    <mergeCell ref="J32:J34"/>
    <mergeCell ref="J36:J38"/>
    <mergeCell ref="J40:J42"/>
    <mergeCell ref="J44:J46"/>
    <mergeCell ref="A32:E32"/>
    <mergeCell ref="A35:I35"/>
    <mergeCell ref="A36:E36"/>
    <mergeCell ref="A39:I39"/>
    <mergeCell ref="A40:E40"/>
    <mergeCell ref="A15:I15"/>
    <mergeCell ref="A31:I31"/>
    <mergeCell ref="A16:E16"/>
    <mergeCell ref="A19:I19"/>
    <mergeCell ref="A20:E20"/>
    <mergeCell ref="A23:I23"/>
    <mergeCell ref="A24:E24"/>
    <mergeCell ref="A27:I27"/>
    <mergeCell ref="A28:E28"/>
    <mergeCell ref="A8:E8"/>
    <mergeCell ref="A11:I11"/>
    <mergeCell ref="A12:E12"/>
    <mergeCell ref="J8:J10"/>
    <mergeCell ref="J12:J14"/>
    <mergeCell ref="M6:O6"/>
    <mergeCell ref="J16:J18"/>
    <mergeCell ref="J20:J22"/>
    <mergeCell ref="J24:J26"/>
    <mergeCell ref="J28:J30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8609D13C-5F97-4AD0-B006-33979366096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3CDCCEE-C0B1-416F-87E8-9941C7C57A4C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92AA9045-917B-4416-BB36-3631E1F9DA0A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F7A84857-F9D3-4D97-A3A3-28C09CBA93D4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E64D296-0AB1-489C-8EB2-482905800956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79AB8753-BC70-4CB3-90D3-3EF6CA0B8352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22613266-F3D6-4185-B817-D64D5F012892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6D1B82A2-BCC5-487E-AF9B-3E8CCD6F8312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DC04-B379-4071-922E-DCFC66D14481}">
  <sheetPr codeName="Hoja28">
    <tabColor rgb="FF33CCFF"/>
    <pageSetUpPr fitToPage="1"/>
  </sheetPr>
  <dimension ref="A1:Y42"/>
  <sheetViews>
    <sheetView tabSelected="1" topLeftCell="A5" zoomScaleNormal="100" workbookViewId="0">
      <selection activeCell="N31" sqref="N31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3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customWidth="1" outlineLevel="1"/>
    <col min="18" max="18" width="15.7109375" style="49" customWidth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94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+'24-03-999 Ind. MIU CHS- CONADI'!J11</f>
        <v>0</v>
      </c>
      <c r="C8" s="40">
        <f>+'24-03-999 Ind. MIU CHS- CONADI'!K11</f>
        <v>0</v>
      </c>
      <c r="D8" s="40">
        <f>+'24-03-999 Ind. MIU CHS- CONADI'!M11</f>
        <v>0</v>
      </c>
      <c r="E8" s="40">
        <f>+'24-03-999 Ind. MIU CHS- CONADI'!N11</f>
        <v>0</v>
      </c>
      <c r="F8" s="40">
        <f>+'24-03-999 Ind. MIU CHS- CONADI'!O11</f>
        <v>0</v>
      </c>
      <c r="G8" s="40">
        <f>+'24-03-999 Ind. MIU CHS- CONADI'!R11</f>
        <v>0</v>
      </c>
      <c r="H8" s="40">
        <f>+'24-03-999 Ind. MIU CHS- CONADI'!S11</f>
        <v>0</v>
      </c>
      <c r="I8" s="40">
        <f>+'24-03-999 Ind. MIU CHS- CONADI'!T11</f>
        <v>0</v>
      </c>
      <c r="J8" s="40">
        <f>+'24-03-999 Ind. MIU CHS- CONADI'!U11</f>
        <v>0</v>
      </c>
      <c r="K8" s="40">
        <f>+'24-03-999 Ind. MIU CHS- CONADI'!V11</f>
        <v>0</v>
      </c>
      <c r="L8" s="40">
        <f>+'24-03-999 Ind. MIU CHS- CONADI'!W11</f>
        <v>0</v>
      </c>
      <c r="M8" s="40">
        <f>+'24-03-999 Ind. MIU CHS- CONADI'!X11</f>
        <v>0</v>
      </c>
      <c r="N8" s="40">
        <f>+'24-03-999 Ind. MIU CHS- CONADI'!Y11</f>
        <v>0</v>
      </c>
      <c r="O8" s="40">
        <f>+'24-03-999 Ind. MIU CHS- CONADI'!Z11</f>
        <v>0</v>
      </c>
      <c r="P8" s="40">
        <f>+'24-03-999 Ind. MIU CHS- CONADI'!AA11</f>
        <v>0</v>
      </c>
      <c r="Q8" s="40">
        <f>+'24-03-999 Ind. MIU CHS- CONADI'!AB11</f>
        <v>0</v>
      </c>
      <c r="R8" s="40">
        <f>+'24-03-999 Ind. MIU CHS- CONADI'!AC11</f>
        <v>0</v>
      </c>
      <c r="S8" s="40">
        <f>+'24-03-999 Ind. MIU CHS- CONADI'!AD11</f>
        <v>0</v>
      </c>
      <c r="T8" s="40">
        <f>+'24-03-999 Ind. MIU CHS- CONADI'!AE11</f>
        <v>0</v>
      </c>
      <c r="U8" s="40">
        <f>+'24-03-999 Ind. MIU CHS- CONADI'!AF11</f>
        <v>0</v>
      </c>
      <c r="V8" s="40">
        <f>+'24-03-999 Ind. MIU CHS- CONADI'!AG11</f>
        <v>0</v>
      </c>
      <c r="W8" s="40">
        <f>+'24-03-999 Ind. MIU CHS- CONADI'!AH11</f>
        <v>0</v>
      </c>
      <c r="X8" s="61">
        <f>+'24-03-999 Ind. MIU CHS- CONADI'!AI11</f>
        <v>0</v>
      </c>
      <c r="Y8" s="61">
        <f>+'24-03-999 Ind. MIU CHS- CONADI'!AJ11</f>
        <v>0</v>
      </c>
    </row>
    <row r="9" spans="1:25" ht="24.75" customHeight="1" x14ac:dyDescent="0.25">
      <c r="A9" s="60" t="s">
        <v>44</v>
      </c>
      <c r="B9" s="40">
        <f>+'24-03-999 Ind. MIU CHS- CONADI'!J15</f>
        <v>0</v>
      </c>
      <c r="C9" s="40">
        <f>+'24-03-999 Ind. MIU CHS- CONADI'!K15</f>
        <v>0</v>
      </c>
      <c r="D9" s="40">
        <f>+'24-03-999 Ind. MIU CHS- CONADI'!M15</f>
        <v>0</v>
      </c>
      <c r="E9" s="40">
        <f>+'24-03-999 Ind. MIU CHS- CONADI'!N15</f>
        <v>0</v>
      </c>
      <c r="F9" s="40">
        <f>+'24-03-999 Ind. MIU CHS- CONADI'!O15</f>
        <v>0</v>
      </c>
      <c r="G9" s="40">
        <f>+'24-03-999 Ind. MIU CHS- CONADI'!R15</f>
        <v>0</v>
      </c>
      <c r="H9" s="40">
        <f>+'24-03-999 Ind. MIU CHS- CONADI'!S15</f>
        <v>0</v>
      </c>
      <c r="I9" s="40">
        <f>+'24-03-999 Ind. MIU CHS- CONADI'!T15</f>
        <v>0</v>
      </c>
      <c r="J9" s="40">
        <f>+'24-03-999 Ind. MIU CHS- CONADI'!U15</f>
        <v>0</v>
      </c>
      <c r="K9" s="40">
        <f>+'24-03-999 Ind. MIU CHS- CONADI'!V15</f>
        <v>0</v>
      </c>
      <c r="L9" s="40">
        <f>+'24-03-999 Ind. MIU CHS- CONADI'!W15</f>
        <v>0</v>
      </c>
      <c r="M9" s="40">
        <f>+'24-03-999 Ind. MIU CHS- CONADI'!X15</f>
        <v>0</v>
      </c>
      <c r="N9" s="40">
        <f>+'24-03-999 Ind. MIU CHS- CONADI'!Y15</f>
        <v>0</v>
      </c>
      <c r="O9" s="40">
        <f>+'24-03-999 Ind. MIU CHS- CONADI'!Z15</f>
        <v>0</v>
      </c>
      <c r="P9" s="40">
        <f>+'24-03-999 Ind. MIU CHS- CONADI'!AA15</f>
        <v>0</v>
      </c>
      <c r="Q9" s="40">
        <f>+'24-03-999 Ind. MIU CHS- CONADI'!AB15</f>
        <v>0</v>
      </c>
      <c r="R9" s="40">
        <f>+'24-03-999 Ind. MIU CHS- CONADI'!AC15</f>
        <v>0</v>
      </c>
      <c r="S9" s="40">
        <f>+'24-03-999 Ind. MIU CHS- CONADI'!AD15</f>
        <v>0</v>
      </c>
      <c r="T9" s="40">
        <f>+'24-03-999 Ind. MIU CHS- CONADI'!AE15</f>
        <v>0</v>
      </c>
      <c r="U9" s="40">
        <f>+'24-03-999 Ind. MIU CHS- CONADI'!AF15</f>
        <v>0</v>
      </c>
      <c r="V9" s="40">
        <f>+'24-03-999 Ind. MIU CHS- CONADI'!AG15</f>
        <v>0</v>
      </c>
      <c r="W9" s="40">
        <f>+'24-03-999 Ind. MIU CHS- CONADI'!AH15</f>
        <v>0</v>
      </c>
      <c r="X9" s="61">
        <f>+'24-03-999 Ind. MIU CHS- CONADI'!AI15</f>
        <v>0</v>
      </c>
      <c r="Y9" s="61">
        <f>+'24-03-999 Ind. MIU CHS- CONADI'!AJ15</f>
        <v>0</v>
      </c>
    </row>
    <row r="10" spans="1:25" ht="24.75" customHeight="1" x14ac:dyDescent="0.25">
      <c r="A10" s="60" t="s">
        <v>46</v>
      </c>
      <c r="B10" s="40">
        <f>+'24-03-999 Ind. MIU CHS- CONADI'!J19</f>
        <v>0</v>
      </c>
      <c r="C10" s="40">
        <f>+'24-03-999 Ind. MIU CHS- CONADI'!K19</f>
        <v>0</v>
      </c>
      <c r="D10" s="40">
        <f>+'24-03-999 Ind. MIU CHS- CONADI'!M19</f>
        <v>0</v>
      </c>
      <c r="E10" s="40">
        <f>+'24-03-999 Ind. MIU CHS- CONADI'!N19</f>
        <v>0</v>
      </c>
      <c r="F10" s="40">
        <f>+'24-03-999 Ind. MIU CHS- CONADI'!O19</f>
        <v>0</v>
      </c>
      <c r="G10" s="40">
        <f>+'24-03-999 Ind. MIU CHS- CONADI'!R19</f>
        <v>0</v>
      </c>
      <c r="H10" s="40">
        <f>+'24-03-999 Ind. MIU CHS- CONADI'!S19</f>
        <v>0</v>
      </c>
      <c r="I10" s="40">
        <f>+'24-03-999 Ind. MIU CHS- CONADI'!T19</f>
        <v>0</v>
      </c>
      <c r="J10" s="40">
        <f>+'24-03-999 Ind. MIU CHS- CONADI'!U19</f>
        <v>0</v>
      </c>
      <c r="K10" s="40">
        <f>+'24-03-999 Ind. MIU CHS- CONADI'!V19</f>
        <v>0</v>
      </c>
      <c r="L10" s="40">
        <f>+'24-03-999 Ind. MIU CHS- CONADI'!W19</f>
        <v>0</v>
      </c>
      <c r="M10" s="40">
        <f>+'24-03-999 Ind. MIU CHS- CONADI'!X19</f>
        <v>0</v>
      </c>
      <c r="N10" s="40">
        <f>+'24-03-999 Ind. MIU CHS- CONADI'!Y19</f>
        <v>0</v>
      </c>
      <c r="O10" s="40">
        <f>+'24-03-999 Ind. MIU CHS- CONADI'!Z19</f>
        <v>0</v>
      </c>
      <c r="P10" s="40">
        <f>+'24-03-999 Ind. MIU CHS- CONADI'!AA19</f>
        <v>0</v>
      </c>
      <c r="Q10" s="40">
        <f>+'24-03-999 Ind. MIU CHS- CONADI'!AB19</f>
        <v>0</v>
      </c>
      <c r="R10" s="40">
        <f>+'24-03-999 Ind. MIU CHS- CONADI'!AC19</f>
        <v>0</v>
      </c>
      <c r="S10" s="40">
        <f>+'24-03-999 Ind. MIU CHS- CONADI'!AD19</f>
        <v>0</v>
      </c>
      <c r="T10" s="40">
        <f>+'24-03-999 Ind. MIU CHS- CONADI'!AE19</f>
        <v>0</v>
      </c>
      <c r="U10" s="40">
        <f>+'24-03-999 Ind. MIU CHS- CONADI'!AF19</f>
        <v>0</v>
      </c>
      <c r="V10" s="40">
        <f>+'24-03-999 Ind. MIU CHS- CONADI'!AG19</f>
        <v>0</v>
      </c>
      <c r="W10" s="40">
        <f>+'24-03-999 Ind. MIU CHS- CONADI'!AH19</f>
        <v>0</v>
      </c>
      <c r="X10" s="61">
        <f>+'24-03-999 Ind. MIU CHS- CONADI'!AI19</f>
        <v>0</v>
      </c>
      <c r="Y10" s="61">
        <f>+'24-03-999 Ind. MIU CHS- CONADI'!AJ19</f>
        <v>0</v>
      </c>
    </row>
    <row r="11" spans="1:25" ht="24.75" customHeight="1" x14ac:dyDescent="0.25">
      <c r="A11" s="60" t="s">
        <v>48</v>
      </c>
      <c r="B11" s="40">
        <f>+'24-03-999 Ind. MIU CHS- CONADI'!J23</f>
        <v>0</v>
      </c>
      <c r="C11" s="40">
        <f>+'24-03-999 Ind. MIU CHS- CONADI'!K23</f>
        <v>0</v>
      </c>
      <c r="D11" s="40">
        <f>+'24-03-999 Ind. MIU CHS- CONADI'!M23</f>
        <v>0</v>
      </c>
      <c r="E11" s="40">
        <f>+'24-03-999 Ind. MIU CHS- CONADI'!N23</f>
        <v>0</v>
      </c>
      <c r="F11" s="40">
        <f>+'24-03-999 Ind. MIU CHS- CONADI'!O23</f>
        <v>0</v>
      </c>
      <c r="G11" s="40">
        <f>+'24-03-999 Ind. MIU CHS- CONADI'!R23</f>
        <v>0</v>
      </c>
      <c r="H11" s="40">
        <f>+'24-03-999 Ind. MIU CHS- CONADI'!S23</f>
        <v>0</v>
      </c>
      <c r="I11" s="40">
        <f>+'24-03-999 Ind. MIU CHS- CONADI'!T23</f>
        <v>0</v>
      </c>
      <c r="J11" s="40">
        <f>+'24-03-999 Ind. MIU CHS- CONADI'!U23</f>
        <v>0</v>
      </c>
      <c r="K11" s="40">
        <f>+'24-03-999 Ind. MIU CHS- CONADI'!V23</f>
        <v>0</v>
      </c>
      <c r="L11" s="40">
        <f>+'24-03-999 Ind. MIU CHS- CONADI'!W23</f>
        <v>0</v>
      </c>
      <c r="M11" s="40">
        <f>+'24-03-999 Ind. MIU CHS- CONADI'!X23</f>
        <v>0</v>
      </c>
      <c r="N11" s="40">
        <f>+'24-03-999 Ind. MIU CHS- CONADI'!Y23</f>
        <v>0</v>
      </c>
      <c r="O11" s="40">
        <f>+'24-03-999 Ind. MIU CHS- CONADI'!Z23</f>
        <v>0</v>
      </c>
      <c r="P11" s="40">
        <f>+'24-03-999 Ind. MIU CHS- CONADI'!AA23</f>
        <v>0</v>
      </c>
      <c r="Q11" s="40">
        <f>+'24-03-999 Ind. MIU CHS- CONADI'!AB23</f>
        <v>0</v>
      </c>
      <c r="R11" s="40">
        <f>+'24-03-999 Ind. MIU CHS- CONADI'!AC23</f>
        <v>0</v>
      </c>
      <c r="S11" s="40">
        <f>+'24-03-999 Ind. MIU CHS- CONADI'!AD23</f>
        <v>0</v>
      </c>
      <c r="T11" s="40">
        <f>+'24-03-999 Ind. MIU CHS- CONADI'!AE23</f>
        <v>0</v>
      </c>
      <c r="U11" s="40">
        <f>+'24-03-999 Ind. MIU CHS- CONADI'!AF23</f>
        <v>0</v>
      </c>
      <c r="V11" s="40">
        <f>+'24-03-999 Ind. MIU CHS- CONADI'!AG23</f>
        <v>0</v>
      </c>
      <c r="W11" s="40">
        <f>+'24-03-999 Ind. MIU CHS- CONADI'!AH23</f>
        <v>0</v>
      </c>
      <c r="X11" s="61">
        <f>+'24-03-999 Ind. MIU CHS- CONADI'!AI23</f>
        <v>0</v>
      </c>
      <c r="Y11" s="61">
        <f>+'24-03-999 Ind. MIU CHS- CONADI'!AJ23</f>
        <v>0</v>
      </c>
    </row>
    <row r="12" spans="1:25" ht="24.75" customHeight="1" x14ac:dyDescent="0.25">
      <c r="A12" s="60" t="s">
        <v>50</v>
      </c>
      <c r="B12" s="40">
        <f>+'24-03-999 Ind. MIU CHS- CONADI'!J27</f>
        <v>0</v>
      </c>
      <c r="C12" s="40">
        <f>+'24-03-999 Ind. MIU CHS- CONADI'!K27</f>
        <v>0</v>
      </c>
      <c r="D12" s="40">
        <f>+'24-03-999 Ind. MIU CHS- CONADI'!M27</f>
        <v>0</v>
      </c>
      <c r="E12" s="40">
        <f>+'24-03-999 Ind. MIU CHS- CONADI'!N27</f>
        <v>0</v>
      </c>
      <c r="F12" s="40">
        <f>+'24-03-999 Ind. MIU CHS- CONADI'!O27</f>
        <v>0</v>
      </c>
      <c r="G12" s="40">
        <f>+'24-03-999 Ind. MIU CHS- CONADI'!R27</f>
        <v>0</v>
      </c>
      <c r="H12" s="40">
        <f>+'24-03-999 Ind. MIU CHS- CONADI'!S27</f>
        <v>0</v>
      </c>
      <c r="I12" s="40">
        <f>+'24-03-999 Ind. MIU CHS- CONADI'!T27</f>
        <v>0</v>
      </c>
      <c r="J12" s="40">
        <f>+'24-03-999 Ind. MIU CHS- CONADI'!U27</f>
        <v>0</v>
      </c>
      <c r="K12" s="40">
        <f>+'24-03-999 Ind. MIU CHS- CONADI'!V27</f>
        <v>0</v>
      </c>
      <c r="L12" s="40">
        <f>+'24-03-999 Ind. MIU CHS- CONADI'!W27</f>
        <v>0</v>
      </c>
      <c r="M12" s="40">
        <f>+'24-03-999 Ind. MIU CHS- CONADI'!X27</f>
        <v>0</v>
      </c>
      <c r="N12" s="40">
        <f>+'24-03-999 Ind. MIU CHS- CONADI'!Y27</f>
        <v>0</v>
      </c>
      <c r="O12" s="40">
        <f>+'24-03-999 Ind. MIU CHS- CONADI'!Z27</f>
        <v>0</v>
      </c>
      <c r="P12" s="40">
        <f>+'24-03-999 Ind. MIU CHS- CONADI'!AA27</f>
        <v>0</v>
      </c>
      <c r="Q12" s="40">
        <f>+'24-03-999 Ind. MIU CHS- CONADI'!AB27</f>
        <v>0</v>
      </c>
      <c r="R12" s="40">
        <f>+'24-03-999 Ind. MIU CHS- CONADI'!AC27</f>
        <v>0</v>
      </c>
      <c r="S12" s="40">
        <f>+'24-03-999 Ind. MIU CHS- CONADI'!AD27</f>
        <v>0</v>
      </c>
      <c r="T12" s="40">
        <f>+'24-03-999 Ind. MIU CHS- CONADI'!AE27</f>
        <v>0</v>
      </c>
      <c r="U12" s="40">
        <f>+'24-03-999 Ind. MIU CHS- CONADI'!AF27</f>
        <v>0</v>
      </c>
      <c r="V12" s="40">
        <f>+'24-03-999 Ind. MIU CHS- CONADI'!AG27</f>
        <v>0</v>
      </c>
      <c r="W12" s="40">
        <f>+'24-03-999 Ind. MIU CHS- CONADI'!AH27</f>
        <v>0</v>
      </c>
      <c r="X12" s="61">
        <f>+'24-03-999 Ind. MIU CHS- CONADI'!AI27</f>
        <v>0</v>
      </c>
      <c r="Y12" s="61">
        <f>+'24-03-999 Ind. MIU CHS- CONADI'!AJ27</f>
        <v>0</v>
      </c>
    </row>
    <row r="13" spans="1:25" ht="24.75" customHeight="1" x14ac:dyDescent="0.25">
      <c r="A13" s="60" t="s">
        <v>52</v>
      </c>
      <c r="B13" s="40">
        <f>+'24-03-999 Ind. MIU CHS- CONADI'!J31</f>
        <v>0</v>
      </c>
      <c r="C13" s="40">
        <f>+'24-03-999 Ind. MIU CHS- CONADI'!K31</f>
        <v>0</v>
      </c>
      <c r="D13" s="40">
        <f>+'24-03-999 Ind. MIU CHS- CONADI'!M31</f>
        <v>0</v>
      </c>
      <c r="E13" s="40">
        <f>+'24-03-999 Ind. MIU CHS- CONADI'!N31</f>
        <v>0</v>
      </c>
      <c r="F13" s="40">
        <f>+'24-03-999 Ind. MIU CHS- CONADI'!O31</f>
        <v>0</v>
      </c>
      <c r="G13" s="40">
        <f>+'24-03-999 Ind. MIU CHS- CONADI'!R31</f>
        <v>0</v>
      </c>
      <c r="H13" s="40">
        <f>+'24-03-999 Ind. MIU CHS- CONADI'!S31</f>
        <v>0</v>
      </c>
      <c r="I13" s="40">
        <f>+'24-03-999 Ind. MIU CHS- CONADI'!T31</f>
        <v>0</v>
      </c>
      <c r="J13" s="40">
        <f>+'24-03-999 Ind. MIU CHS- CONADI'!U31</f>
        <v>0</v>
      </c>
      <c r="K13" s="40">
        <f>+'24-03-999 Ind. MIU CHS- CONADI'!V31</f>
        <v>0</v>
      </c>
      <c r="L13" s="40">
        <f>+'24-03-999 Ind. MIU CHS- CONADI'!W31</f>
        <v>0</v>
      </c>
      <c r="M13" s="40">
        <f>+'24-03-999 Ind. MIU CHS- CONADI'!X31</f>
        <v>0</v>
      </c>
      <c r="N13" s="40">
        <f>+'24-03-999 Ind. MIU CHS- CONADI'!Y31</f>
        <v>0</v>
      </c>
      <c r="O13" s="40">
        <f>+'24-03-999 Ind. MIU CHS- CONADI'!Z31</f>
        <v>0</v>
      </c>
      <c r="P13" s="40">
        <f>+'24-03-999 Ind. MIU CHS- CONADI'!AA31</f>
        <v>0</v>
      </c>
      <c r="Q13" s="40">
        <f>+'24-03-999 Ind. MIU CHS- CONADI'!AB31</f>
        <v>0</v>
      </c>
      <c r="R13" s="40">
        <f>+'24-03-999 Ind. MIU CHS- CONADI'!AC31</f>
        <v>0</v>
      </c>
      <c r="S13" s="40">
        <f>+'24-03-999 Ind. MIU CHS- CONADI'!AD31</f>
        <v>0</v>
      </c>
      <c r="T13" s="40">
        <f>+'24-03-999 Ind. MIU CHS- CONADI'!AE31</f>
        <v>0</v>
      </c>
      <c r="U13" s="40">
        <f>+'24-03-999 Ind. MIU CHS- CONADI'!AF31</f>
        <v>0</v>
      </c>
      <c r="V13" s="40">
        <f>+'24-03-999 Ind. MIU CHS- CONADI'!AG31</f>
        <v>0</v>
      </c>
      <c r="W13" s="40">
        <f>+'24-03-999 Ind. MIU CHS- CONADI'!AH31</f>
        <v>0</v>
      </c>
      <c r="X13" s="61">
        <f>+'24-03-999 Ind. MIU CHS- CONADI'!AI31</f>
        <v>0</v>
      </c>
      <c r="Y13" s="61">
        <f>+'24-03-999 Ind. MIU CHS- CONADI'!AJ31</f>
        <v>0</v>
      </c>
    </row>
    <row r="14" spans="1:25" ht="24.75" customHeight="1" x14ac:dyDescent="0.25">
      <c r="A14" s="60" t="s">
        <v>54</v>
      </c>
      <c r="B14" s="40">
        <f>+'24-03-999 Ind. MIU CHS- CONADI'!J35</f>
        <v>0</v>
      </c>
      <c r="C14" s="40">
        <f>+'24-03-999 Ind. MIU CHS- CONADI'!K35</f>
        <v>0</v>
      </c>
      <c r="D14" s="40">
        <f>+'24-03-999 Ind. MIU CHS- CONADI'!M35</f>
        <v>0</v>
      </c>
      <c r="E14" s="40">
        <f>+'24-03-999 Ind. MIU CHS- CONADI'!N35</f>
        <v>0</v>
      </c>
      <c r="F14" s="40">
        <f>+'24-03-999 Ind. MIU CHS- CONADI'!O35</f>
        <v>0</v>
      </c>
      <c r="G14" s="40">
        <f>+'24-03-999 Ind. MIU CHS- CONADI'!R35</f>
        <v>0</v>
      </c>
      <c r="H14" s="40">
        <f>+'24-03-999 Ind. MIU CHS- CONADI'!S35</f>
        <v>0</v>
      </c>
      <c r="I14" s="40">
        <f>+'24-03-999 Ind. MIU CHS- CONADI'!T35</f>
        <v>0</v>
      </c>
      <c r="J14" s="40">
        <f>+'24-03-999 Ind. MIU CHS- CONADI'!U35</f>
        <v>0</v>
      </c>
      <c r="K14" s="40">
        <f>+'24-03-999 Ind. MIU CHS- CONADI'!V35</f>
        <v>0</v>
      </c>
      <c r="L14" s="40">
        <f>+'24-03-999 Ind. MIU CHS- CONADI'!W35</f>
        <v>0</v>
      </c>
      <c r="M14" s="40">
        <f>+'24-03-999 Ind. MIU CHS- CONADI'!X35</f>
        <v>0</v>
      </c>
      <c r="N14" s="40">
        <f>+'24-03-999 Ind. MIU CHS- CONADI'!Y35</f>
        <v>0</v>
      </c>
      <c r="O14" s="40">
        <f>+'24-03-999 Ind. MIU CHS- CONADI'!Z35</f>
        <v>0</v>
      </c>
      <c r="P14" s="40">
        <f>+'24-03-999 Ind. MIU CHS- CONADI'!AA35</f>
        <v>0</v>
      </c>
      <c r="Q14" s="40">
        <f>+'24-03-999 Ind. MIU CHS- CONADI'!AB35</f>
        <v>0</v>
      </c>
      <c r="R14" s="40">
        <f>+'24-03-999 Ind. MIU CHS- CONADI'!AC35</f>
        <v>0</v>
      </c>
      <c r="S14" s="40">
        <f>+'24-03-999 Ind. MIU CHS- CONADI'!AD35</f>
        <v>0</v>
      </c>
      <c r="T14" s="40">
        <f>+'24-03-999 Ind. MIU CHS- CONADI'!AE35</f>
        <v>0</v>
      </c>
      <c r="U14" s="40">
        <f>+'24-03-999 Ind. MIU CHS- CONADI'!AF35</f>
        <v>0</v>
      </c>
      <c r="V14" s="40">
        <f>+'24-03-999 Ind. MIU CHS- CONADI'!AG35</f>
        <v>0</v>
      </c>
      <c r="W14" s="40">
        <f>+'24-03-999 Ind. MIU CHS- CONADI'!AH35</f>
        <v>0</v>
      </c>
      <c r="X14" s="61">
        <f>+'24-03-999 Ind. MIU CHS- CONADI'!AI35</f>
        <v>0</v>
      </c>
      <c r="Y14" s="61">
        <f>+'24-03-999 Ind. MIU CHS- CONADI'!AJ35</f>
        <v>0</v>
      </c>
    </row>
    <row r="15" spans="1:25" ht="24.75" customHeight="1" x14ac:dyDescent="0.25">
      <c r="A15" s="60" t="s">
        <v>56</v>
      </c>
      <c r="B15" s="40">
        <f>+'24-03-999 Ind. MIU CHS- CONADI'!J39</f>
        <v>0</v>
      </c>
      <c r="C15" s="40">
        <f>+'24-03-999 Ind. MIU CHS- CONADI'!K39</f>
        <v>0</v>
      </c>
      <c r="D15" s="40">
        <f>+'24-03-999 Ind. MIU CHS- CONADI'!M39</f>
        <v>0</v>
      </c>
      <c r="E15" s="40">
        <f>+'24-03-999 Ind. MIU CHS- CONADI'!N39</f>
        <v>0</v>
      </c>
      <c r="F15" s="40">
        <f>+'24-03-999 Ind. MIU CHS- CONADI'!O39</f>
        <v>0</v>
      </c>
      <c r="G15" s="40">
        <f>+'24-03-999 Ind. MIU CHS- CONADI'!R39</f>
        <v>0</v>
      </c>
      <c r="H15" s="40">
        <f>+'24-03-999 Ind. MIU CHS- CONADI'!S39</f>
        <v>0</v>
      </c>
      <c r="I15" s="40">
        <f>+'24-03-999 Ind. MIU CHS- CONADI'!T39</f>
        <v>0</v>
      </c>
      <c r="J15" s="40">
        <f>+'24-03-999 Ind. MIU CHS- CONADI'!U39</f>
        <v>0</v>
      </c>
      <c r="K15" s="40">
        <f>+'24-03-999 Ind. MIU CHS- CONADI'!V39</f>
        <v>0</v>
      </c>
      <c r="L15" s="40">
        <f>+'24-03-999 Ind. MIU CHS- CONADI'!W39</f>
        <v>0</v>
      </c>
      <c r="M15" s="40">
        <f>+'24-03-999 Ind. MIU CHS- CONADI'!X39</f>
        <v>0</v>
      </c>
      <c r="N15" s="40">
        <f>+'24-03-999 Ind. MIU CHS- CONADI'!Y39</f>
        <v>0</v>
      </c>
      <c r="O15" s="40">
        <f>+'24-03-999 Ind. MIU CHS- CONADI'!Z39</f>
        <v>0</v>
      </c>
      <c r="P15" s="40">
        <f>+'24-03-999 Ind. MIU CHS- CONADI'!AA39</f>
        <v>0</v>
      </c>
      <c r="Q15" s="40">
        <f>+'24-03-999 Ind. MIU CHS- CONADI'!AB39</f>
        <v>0</v>
      </c>
      <c r="R15" s="40">
        <f>+'24-03-999 Ind. MIU CHS- CONADI'!AC39</f>
        <v>0</v>
      </c>
      <c r="S15" s="40">
        <f>+'24-03-999 Ind. MIU CHS- CONADI'!AD39</f>
        <v>0</v>
      </c>
      <c r="T15" s="40">
        <f>+'24-03-999 Ind. MIU CHS- CONADI'!AE39</f>
        <v>0</v>
      </c>
      <c r="U15" s="40">
        <f>+'24-03-999 Ind. MIU CHS- CONADI'!AF39</f>
        <v>0</v>
      </c>
      <c r="V15" s="40">
        <f>+'24-03-999 Ind. MIU CHS- CONADI'!AG39</f>
        <v>0</v>
      </c>
      <c r="W15" s="40">
        <f>+'24-03-999 Ind. MIU CHS- CONADI'!AH39</f>
        <v>0</v>
      </c>
      <c r="X15" s="61">
        <f>+'24-03-999 Ind. MIU CHS- CONADI'!AI39</f>
        <v>0</v>
      </c>
      <c r="Y15" s="61">
        <f>+'24-03-999 Ind. MIU CHS- CONADI'!AJ39</f>
        <v>0</v>
      </c>
    </row>
    <row r="16" spans="1:25" ht="24.75" customHeight="1" x14ac:dyDescent="0.25">
      <c r="A16" s="60" t="s">
        <v>58</v>
      </c>
      <c r="B16" s="40">
        <f>+'24-03-999 Ind. MIU CHS- CONADI'!J43</f>
        <v>0</v>
      </c>
      <c r="C16" s="40">
        <f>+'24-03-999 Ind. MIU CHS- CONADI'!K43</f>
        <v>0</v>
      </c>
      <c r="D16" s="40">
        <f>+'24-03-999 Ind. MIU CHS- CONADI'!M43</f>
        <v>0</v>
      </c>
      <c r="E16" s="40">
        <f>+'24-03-999 Ind. MIU CHS- CONADI'!N43</f>
        <v>0</v>
      </c>
      <c r="F16" s="40">
        <f>+'24-03-999 Ind. MIU CHS- CONADI'!O43</f>
        <v>0</v>
      </c>
      <c r="G16" s="40">
        <f>+'24-03-999 Ind. MIU CHS- CONADI'!R43</f>
        <v>0</v>
      </c>
      <c r="H16" s="40">
        <f>+'24-03-999 Ind. MIU CHS- CONADI'!S43</f>
        <v>0</v>
      </c>
      <c r="I16" s="40">
        <f>+'24-03-999 Ind. MIU CHS- CONADI'!T43</f>
        <v>0</v>
      </c>
      <c r="J16" s="40">
        <f>+'24-03-999 Ind. MIU CHS- CONADI'!U43</f>
        <v>0</v>
      </c>
      <c r="K16" s="40">
        <f>+'24-03-999 Ind. MIU CHS- CONADI'!V43</f>
        <v>0</v>
      </c>
      <c r="L16" s="40">
        <f>+'24-03-999 Ind. MIU CHS- CONADI'!W43</f>
        <v>0</v>
      </c>
      <c r="M16" s="40">
        <f>+'24-03-999 Ind. MIU CHS- CONADI'!X43</f>
        <v>0</v>
      </c>
      <c r="N16" s="40">
        <f>+'24-03-999 Ind. MIU CHS- CONADI'!Y43</f>
        <v>0</v>
      </c>
      <c r="O16" s="40">
        <f>+'24-03-999 Ind. MIU CHS- CONADI'!Z43</f>
        <v>0</v>
      </c>
      <c r="P16" s="40">
        <f>+'24-03-999 Ind. MIU CHS- CONADI'!AA43</f>
        <v>0</v>
      </c>
      <c r="Q16" s="40">
        <f>+'24-03-999 Ind. MIU CHS- CONADI'!AB43</f>
        <v>0</v>
      </c>
      <c r="R16" s="40">
        <f>+'24-03-999 Ind. MIU CHS- CONADI'!AC43</f>
        <v>0</v>
      </c>
      <c r="S16" s="40">
        <f>+'24-03-999 Ind. MIU CHS- CONADI'!AD43</f>
        <v>0</v>
      </c>
      <c r="T16" s="40">
        <f>+'24-03-999 Ind. MIU CHS- CONADI'!AE43</f>
        <v>0</v>
      </c>
      <c r="U16" s="40">
        <f>+'24-03-999 Ind. MIU CHS- CONADI'!AF43</f>
        <v>0</v>
      </c>
      <c r="V16" s="40">
        <f>+'24-03-999 Ind. MIU CHS- CONADI'!AG43</f>
        <v>0</v>
      </c>
      <c r="W16" s="40">
        <f>+'24-03-999 Ind. MIU CHS- CONADI'!AH43</f>
        <v>0</v>
      </c>
      <c r="X16" s="61">
        <f>+'24-03-999 Ind. MIU CHS- CONADI'!AI43</f>
        <v>0</v>
      </c>
      <c r="Y16" s="61">
        <f>+'24-03-999 Ind. MIU CHS- CONADI'!AJ43</f>
        <v>0</v>
      </c>
    </row>
    <row r="17" spans="1:25" ht="24.75" customHeight="1" x14ac:dyDescent="0.25">
      <c r="A17" s="60" t="s">
        <v>60</v>
      </c>
      <c r="B17" s="40">
        <f>+'24-03-999 Ind. MIU CHS- CONADI'!J47</f>
        <v>0</v>
      </c>
      <c r="C17" s="40">
        <f>+'24-03-999 Ind. MIU CHS- CONADI'!K47</f>
        <v>0</v>
      </c>
      <c r="D17" s="40">
        <f>+'24-03-999 Ind. MIU CHS- CONADI'!M47</f>
        <v>0</v>
      </c>
      <c r="E17" s="40">
        <f>+'24-03-999 Ind. MIU CHS- CONADI'!N47</f>
        <v>0</v>
      </c>
      <c r="F17" s="40">
        <f>+'24-03-999 Ind. MIU CHS- CONADI'!O47</f>
        <v>0</v>
      </c>
      <c r="G17" s="40">
        <f>+'24-03-999 Ind. MIU CHS- CONADI'!R47</f>
        <v>0</v>
      </c>
      <c r="H17" s="40">
        <f>+'24-03-999 Ind. MIU CHS- CONADI'!S47</f>
        <v>0</v>
      </c>
      <c r="I17" s="40">
        <f>+'24-03-999 Ind. MIU CHS- CONADI'!T47</f>
        <v>0</v>
      </c>
      <c r="J17" s="40">
        <f>+'24-03-999 Ind. MIU CHS- CONADI'!U47</f>
        <v>0</v>
      </c>
      <c r="K17" s="40">
        <f>+'24-03-999 Ind. MIU CHS- CONADI'!V47</f>
        <v>0</v>
      </c>
      <c r="L17" s="40">
        <f>+'24-03-999 Ind. MIU CHS- CONADI'!W47</f>
        <v>0</v>
      </c>
      <c r="M17" s="40">
        <f>+'24-03-999 Ind. MIU CHS- CONADI'!X47</f>
        <v>0</v>
      </c>
      <c r="N17" s="40">
        <f>+'24-03-999 Ind. MIU CHS- CONADI'!Y47</f>
        <v>0</v>
      </c>
      <c r="O17" s="40">
        <f>+'24-03-999 Ind. MIU CHS- CONADI'!Z47</f>
        <v>0</v>
      </c>
      <c r="P17" s="40">
        <f>+'24-03-999 Ind. MIU CHS- CONADI'!AA47</f>
        <v>0</v>
      </c>
      <c r="Q17" s="40">
        <f>+'24-03-999 Ind. MIU CHS- CONADI'!AB47</f>
        <v>0</v>
      </c>
      <c r="R17" s="40">
        <f>+'24-03-999 Ind. MIU CHS- CONADI'!AC47</f>
        <v>0</v>
      </c>
      <c r="S17" s="40">
        <f>+'24-03-999 Ind. MIU CHS- CONADI'!AD47</f>
        <v>0</v>
      </c>
      <c r="T17" s="40">
        <f>+'24-03-999 Ind. MIU CHS- CONADI'!AE47</f>
        <v>0</v>
      </c>
      <c r="U17" s="40">
        <f>+'24-03-999 Ind. MIU CHS- CONADI'!AF47</f>
        <v>0</v>
      </c>
      <c r="V17" s="40">
        <f>+'24-03-999 Ind. MIU CHS- CONADI'!AG47</f>
        <v>0</v>
      </c>
      <c r="W17" s="40">
        <f>+'24-03-999 Ind. MIU CHS- CONADI'!AH47</f>
        <v>0</v>
      </c>
      <c r="X17" s="61">
        <f>+'24-03-999 Ind. MIU CHS- CONADI'!AI47</f>
        <v>0</v>
      </c>
      <c r="Y17" s="61">
        <f>+'24-03-999 Ind. MIU CHS- CONADI'!AJ44</f>
        <v>0</v>
      </c>
    </row>
    <row r="18" spans="1:25" ht="24.75" customHeight="1" x14ac:dyDescent="0.25">
      <c r="A18" s="60" t="s">
        <v>62</v>
      </c>
      <c r="B18" s="40">
        <f>+'24-03-999 Ind. MIU CHS- CONADI'!J51</f>
        <v>0</v>
      </c>
      <c r="C18" s="40">
        <f>+'24-03-999 Ind. MIU CHS- CONADI'!K51</f>
        <v>0</v>
      </c>
      <c r="D18" s="40">
        <f>+'24-03-999 Ind. MIU CHS- CONADI'!M51</f>
        <v>0</v>
      </c>
      <c r="E18" s="40">
        <f>+'24-03-999 Ind. MIU CHS- CONADI'!N51</f>
        <v>0</v>
      </c>
      <c r="F18" s="40">
        <f>+'24-03-999 Ind. MIU CHS- CONADI'!O51</f>
        <v>0</v>
      </c>
      <c r="G18" s="40">
        <f>+'24-03-999 Ind. MIU CHS- CONADI'!R51</f>
        <v>0</v>
      </c>
      <c r="H18" s="40">
        <f>+'24-03-999 Ind. MIU CHS- CONADI'!S51</f>
        <v>0</v>
      </c>
      <c r="I18" s="40">
        <f>+'24-03-999 Ind. MIU CHS- CONADI'!T51</f>
        <v>0</v>
      </c>
      <c r="J18" s="40">
        <f>+'24-03-999 Ind. MIU CHS- CONADI'!U51</f>
        <v>0</v>
      </c>
      <c r="K18" s="40">
        <f>+'24-03-999 Ind. MIU CHS- CONADI'!V51</f>
        <v>0</v>
      </c>
      <c r="L18" s="40">
        <f>+'24-03-999 Ind. MIU CHS- CONADI'!W51</f>
        <v>0</v>
      </c>
      <c r="M18" s="40">
        <f>+'24-03-999 Ind. MIU CHS- CONADI'!X51</f>
        <v>0</v>
      </c>
      <c r="N18" s="40">
        <f>+'24-03-999 Ind. MIU CHS- CONADI'!Y51</f>
        <v>0</v>
      </c>
      <c r="O18" s="40">
        <f>+'24-03-999 Ind. MIU CHS- CONADI'!Z51</f>
        <v>0</v>
      </c>
      <c r="P18" s="40">
        <f>+'24-03-999 Ind. MIU CHS- CONADI'!AA51</f>
        <v>0</v>
      </c>
      <c r="Q18" s="40">
        <f>+'24-03-999 Ind. MIU CHS- CONADI'!AB51</f>
        <v>0</v>
      </c>
      <c r="R18" s="40">
        <f>+'24-03-999 Ind. MIU CHS- CONADI'!AC51</f>
        <v>0</v>
      </c>
      <c r="S18" s="40">
        <f>+'24-03-999 Ind. MIU CHS- CONADI'!AD51</f>
        <v>0</v>
      </c>
      <c r="T18" s="40">
        <f>+'24-03-999 Ind. MIU CHS- CONADI'!AE51</f>
        <v>0</v>
      </c>
      <c r="U18" s="40">
        <f>+'24-03-999 Ind. MIU CHS- CONADI'!AF51</f>
        <v>0</v>
      </c>
      <c r="V18" s="40">
        <f>+'24-03-999 Ind. MIU CHS- CONADI'!AG51</f>
        <v>0</v>
      </c>
      <c r="W18" s="40">
        <f>+'24-03-999 Ind. MIU CHS- CONADI'!AH51</f>
        <v>0</v>
      </c>
      <c r="X18" s="61">
        <f>+'24-03-999 Ind. MIU CHS- CONADI'!AI51</f>
        <v>0</v>
      </c>
      <c r="Y18" s="61">
        <f>+'24-03-999 Ind. MIU CHS- CONADI'!AJ51</f>
        <v>0</v>
      </c>
    </row>
    <row r="19" spans="1:25" ht="24.75" customHeight="1" x14ac:dyDescent="0.25">
      <c r="A19" s="60" t="s">
        <v>64</v>
      </c>
      <c r="B19" s="40">
        <f>+'24-03-999 Ind. MIU CHS- CONADI'!J55</f>
        <v>0</v>
      </c>
      <c r="C19" s="40">
        <f>+'24-03-999 Ind. MIU CHS- CONADI'!K55</f>
        <v>0</v>
      </c>
      <c r="D19" s="40">
        <f>+'24-03-999 Ind. MIU CHS- CONADI'!M55</f>
        <v>0</v>
      </c>
      <c r="E19" s="40">
        <f>+'24-03-999 Ind. MIU CHS- CONADI'!N55</f>
        <v>0</v>
      </c>
      <c r="F19" s="40">
        <f>+'24-03-999 Ind. MIU CHS- CONADI'!O55</f>
        <v>0</v>
      </c>
      <c r="G19" s="40">
        <f>+'24-03-999 Ind. MIU CHS- CONADI'!R55</f>
        <v>0</v>
      </c>
      <c r="H19" s="40">
        <f>+'24-03-999 Ind. MIU CHS- CONADI'!S55</f>
        <v>0</v>
      </c>
      <c r="I19" s="40">
        <f>+'24-03-999 Ind. MIU CHS- CONADI'!T55</f>
        <v>0</v>
      </c>
      <c r="J19" s="40">
        <f>+'24-03-999 Ind. MIU CHS- CONADI'!U55</f>
        <v>0</v>
      </c>
      <c r="K19" s="40">
        <f>+'24-03-999 Ind. MIU CHS- CONADI'!V55</f>
        <v>0</v>
      </c>
      <c r="L19" s="40">
        <f>+'24-03-999 Ind. MIU CHS- CONADI'!W55</f>
        <v>0</v>
      </c>
      <c r="M19" s="40">
        <f>+'24-03-999 Ind. MIU CHS- CONADI'!X55</f>
        <v>0</v>
      </c>
      <c r="N19" s="40">
        <f>+'24-03-999 Ind. MIU CHS- CONADI'!Y55</f>
        <v>0</v>
      </c>
      <c r="O19" s="40">
        <f>+'24-03-999 Ind. MIU CHS- CONADI'!Z55</f>
        <v>0</v>
      </c>
      <c r="P19" s="40">
        <f>+'24-03-999 Ind. MIU CHS- CONADI'!AA55</f>
        <v>0</v>
      </c>
      <c r="Q19" s="40">
        <f>+'24-03-999 Ind. MIU CHS- CONADI'!AB55</f>
        <v>0</v>
      </c>
      <c r="R19" s="40">
        <f>+'24-03-999 Ind. MIU CHS- CONADI'!AC55</f>
        <v>0</v>
      </c>
      <c r="S19" s="40">
        <f>+'24-03-999 Ind. MIU CHS- CONADI'!AD55</f>
        <v>0</v>
      </c>
      <c r="T19" s="40">
        <f>+'24-03-999 Ind. MIU CHS- CONADI'!AE55</f>
        <v>0</v>
      </c>
      <c r="U19" s="40">
        <f>+'24-03-999 Ind. MIU CHS- CONADI'!AF55</f>
        <v>0</v>
      </c>
      <c r="V19" s="40">
        <f>+'24-03-999 Ind. MIU CHS- CONADI'!AG55</f>
        <v>0</v>
      </c>
      <c r="W19" s="40">
        <f>+'24-03-999 Ind. MIU CHS- CONADI'!AH55</f>
        <v>0</v>
      </c>
      <c r="X19" s="61">
        <f>+'24-03-999 Ind. MIU CHS- CONADI'!AI55</f>
        <v>0</v>
      </c>
      <c r="Y19" s="61">
        <f>+'24-03-999 Ind. MIU CHS- CONADI'!AJ55</f>
        <v>0</v>
      </c>
    </row>
    <row r="20" spans="1:25" ht="24.75" customHeight="1" x14ac:dyDescent="0.25">
      <c r="A20" s="62" t="s">
        <v>66</v>
      </c>
      <c r="B20" s="40">
        <f>+'24-03-999 Ind. MIU CHS- CONADI'!J59</f>
        <v>0</v>
      </c>
      <c r="C20" s="40">
        <f>+'24-03-999 Ind. MIU CHS- CONADI'!K59</f>
        <v>0</v>
      </c>
      <c r="D20" s="40">
        <f>+'24-03-999 Ind. MIU CHS- CONADI'!M59</f>
        <v>0</v>
      </c>
      <c r="E20" s="40">
        <f>+'24-03-999 Ind. MIU CHS- CONADI'!N59</f>
        <v>0</v>
      </c>
      <c r="F20" s="40">
        <f>+'24-03-999 Ind. MIU CHS- CONADI'!O59</f>
        <v>0</v>
      </c>
      <c r="G20" s="40">
        <f>+'24-03-999 Ind. MIU CHS- CONADI'!R59</f>
        <v>0</v>
      </c>
      <c r="H20" s="40">
        <f>+'24-03-999 Ind. MIU CHS- CONADI'!S59</f>
        <v>0</v>
      </c>
      <c r="I20" s="40">
        <f>+'24-03-999 Ind. MIU CHS- CONADI'!T59</f>
        <v>0</v>
      </c>
      <c r="J20" s="40">
        <f>+'24-03-999 Ind. MIU CHS- CONADI'!U59</f>
        <v>0</v>
      </c>
      <c r="K20" s="40">
        <f>+'24-03-999 Ind. MIU CHS- CONADI'!V59</f>
        <v>0</v>
      </c>
      <c r="L20" s="40">
        <f>+'24-03-999 Ind. MIU CHS- CONADI'!W59</f>
        <v>0</v>
      </c>
      <c r="M20" s="40">
        <f>+'24-03-999 Ind. MIU CHS- CONADI'!X59</f>
        <v>0</v>
      </c>
      <c r="N20" s="40">
        <f>+'24-03-999 Ind. MIU CHS- CONADI'!Y59</f>
        <v>0</v>
      </c>
      <c r="O20" s="40">
        <f>+'24-03-999 Ind. MIU CHS- CONADI'!Z59</f>
        <v>0</v>
      </c>
      <c r="P20" s="40">
        <f>+'24-03-999 Ind. MIU CHS- CONADI'!AA59</f>
        <v>0</v>
      </c>
      <c r="Q20" s="40">
        <f>+'24-03-999 Ind. MIU CHS- CONADI'!AB59</f>
        <v>0</v>
      </c>
      <c r="R20" s="40">
        <f>+'24-03-999 Ind. MIU CHS- CONADI'!AC59</f>
        <v>0</v>
      </c>
      <c r="S20" s="40">
        <f>+'24-03-999 Ind. MIU CHS- CONADI'!AD59</f>
        <v>0</v>
      </c>
      <c r="T20" s="40">
        <f>+'24-03-999 Ind. MIU CHS- CONADI'!AE59</f>
        <v>0</v>
      </c>
      <c r="U20" s="40">
        <f>+'24-03-999 Ind. MIU CHS- CONADI'!AF59</f>
        <v>0</v>
      </c>
      <c r="V20" s="40">
        <f>+'24-03-999 Ind. MIU CHS- CONADI'!AG59</f>
        <v>0</v>
      </c>
      <c r="W20" s="40">
        <f>+'24-03-999 Ind. MIU CHS- CONADI'!AH59</f>
        <v>0</v>
      </c>
      <c r="X20" s="61">
        <f>+'24-03-999 Ind. MIU CHS- CONADI'!AI59</f>
        <v>0</v>
      </c>
      <c r="Y20" s="61">
        <f>+'24-03-999 Ind. MIU CHS- CONADI'!AJ59</f>
        <v>0</v>
      </c>
    </row>
    <row r="21" spans="1:25" ht="24.75" customHeight="1" x14ac:dyDescent="0.25">
      <c r="A21" s="62" t="s">
        <v>68</v>
      </c>
      <c r="B21" s="40">
        <f>+'24-03-999 Ind. MIU CHS- CONADI'!J63</f>
        <v>0</v>
      </c>
      <c r="C21" s="40">
        <f>+'24-03-999 Ind. MIU CHS- CONADI'!K63</f>
        <v>0</v>
      </c>
      <c r="D21" s="40">
        <f>+'24-03-999 Ind. MIU CHS- CONADI'!M63</f>
        <v>0</v>
      </c>
      <c r="E21" s="40">
        <f>+'24-03-999 Ind. MIU CHS- CONADI'!N63</f>
        <v>0</v>
      </c>
      <c r="F21" s="40">
        <f>+'24-03-999 Ind. MIU CHS- CONADI'!O63</f>
        <v>0</v>
      </c>
      <c r="G21" s="40">
        <f>+'24-03-999 Ind. MIU CHS- CONADI'!R63</f>
        <v>0</v>
      </c>
      <c r="H21" s="40">
        <f>+'24-03-999 Ind. MIU CHS- CONADI'!S63</f>
        <v>0</v>
      </c>
      <c r="I21" s="40">
        <f>+'24-03-999 Ind. MIU CHS- CONADI'!T63</f>
        <v>0</v>
      </c>
      <c r="J21" s="40">
        <f>+'24-03-999 Ind. MIU CHS- CONADI'!U63</f>
        <v>0</v>
      </c>
      <c r="K21" s="40">
        <f>+'24-03-999 Ind. MIU CHS- CONADI'!V63</f>
        <v>0</v>
      </c>
      <c r="L21" s="40">
        <f>+'24-03-999 Ind. MIU CHS- CONADI'!W63</f>
        <v>0</v>
      </c>
      <c r="M21" s="40">
        <f>+'24-03-999 Ind. MIU CHS- CONADI'!X63</f>
        <v>0</v>
      </c>
      <c r="N21" s="40">
        <f>+'24-03-999 Ind. MIU CHS- CONADI'!Y63</f>
        <v>0</v>
      </c>
      <c r="O21" s="40">
        <f>+'24-03-999 Ind. MIU CHS- CONADI'!Z63</f>
        <v>0</v>
      </c>
      <c r="P21" s="40">
        <f>+'24-03-999 Ind. MIU CHS- CONADI'!AA63</f>
        <v>0</v>
      </c>
      <c r="Q21" s="40">
        <f>+'24-03-999 Ind. MIU CHS- CONADI'!AB63</f>
        <v>0</v>
      </c>
      <c r="R21" s="40">
        <f>+'24-03-999 Ind. MIU CHS- CONADI'!AC63</f>
        <v>0</v>
      </c>
      <c r="S21" s="40">
        <f>+'24-03-999 Ind. MIU CHS- CONADI'!AD63</f>
        <v>0</v>
      </c>
      <c r="T21" s="40">
        <f>+'24-03-999 Ind. MIU CHS- CONADI'!AE63</f>
        <v>0</v>
      </c>
      <c r="U21" s="40">
        <f>+'24-03-999 Ind. MIU CHS- CONADI'!AF63</f>
        <v>0</v>
      </c>
      <c r="V21" s="40">
        <f>+'24-03-999 Ind. MIU CHS- CONADI'!AG63</f>
        <v>0</v>
      </c>
      <c r="W21" s="40">
        <f>+'24-03-999 Ind. MIU CHS- CONADI'!AH63</f>
        <v>0</v>
      </c>
      <c r="X21" s="61">
        <f>+'24-03-999 Ind. MIU CHS- CONADI'!AI63</f>
        <v>0</v>
      </c>
      <c r="Y21" s="61">
        <f>+'24-03-999 Ind. MIU CHS- CONADI'!AJ63</f>
        <v>0</v>
      </c>
    </row>
    <row r="22" spans="1:25" ht="24.75" customHeight="1" x14ac:dyDescent="0.25">
      <c r="A22" s="62" t="s">
        <v>80</v>
      </c>
      <c r="B22" s="40">
        <f>+'24-03-999 Ind. MIU CHS- CONADI'!J67</f>
        <v>0</v>
      </c>
      <c r="C22" s="40">
        <f>+'24-03-999 Ind. MIU CHS- CONADI'!K67</f>
        <v>0</v>
      </c>
      <c r="D22" s="40">
        <f>+'24-03-999 Ind. MIU CHS- CONADI'!M64</f>
        <v>0</v>
      </c>
      <c r="E22" s="40">
        <f>+'24-03-999 Ind. MIU CHS- CONADI'!N64</f>
        <v>0</v>
      </c>
      <c r="F22" s="40">
        <f>+'24-03-999 Ind. MIU CHS- CONADI'!O64</f>
        <v>0</v>
      </c>
      <c r="G22" s="40">
        <f>+'24-03-999 Ind. MIU CHS- CONADI'!R64</f>
        <v>0</v>
      </c>
      <c r="H22" s="40">
        <f>+'24-03-999 Ind. MIU CHS- CONADI'!S64</f>
        <v>0</v>
      </c>
      <c r="I22" s="40">
        <f>+'24-03-999 Ind. MIU CHS- CONADI'!T64</f>
        <v>0</v>
      </c>
      <c r="J22" s="40">
        <f>+'24-03-999 Ind. MIU CHS- CONADI'!U67</f>
        <v>0</v>
      </c>
      <c r="K22" s="40">
        <f>+'24-03-999 Ind. MIU CHS- CONADI'!V64</f>
        <v>0</v>
      </c>
      <c r="L22" s="40">
        <f>+'24-03-999 Ind. MIU CHS- CONADI'!W64</f>
        <v>0</v>
      </c>
      <c r="M22" s="40">
        <f>+'24-03-999 Ind. MIU CHS- CONADI'!X64</f>
        <v>0</v>
      </c>
      <c r="N22" s="40">
        <f>+'24-03-999 Ind. MIU CHS- CONADI'!Y67</f>
        <v>0</v>
      </c>
      <c r="O22" s="40">
        <f>+'24-03-999 Ind. MIU CHS- CONADI'!Z64</f>
        <v>0</v>
      </c>
      <c r="P22" s="40">
        <f>+'24-03-999 Ind. MIU CHS- CONADI'!AA64</f>
        <v>0</v>
      </c>
      <c r="Q22" s="40">
        <f>+'24-03-999 Ind. MIU CHS- CONADI'!AB64</f>
        <v>0</v>
      </c>
      <c r="R22" s="40">
        <f>+'24-03-999 Ind. MIU CHS- CONADI'!AC67</f>
        <v>0</v>
      </c>
      <c r="S22" s="40">
        <f>+'24-03-999 Ind. MIU CHS- CONADI'!AD64</f>
        <v>0</v>
      </c>
      <c r="T22" s="40">
        <f>+'24-03-999 Ind. MIU CHS- CONADI'!AE64</f>
        <v>0</v>
      </c>
      <c r="U22" s="40">
        <f>+'24-03-999 Ind. MIU CHS- CONADI'!AF64</f>
        <v>0</v>
      </c>
      <c r="V22" s="40">
        <f>+'24-03-999 Ind. MIU CHS- CONADI'!AG67</f>
        <v>0</v>
      </c>
      <c r="W22" s="40">
        <f>+'24-03-999 Ind. MIU CHS- CONADI'!AH67</f>
        <v>0</v>
      </c>
      <c r="X22" s="61">
        <f>+'24-03-999 Ind. MIU CHS- CONADI'!AI67</f>
        <v>0</v>
      </c>
      <c r="Y22" s="61">
        <f>+'24-03-999 Ind. MIU CHS- CONADI'!AJ67</f>
        <v>0</v>
      </c>
    </row>
    <row r="23" spans="1:25" ht="24.75" customHeight="1" x14ac:dyDescent="0.25">
      <c r="A23" s="62" t="s">
        <v>70</v>
      </c>
      <c r="B23" s="40">
        <f>+'24-03-999 Ind. MIU CHS- CONADI'!J71</f>
        <v>0</v>
      </c>
      <c r="C23" s="40">
        <f>+'24-03-999 Ind. MIU CHS- CONADI'!K71</f>
        <v>0</v>
      </c>
      <c r="D23" s="40">
        <f>+'24-03-999 Ind. MIU CHS- CONADI'!M71</f>
        <v>0</v>
      </c>
      <c r="E23" s="40">
        <f>+'24-03-999 Ind. MIU CHS- CONADI'!N71</f>
        <v>0</v>
      </c>
      <c r="F23" s="40">
        <f>+'24-03-999 Ind. MIU CHS- CONADI'!O71</f>
        <v>0</v>
      </c>
      <c r="G23" s="40">
        <f>+'24-03-999 Ind. MIU CHS- CONADI'!R71</f>
        <v>0</v>
      </c>
      <c r="H23" s="40">
        <f>+'24-03-999 Ind. MIU CHS- CONADI'!S71</f>
        <v>0</v>
      </c>
      <c r="I23" s="40">
        <f>+'24-03-999 Ind. MIU CHS- CONADI'!T71</f>
        <v>0</v>
      </c>
      <c r="J23" s="40">
        <f>+'24-03-999 Ind. MIU CHS- CONADI'!U71</f>
        <v>0</v>
      </c>
      <c r="K23" s="40">
        <f>+'24-03-999 Ind. MIU CHS- CONADI'!V71</f>
        <v>0</v>
      </c>
      <c r="L23" s="40">
        <f>+'24-03-999 Ind. MIU CHS- CONADI'!W71</f>
        <v>0</v>
      </c>
      <c r="M23" s="40">
        <f>+'24-03-999 Ind. MIU CHS- CONADI'!X71</f>
        <v>0</v>
      </c>
      <c r="N23" s="40">
        <f>+'24-03-999 Ind. MIU CHS- CONADI'!Y71</f>
        <v>0</v>
      </c>
      <c r="O23" s="40">
        <f>+'24-03-999 Ind. MIU CHS- CONADI'!Z71</f>
        <v>0</v>
      </c>
      <c r="P23" s="40">
        <f>+'24-03-999 Ind. MIU CHS- CONADI'!AA71</f>
        <v>0</v>
      </c>
      <c r="Q23" s="40">
        <f>+'24-03-999 Ind. MIU CHS- CONADI'!AB71</f>
        <v>0</v>
      </c>
      <c r="R23" s="40">
        <f>+'24-03-999 Ind. MIU CHS- CONADI'!AC71</f>
        <v>0</v>
      </c>
      <c r="S23" s="40">
        <f>+'24-03-999 Ind. MIU CHS- CONADI'!AD71</f>
        <v>0</v>
      </c>
      <c r="T23" s="40">
        <f>+'24-03-999 Ind. MIU CHS- CONADI'!AE71</f>
        <v>0</v>
      </c>
      <c r="U23" s="40">
        <f>+'24-03-999 Ind. MIU CHS- CONADI'!AF71</f>
        <v>0</v>
      </c>
      <c r="V23" s="40">
        <f>+'24-03-999 Ind. MIU CHS- CONADI'!AG71</f>
        <v>0</v>
      </c>
      <c r="W23" s="40">
        <f>+'24-03-999 Ind. MIU CHS- CONADI'!AH71</f>
        <v>0</v>
      </c>
      <c r="X23" s="61">
        <f>+'24-03-999 Ind. MIU CHS- CONADI'!AI71</f>
        <v>0</v>
      </c>
      <c r="Y23" s="61">
        <f>+'24-03-999 Ind. MIU CHS- CONADI'!AJ71</f>
        <v>0</v>
      </c>
    </row>
    <row r="24" spans="1:25" ht="24.75" customHeight="1" x14ac:dyDescent="0.25">
      <c r="A24" s="63" t="s">
        <v>72</v>
      </c>
      <c r="B24" s="40">
        <f>+'24-03-999 Ind. MIU CHS- CONADI'!J75</f>
        <v>577359000</v>
      </c>
      <c r="C24" s="40">
        <f>+'24-03-999 Ind. MIU CHS- CONADI'!K75</f>
        <v>577359000</v>
      </c>
      <c r="D24" s="40">
        <f>+'24-03-999 Ind. MIU CHS- CONADI'!M75</f>
        <v>0</v>
      </c>
      <c r="E24" s="40">
        <f>+'24-03-999 Ind. MIU CHS- CONADI'!N75</f>
        <v>0</v>
      </c>
      <c r="F24" s="40">
        <f>+'24-03-999 Ind. MIU CHS- CONADI'!O75</f>
        <v>0</v>
      </c>
      <c r="G24" s="40">
        <f>+'24-03-999 Ind. MIU CHS- CONADI'!R75</f>
        <v>0</v>
      </c>
      <c r="H24" s="40">
        <f>+'24-03-999 Ind. MIU CHS- CONADI'!S75</f>
        <v>288679500</v>
      </c>
      <c r="I24" s="40">
        <f>+'24-03-999 Ind. MIU CHS- CONADI'!T75</f>
        <v>0</v>
      </c>
      <c r="J24" s="40">
        <f>+'24-03-999 Ind. MIU CHS- CONADI'!U75</f>
        <v>288679500</v>
      </c>
      <c r="K24" s="40">
        <f>+'24-03-999 Ind. MIU CHS- CONADI'!V75</f>
        <v>0</v>
      </c>
      <c r="L24" s="40">
        <f>+'24-03-999 Ind. MIU CHS- CONADI'!W75</f>
        <v>0</v>
      </c>
      <c r="M24" s="40">
        <f>+'24-03-999 Ind. MIU CHS- CONADI'!X75</f>
        <v>0</v>
      </c>
      <c r="N24" s="40">
        <f>+'24-03-999 Ind. MIU CHS- CONADI'!Y75</f>
        <v>0</v>
      </c>
      <c r="O24" s="40">
        <f>+'24-03-999 Ind. MIU CHS- CONADI'!Z75</f>
        <v>288679500</v>
      </c>
      <c r="P24" s="40">
        <f>+'24-03-999 Ind. MIU CHS- CONADI'!AA75</f>
        <v>0</v>
      </c>
      <c r="Q24" s="40">
        <f>+'24-03-999 Ind. MIU CHS- CONADI'!AB75</f>
        <v>0</v>
      </c>
      <c r="R24" s="40">
        <f>+'24-03-999 Ind. MIU CHS- CONADI'!AC75</f>
        <v>288679500</v>
      </c>
      <c r="S24" s="40">
        <f>+'24-03-999 Ind. MIU CHS- CONADI'!AD75</f>
        <v>0</v>
      </c>
      <c r="T24" s="40">
        <f>+'24-03-999 Ind. MIU CHS- CONADI'!AE75</f>
        <v>0</v>
      </c>
      <c r="U24" s="40">
        <f>+'24-03-999 Ind. MIU CHS- CONADI'!AF75</f>
        <v>0</v>
      </c>
      <c r="V24" s="40">
        <f>+'24-03-999 Ind. MIU CHS- CONADI'!AG75</f>
        <v>0</v>
      </c>
      <c r="W24" s="40">
        <f>+'24-03-999 Ind. MIU CHS- CONADI'!AH75</f>
        <v>577359000</v>
      </c>
      <c r="X24" s="61">
        <f>+'24-03-999 Ind. MIU CHS- CONADI'!AI75</f>
        <v>1</v>
      </c>
      <c r="Y24" s="61">
        <f>+'24-03-999 Ind. MIU CHS- CONADI'!AJ75</f>
        <v>1</v>
      </c>
    </row>
    <row r="25" spans="1:25" ht="34.5" customHeight="1" x14ac:dyDescent="0.25">
      <c r="A25" s="65" t="str">
        <f>"TOTAL ASIG."&amp;" "&amp;$A$5</f>
        <v>TOTAL ASIG. 24-03-999 "Programa de Generación de Microemprendimiento Indígena Urbano Chile Solidario - CONADI"</v>
      </c>
      <c r="B25" s="66">
        <f>SUM(B8:B24)</f>
        <v>577359000</v>
      </c>
      <c r="C25" s="66">
        <f t="shared" ref="C25:V25" si="0">SUM(C8:C24)</f>
        <v>577359000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288679500</v>
      </c>
      <c r="I25" s="66">
        <f t="shared" si="0"/>
        <v>0</v>
      </c>
      <c r="J25" s="66">
        <f t="shared" si="0"/>
        <v>288679500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288679500</v>
      </c>
      <c r="P25" s="66">
        <f t="shared" si="0"/>
        <v>0</v>
      </c>
      <c r="Q25" s="66">
        <f t="shared" si="0"/>
        <v>0</v>
      </c>
      <c r="R25" s="66">
        <f t="shared" si="0"/>
        <v>288679500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577359000</v>
      </c>
      <c r="X25" s="67">
        <f>+'24-03-999 Ind. MIU CHS- CONADI'!AI76</f>
        <v>1</v>
      </c>
      <c r="Y25" s="67">
        <f>'24-03-999 Ind. MIU CHS- CONADI'!AJ76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>
    <tabColor rgb="FF007DB5"/>
    <pageSetUpPr fitToPage="1"/>
  </sheetPr>
  <dimension ref="A1:DB91"/>
  <sheetViews>
    <sheetView zoomScale="80" zoomScaleNormal="80" workbookViewId="0">
      <pane xSplit="10" ySplit="7" topLeftCell="K70" activePane="bottomRight" state="frozen"/>
      <selection pane="topRight" activeCell="K1" sqref="K1"/>
      <selection pane="bottomLeft" activeCell="A8" sqref="A8"/>
      <selection pane="bottomRight" activeCell="K8" sqref="K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customWidth="1" outlineLevel="1"/>
    <col min="29" max="29" width="20.7109375" style="49" customWidth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79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0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0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0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0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0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0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0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0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0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0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0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0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0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0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81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0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0">
        <v>30278763000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134</v>
      </c>
      <c r="D73" s="34">
        <v>45733</v>
      </c>
      <c r="E73" s="26" t="s">
        <v>126</v>
      </c>
      <c r="F73" s="27" t="s">
        <v>129</v>
      </c>
      <c r="G73" s="26"/>
      <c r="H73" s="36"/>
      <c r="I73" s="38"/>
      <c r="J73" s="90"/>
      <c r="K73" s="41">
        <v>30278763000</v>
      </c>
      <c r="L73" s="39" t="s">
        <v>98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41">
        <v>12111505200</v>
      </c>
      <c r="W73" s="19"/>
      <c r="X73" s="41"/>
      <c r="Y73" s="8">
        <f>SUM(V73:X73)</f>
        <v>12111505200</v>
      </c>
      <c r="Z73" s="19">
        <v>9083628900</v>
      </c>
      <c r="AA73" s="19"/>
      <c r="AB73" s="19"/>
      <c r="AC73" s="8">
        <f>SUM(Z73:AB73)</f>
        <v>9083628900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21195134100</v>
      </c>
      <c r="AI73" s="20">
        <f>IF(ISERROR(AH73/J72),0,AH73/J72)</f>
        <v>0.7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0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1" t="s">
        <v>73</v>
      </c>
      <c r="B75" s="91"/>
      <c r="C75" s="91"/>
      <c r="D75" s="91"/>
      <c r="E75" s="91"/>
      <c r="F75" s="91"/>
      <c r="G75" s="91"/>
      <c r="H75" s="91"/>
      <c r="I75" s="91"/>
      <c r="J75" s="56">
        <f>J72</f>
        <v>30278763000</v>
      </c>
      <c r="K75" s="56">
        <f>SUM(K73:K73)</f>
        <v>30278763000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12111505200</v>
      </c>
      <c r="W75" s="56">
        <f t="shared" si="16"/>
        <v>0</v>
      </c>
      <c r="X75" s="56">
        <f t="shared" si="16"/>
        <v>0</v>
      </c>
      <c r="Y75" s="56">
        <f t="shared" si="16"/>
        <v>12111505200</v>
      </c>
      <c r="Z75" s="56">
        <f t="shared" si="16"/>
        <v>9083628900</v>
      </c>
      <c r="AA75" s="56">
        <f t="shared" si="16"/>
        <v>0</v>
      </c>
      <c r="AB75" s="56">
        <f t="shared" si="16"/>
        <v>0</v>
      </c>
      <c r="AC75" s="56">
        <f t="shared" si="16"/>
        <v>9083628900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21195134100</v>
      </c>
      <c r="AI75" s="59">
        <f>IF(ISERROR(AH75/J75),0,AH75/J75)</f>
        <v>0.7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24-01-337 "Bonos Art. 2 Transitorio, Ley N°19,949"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30278763000</v>
      </c>
      <c r="K76" s="66">
        <f t="shared" ref="K76:AJ76" si="17">SUM(K11,K15,K19,K23,K27,K31,K35,K39,K43,K47,K51,K55,K59,K63,K67,K71,K75)</f>
        <v>30278763000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12111505200</v>
      </c>
      <c r="W76" s="66">
        <f t="shared" si="17"/>
        <v>0</v>
      </c>
      <c r="X76" s="66">
        <f t="shared" si="17"/>
        <v>0</v>
      </c>
      <c r="Y76" s="66">
        <f t="shared" si="17"/>
        <v>12111505200</v>
      </c>
      <c r="Z76" s="66">
        <f t="shared" si="17"/>
        <v>9083628900</v>
      </c>
      <c r="AA76" s="66">
        <f t="shared" si="17"/>
        <v>0</v>
      </c>
      <c r="AB76" s="66">
        <f t="shared" si="17"/>
        <v>0</v>
      </c>
      <c r="AC76" s="66">
        <f t="shared" si="17"/>
        <v>9083628900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21195134100</v>
      </c>
      <c r="AI76" s="68">
        <f t="shared" si="17"/>
        <v>0.7</v>
      </c>
      <c r="AJ76" s="68">
        <f t="shared" si="17"/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32" x14ac:dyDescent="0.25">
      <c r="A81" s="2"/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A82" s="2"/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A83" s="2"/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A84" s="2"/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1" spans="1:32" x14ac:dyDescent="0.25">
      <c r="E91" s="51"/>
    </row>
  </sheetData>
  <mergeCells count="80">
    <mergeCell ref="J69:J70"/>
    <mergeCell ref="A72:E72"/>
    <mergeCell ref="J72:J74"/>
    <mergeCell ref="A75:I75"/>
    <mergeCell ref="A76:I76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M6:O6"/>
    <mergeCell ref="A48:E48"/>
    <mergeCell ref="A55:I55"/>
    <mergeCell ref="A56:E56"/>
    <mergeCell ref="A8:E8"/>
    <mergeCell ref="J9:J10"/>
    <mergeCell ref="A11:I11"/>
    <mergeCell ref="A12:E12"/>
    <mergeCell ref="J13:J14"/>
    <mergeCell ref="A15:I15"/>
    <mergeCell ref="A16:E16"/>
    <mergeCell ref="J17:J18"/>
    <mergeCell ref="A19:I19"/>
    <mergeCell ref="A20:E20"/>
    <mergeCell ref="J21:J22"/>
    <mergeCell ref="A23:I23"/>
    <mergeCell ref="J57:J58"/>
    <mergeCell ref="J65:J66"/>
    <mergeCell ref="A51:I51"/>
    <mergeCell ref="A52:E52"/>
    <mergeCell ref="J37:J38"/>
    <mergeCell ref="J41:J42"/>
    <mergeCell ref="J45:J46"/>
    <mergeCell ref="J49:J50"/>
    <mergeCell ref="J53:J54"/>
    <mergeCell ref="J61:J62"/>
    <mergeCell ref="A39:I39"/>
    <mergeCell ref="A40:E40"/>
    <mergeCell ref="A43:I43"/>
    <mergeCell ref="A44:E44"/>
    <mergeCell ref="A47:I47"/>
    <mergeCell ref="A24:E24"/>
    <mergeCell ref="J25:J26"/>
    <mergeCell ref="A27:I27"/>
    <mergeCell ref="A28:E28"/>
    <mergeCell ref="J29:J30"/>
    <mergeCell ref="A31:I31"/>
    <mergeCell ref="A32:E32"/>
    <mergeCell ref="J33:J34"/>
    <mergeCell ref="A35:I35"/>
    <mergeCell ref="A36:E36"/>
    <mergeCell ref="A67:I67"/>
    <mergeCell ref="A68:E68"/>
    <mergeCell ref="A71:I71"/>
    <mergeCell ref="A59:I59"/>
    <mergeCell ref="A60:E60"/>
    <mergeCell ref="A63:I63"/>
    <mergeCell ref="A64:E64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B7B8F25-B7CD-4CD5-B668-4F2C859DDC56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F3F06339-348F-4202-8753-6207F2F7FE2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42AA008-D7A1-4354-9878-666CEDD779B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B9B607B7-884D-4CC8-AE67-66544497C9AA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C3BF4A5F-4E63-4795-9B3E-EC844D04C930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E3E8DA3D-7547-4559-BF70-80D3D7959F96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2981DB9A-8D23-435E-9146-B0F0019FC42D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AD73:AF74 M65:N66 V65:X66 Z65:AB66 AD65:AF66 X74 W73:W74 V74" xr:uid="{50407CF5-E6E5-4DBE-ABE3-54626512707F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">
    <tabColor rgb="FF33CCFF"/>
    <pageSetUpPr fitToPage="1"/>
  </sheetPr>
  <dimension ref="A1:Y42"/>
  <sheetViews>
    <sheetView topLeftCell="A8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79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119" t="s">
        <v>4</v>
      </c>
      <c r="B6" s="104" t="s">
        <v>10</v>
      </c>
      <c r="C6" s="104" t="s">
        <v>74</v>
      </c>
      <c r="D6" s="116" t="s">
        <v>13</v>
      </c>
      <c r="E6" s="117"/>
      <c r="F6" s="118"/>
      <c r="G6" s="116" t="s">
        <v>16</v>
      </c>
      <c r="H6" s="117"/>
      <c r="I6" s="118"/>
      <c r="J6" s="104" t="s">
        <v>17</v>
      </c>
      <c r="K6" s="116" t="s">
        <v>16</v>
      </c>
      <c r="L6" s="117"/>
      <c r="M6" s="118"/>
      <c r="N6" s="104" t="s">
        <v>18</v>
      </c>
      <c r="O6" s="116" t="s">
        <v>16</v>
      </c>
      <c r="P6" s="117"/>
      <c r="Q6" s="118"/>
      <c r="R6" s="104" t="s">
        <v>19</v>
      </c>
      <c r="S6" s="116" t="s">
        <v>16</v>
      </c>
      <c r="T6" s="117"/>
      <c r="U6" s="118"/>
      <c r="V6" s="104" t="s">
        <v>20</v>
      </c>
      <c r="W6" s="104" t="s">
        <v>21</v>
      </c>
      <c r="X6" s="114" t="s">
        <v>75</v>
      </c>
      <c r="Y6" s="115"/>
    </row>
    <row r="7" spans="1:25" s="46" customFormat="1" ht="31.5" x14ac:dyDescent="0.25">
      <c r="A7" s="120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+'24-01-337 Ind. Bonos Art. 2'!J11</f>
        <v>0</v>
      </c>
      <c r="C8" s="40">
        <f>+'24-01-337 Ind. Bonos Art. 2'!K11</f>
        <v>0</v>
      </c>
      <c r="D8" s="40">
        <f>+'24-01-337 Ind. Bonos Art. 2'!M11</f>
        <v>0</v>
      </c>
      <c r="E8" s="40">
        <f>+'24-01-337 Ind. Bonos Art. 2'!N11</f>
        <v>0</v>
      </c>
      <c r="F8" s="40">
        <f>+'24-01-337 Ind. Bonos Art. 2'!O11</f>
        <v>0</v>
      </c>
      <c r="G8" s="40">
        <f>+'24-01-337 Ind. Bonos Art. 2'!R11</f>
        <v>0</v>
      </c>
      <c r="H8" s="40">
        <f>+'24-01-337 Ind. Bonos Art. 2'!S11</f>
        <v>0</v>
      </c>
      <c r="I8" s="40">
        <f>+'24-01-337 Ind. Bonos Art. 2'!T11</f>
        <v>0</v>
      </c>
      <c r="J8" s="40">
        <f>+'24-01-337 Ind. Bonos Art. 2'!U11</f>
        <v>0</v>
      </c>
      <c r="K8" s="40">
        <f>+'24-01-337 Ind. Bonos Art. 2'!V11</f>
        <v>0</v>
      </c>
      <c r="L8" s="40">
        <f>+'24-01-337 Ind. Bonos Art. 2'!W11</f>
        <v>0</v>
      </c>
      <c r="M8" s="40">
        <f>+'24-01-337 Ind. Bonos Art. 2'!X11</f>
        <v>0</v>
      </c>
      <c r="N8" s="40">
        <f>+'24-01-337 Ind. Bonos Art. 2'!Y11</f>
        <v>0</v>
      </c>
      <c r="O8" s="40">
        <f>+'24-01-337 Ind. Bonos Art. 2'!Z11</f>
        <v>0</v>
      </c>
      <c r="P8" s="40">
        <f>+'24-01-337 Ind. Bonos Art. 2'!AA11</f>
        <v>0</v>
      </c>
      <c r="Q8" s="40">
        <f>+'24-01-337 Ind. Bonos Art. 2'!AB11</f>
        <v>0</v>
      </c>
      <c r="R8" s="40">
        <f>+'24-01-337 Ind. Bonos Art. 2'!AC11</f>
        <v>0</v>
      </c>
      <c r="S8" s="40">
        <f>+'24-01-337 Ind. Bonos Art. 2'!AD11</f>
        <v>0</v>
      </c>
      <c r="T8" s="40">
        <f>+'24-01-337 Ind. Bonos Art. 2'!AE11</f>
        <v>0</v>
      </c>
      <c r="U8" s="40">
        <f>+'24-01-337 Ind. Bonos Art. 2'!AF11</f>
        <v>0</v>
      </c>
      <c r="V8" s="40">
        <f>+'24-01-337 Ind. Bonos Art. 2'!AG11</f>
        <v>0</v>
      </c>
      <c r="W8" s="40">
        <f>+'24-01-337 Ind. Bonos Art. 2'!AH11</f>
        <v>0</v>
      </c>
      <c r="X8" s="61">
        <f>+'24-01-337 Ind. Bonos Art. 2'!AI11</f>
        <v>0</v>
      </c>
      <c r="Y8" s="61">
        <f>+'24-01-337 Ind. Bonos Art. 2'!AJ11</f>
        <v>0</v>
      </c>
    </row>
    <row r="9" spans="1:25" ht="24.75" customHeight="1" x14ac:dyDescent="0.25">
      <c r="A9" s="60" t="s">
        <v>44</v>
      </c>
      <c r="B9" s="40">
        <f>+'24-01-337 Ind. Bonos Art. 2'!J15</f>
        <v>0</v>
      </c>
      <c r="C9" s="40">
        <f>+'24-01-337 Ind. Bonos Art. 2'!K15</f>
        <v>0</v>
      </c>
      <c r="D9" s="40">
        <f>+'24-01-337 Ind. Bonos Art. 2'!M15</f>
        <v>0</v>
      </c>
      <c r="E9" s="40">
        <f>+'24-01-337 Ind. Bonos Art. 2'!N15</f>
        <v>0</v>
      </c>
      <c r="F9" s="40">
        <f>+'24-01-337 Ind. Bonos Art. 2'!O15</f>
        <v>0</v>
      </c>
      <c r="G9" s="40">
        <f>+'24-01-337 Ind. Bonos Art. 2'!R15</f>
        <v>0</v>
      </c>
      <c r="H9" s="40">
        <f>+'24-01-337 Ind. Bonos Art. 2'!S15</f>
        <v>0</v>
      </c>
      <c r="I9" s="40">
        <f>+'24-01-337 Ind. Bonos Art. 2'!T15</f>
        <v>0</v>
      </c>
      <c r="J9" s="40">
        <f>+'24-01-337 Ind. Bonos Art. 2'!U15</f>
        <v>0</v>
      </c>
      <c r="K9" s="40">
        <f>+'24-01-337 Ind. Bonos Art. 2'!V15</f>
        <v>0</v>
      </c>
      <c r="L9" s="40">
        <f>+'24-01-337 Ind. Bonos Art. 2'!W15</f>
        <v>0</v>
      </c>
      <c r="M9" s="40">
        <f>+'24-01-337 Ind. Bonos Art. 2'!X15</f>
        <v>0</v>
      </c>
      <c r="N9" s="40">
        <f>+'24-01-337 Ind. Bonos Art. 2'!Y15</f>
        <v>0</v>
      </c>
      <c r="O9" s="40">
        <f>+'24-01-337 Ind. Bonos Art. 2'!Z15</f>
        <v>0</v>
      </c>
      <c r="P9" s="40">
        <f>+'24-01-337 Ind. Bonos Art. 2'!AA15</f>
        <v>0</v>
      </c>
      <c r="Q9" s="40">
        <f>+'24-01-337 Ind. Bonos Art. 2'!AB15</f>
        <v>0</v>
      </c>
      <c r="R9" s="40">
        <f>+'24-01-337 Ind. Bonos Art. 2'!AC15</f>
        <v>0</v>
      </c>
      <c r="S9" s="40">
        <f>+'24-01-337 Ind. Bonos Art. 2'!AD15</f>
        <v>0</v>
      </c>
      <c r="T9" s="40">
        <f>+'24-01-337 Ind. Bonos Art. 2'!AE15</f>
        <v>0</v>
      </c>
      <c r="U9" s="40">
        <f>+'24-01-337 Ind. Bonos Art. 2'!AF15</f>
        <v>0</v>
      </c>
      <c r="V9" s="40">
        <f>+'24-01-337 Ind. Bonos Art. 2'!AG15</f>
        <v>0</v>
      </c>
      <c r="W9" s="40">
        <f>+'24-01-337 Ind. Bonos Art. 2'!AH15</f>
        <v>0</v>
      </c>
      <c r="X9" s="61">
        <f>+'24-01-337 Ind. Bonos Art. 2'!AI15</f>
        <v>0</v>
      </c>
      <c r="Y9" s="61">
        <f>+'24-01-337 Ind. Bonos Art. 2'!AJ15</f>
        <v>0</v>
      </c>
    </row>
    <row r="10" spans="1:25" ht="24.75" customHeight="1" x14ac:dyDescent="0.25">
      <c r="A10" s="60" t="s">
        <v>46</v>
      </c>
      <c r="B10" s="40">
        <f>+'24-01-337 Ind. Bonos Art. 2'!J19</f>
        <v>0</v>
      </c>
      <c r="C10" s="40">
        <f>+'24-01-337 Ind. Bonos Art. 2'!K19</f>
        <v>0</v>
      </c>
      <c r="D10" s="40">
        <f>+'24-01-337 Ind. Bonos Art. 2'!M19</f>
        <v>0</v>
      </c>
      <c r="E10" s="40">
        <f>+'24-01-337 Ind. Bonos Art. 2'!N19</f>
        <v>0</v>
      </c>
      <c r="F10" s="40">
        <f>+'24-01-337 Ind. Bonos Art. 2'!O19</f>
        <v>0</v>
      </c>
      <c r="G10" s="40">
        <f>+'24-01-337 Ind. Bonos Art. 2'!R19</f>
        <v>0</v>
      </c>
      <c r="H10" s="40">
        <f>+'24-01-337 Ind. Bonos Art. 2'!S19</f>
        <v>0</v>
      </c>
      <c r="I10" s="40">
        <f>+'24-01-337 Ind. Bonos Art. 2'!T19</f>
        <v>0</v>
      </c>
      <c r="J10" s="40">
        <f>+'24-01-337 Ind. Bonos Art. 2'!U19</f>
        <v>0</v>
      </c>
      <c r="K10" s="40">
        <f>+'24-01-337 Ind. Bonos Art. 2'!V19</f>
        <v>0</v>
      </c>
      <c r="L10" s="40">
        <f>+'24-01-337 Ind. Bonos Art. 2'!W19</f>
        <v>0</v>
      </c>
      <c r="M10" s="40">
        <f>+'24-01-337 Ind. Bonos Art. 2'!X19</f>
        <v>0</v>
      </c>
      <c r="N10" s="40">
        <f>+'24-01-337 Ind. Bonos Art. 2'!Y19</f>
        <v>0</v>
      </c>
      <c r="O10" s="40">
        <f>+'24-01-337 Ind. Bonos Art. 2'!Z19</f>
        <v>0</v>
      </c>
      <c r="P10" s="40">
        <f>+'24-01-337 Ind. Bonos Art. 2'!AA19</f>
        <v>0</v>
      </c>
      <c r="Q10" s="40">
        <f>+'24-01-337 Ind. Bonos Art. 2'!AB19</f>
        <v>0</v>
      </c>
      <c r="R10" s="40">
        <f>+'24-01-337 Ind. Bonos Art. 2'!AC19</f>
        <v>0</v>
      </c>
      <c r="S10" s="40">
        <f>+'24-01-337 Ind. Bonos Art. 2'!AD19</f>
        <v>0</v>
      </c>
      <c r="T10" s="40">
        <f>+'24-01-337 Ind. Bonos Art. 2'!AE19</f>
        <v>0</v>
      </c>
      <c r="U10" s="40">
        <f>+'24-01-337 Ind. Bonos Art. 2'!AF19</f>
        <v>0</v>
      </c>
      <c r="V10" s="40">
        <f>+'24-01-337 Ind. Bonos Art. 2'!AG19</f>
        <v>0</v>
      </c>
      <c r="W10" s="40">
        <f>+'24-01-337 Ind. Bonos Art. 2'!AH19</f>
        <v>0</v>
      </c>
      <c r="X10" s="61">
        <f>+'24-01-337 Ind. Bonos Art. 2'!AI19</f>
        <v>0</v>
      </c>
      <c r="Y10" s="61">
        <f>+'24-01-337 Ind. Bonos Art. 2'!AJ19</f>
        <v>0</v>
      </c>
    </row>
    <row r="11" spans="1:25" ht="24.75" customHeight="1" x14ac:dyDescent="0.25">
      <c r="A11" s="60" t="s">
        <v>48</v>
      </c>
      <c r="B11" s="40">
        <f>+'24-01-337 Ind. Bonos Art. 2'!J23</f>
        <v>0</v>
      </c>
      <c r="C11" s="40">
        <f>+'24-01-337 Ind. Bonos Art. 2'!K23</f>
        <v>0</v>
      </c>
      <c r="D11" s="40">
        <f>+'24-01-337 Ind. Bonos Art. 2'!M23</f>
        <v>0</v>
      </c>
      <c r="E11" s="40">
        <f>+'24-01-337 Ind. Bonos Art. 2'!N23</f>
        <v>0</v>
      </c>
      <c r="F11" s="40">
        <f>+'24-01-337 Ind. Bonos Art. 2'!O23</f>
        <v>0</v>
      </c>
      <c r="G11" s="40">
        <f>+'24-01-337 Ind. Bonos Art. 2'!R23</f>
        <v>0</v>
      </c>
      <c r="H11" s="40">
        <f>+'24-01-337 Ind. Bonos Art. 2'!S23</f>
        <v>0</v>
      </c>
      <c r="I11" s="40">
        <f>+'24-01-337 Ind. Bonos Art. 2'!T23</f>
        <v>0</v>
      </c>
      <c r="J11" s="40">
        <f>+'24-01-337 Ind. Bonos Art. 2'!U23</f>
        <v>0</v>
      </c>
      <c r="K11" s="40">
        <f>+'24-01-337 Ind. Bonos Art. 2'!V23</f>
        <v>0</v>
      </c>
      <c r="L11" s="40">
        <f>+'24-01-337 Ind. Bonos Art. 2'!W23</f>
        <v>0</v>
      </c>
      <c r="M11" s="40">
        <f>+'24-01-337 Ind. Bonos Art. 2'!X23</f>
        <v>0</v>
      </c>
      <c r="N11" s="40">
        <f>+'24-01-337 Ind. Bonos Art. 2'!Y23</f>
        <v>0</v>
      </c>
      <c r="O11" s="40">
        <f>+'24-01-337 Ind. Bonos Art. 2'!Z23</f>
        <v>0</v>
      </c>
      <c r="P11" s="40">
        <f>+'24-01-337 Ind. Bonos Art. 2'!AA23</f>
        <v>0</v>
      </c>
      <c r="Q11" s="40">
        <f>+'24-01-337 Ind. Bonos Art. 2'!AB23</f>
        <v>0</v>
      </c>
      <c r="R11" s="40">
        <f>+'24-01-337 Ind. Bonos Art. 2'!AC23</f>
        <v>0</v>
      </c>
      <c r="S11" s="40">
        <f>+'24-01-337 Ind. Bonos Art. 2'!AD23</f>
        <v>0</v>
      </c>
      <c r="T11" s="40">
        <f>+'24-01-337 Ind. Bonos Art. 2'!AE23</f>
        <v>0</v>
      </c>
      <c r="U11" s="40">
        <f>+'24-01-337 Ind. Bonos Art. 2'!AF23</f>
        <v>0</v>
      </c>
      <c r="V11" s="40">
        <f>+'24-01-337 Ind. Bonos Art. 2'!AG23</f>
        <v>0</v>
      </c>
      <c r="W11" s="40">
        <f>+'24-01-337 Ind. Bonos Art. 2'!AH23</f>
        <v>0</v>
      </c>
      <c r="X11" s="61">
        <f>+'24-01-337 Ind. Bonos Art. 2'!AI23</f>
        <v>0</v>
      </c>
      <c r="Y11" s="61">
        <f>+'24-01-337 Ind. Bonos Art. 2'!AJ23</f>
        <v>0</v>
      </c>
    </row>
    <row r="12" spans="1:25" ht="24.75" customHeight="1" x14ac:dyDescent="0.25">
      <c r="A12" s="60" t="s">
        <v>50</v>
      </c>
      <c r="B12" s="40">
        <f>+'24-01-337 Ind. Bonos Art. 2'!J27</f>
        <v>0</v>
      </c>
      <c r="C12" s="40">
        <f>+'24-01-337 Ind. Bonos Art. 2'!K27</f>
        <v>0</v>
      </c>
      <c r="D12" s="40">
        <f>+'24-01-337 Ind. Bonos Art. 2'!M27</f>
        <v>0</v>
      </c>
      <c r="E12" s="40">
        <f>+'24-01-337 Ind. Bonos Art. 2'!N27</f>
        <v>0</v>
      </c>
      <c r="F12" s="40">
        <f>+'24-01-337 Ind. Bonos Art. 2'!O27</f>
        <v>0</v>
      </c>
      <c r="G12" s="40">
        <f>+'24-01-337 Ind. Bonos Art. 2'!R27</f>
        <v>0</v>
      </c>
      <c r="H12" s="40">
        <f>+'24-01-337 Ind. Bonos Art. 2'!S27</f>
        <v>0</v>
      </c>
      <c r="I12" s="40">
        <f>+'24-01-337 Ind. Bonos Art. 2'!T27</f>
        <v>0</v>
      </c>
      <c r="J12" s="40">
        <f>+'24-01-337 Ind. Bonos Art. 2'!U27</f>
        <v>0</v>
      </c>
      <c r="K12" s="40">
        <f>+'24-01-337 Ind. Bonos Art. 2'!V27</f>
        <v>0</v>
      </c>
      <c r="L12" s="40">
        <f>+'24-01-337 Ind. Bonos Art. 2'!W27</f>
        <v>0</v>
      </c>
      <c r="M12" s="40">
        <f>+'24-01-337 Ind. Bonos Art. 2'!X27</f>
        <v>0</v>
      </c>
      <c r="N12" s="40">
        <f>+'24-01-337 Ind. Bonos Art. 2'!Y27</f>
        <v>0</v>
      </c>
      <c r="O12" s="40">
        <f>+'24-01-337 Ind. Bonos Art. 2'!Z27</f>
        <v>0</v>
      </c>
      <c r="P12" s="40">
        <f>+'24-01-337 Ind. Bonos Art. 2'!AA27</f>
        <v>0</v>
      </c>
      <c r="Q12" s="40">
        <f>+'24-01-337 Ind. Bonos Art. 2'!AB27</f>
        <v>0</v>
      </c>
      <c r="R12" s="40">
        <f>+'24-01-337 Ind. Bonos Art. 2'!AC27</f>
        <v>0</v>
      </c>
      <c r="S12" s="40">
        <f>+'24-01-337 Ind. Bonos Art. 2'!AD27</f>
        <v>0</v>
      </c>
      <c r="T12" s="40">
        <f>+'24-01-337 Ind. Bonos Art. 2'!AE27</f>
        <v>0</v>
      </c>
      <c r="U12" s="40">
        <f>+'24-01-337 Ind. Bonos Art. 2'!AF27</f>
        <v>0</v>
      </c>
      <c r="V12" s="40">
        <f>+'24-01-337 Ind. Bonos Art. 2'!AG27</f>
        <v>0</v>
      </c>
      <c r="W12" s="40">
        <f>+'24-01-337 Ind. Bonos Art. 2'!AH27</f>
        <v>0</v>
      </c>
      <c r="X12" s="61">
        <f>+'24-01-337 Ind. Bonos Art. 2'!AI27</f>
        <v>0</v>
      </c>
      <c r="Y12" s="61">
        <f>+'24-01-337 Ind. Bonos Art. 2'!AJ27</f>
        <v>0</v>
      </c>
    </row>
    <row r="13" spans="1:25" ht="24.75" customHeight="1" x14ac:dyDescent="0.25">
      <c r="A13" s="60" t="s">
        <v>52</v>
      </c>
      <c r="B13" s="40">
        <f>+'24-01-337 Ind. Bonos Art. 2'!J31</f>
        <v>0</v>
      </c>
      <c r="C13" s="40">
        <f>+'24-01-337 Ind. Bonos Art. 2'!K31</f>
        <v>0</v>
      </c>
      <c r="D13" s="40">
        <f>+'24-01-337 Ind. Bonos Art. 2'!M31</f>
        <v>0</v>
      </c>
      <c r="E13" s="40">
        <f>+'24-01-337 Ind. Bonos Art. 2'!N31</f>
        <v>0</v>
      </c>
      <c r="F13" s="40">
        <f>+'24-01-337 Ind. Bonos Art. 2'!O31</f>
        <v>0</v>
      </c>
      <c r="G13" s="40">
        <f>+'24-01-337 Ind. Bonos Art. 2'!R31</f>
        <v>0</v>
      </c>
      <c r="H13" s="40">
        <f>+'24-01-337 Ind. Bonos Art. 2'!S31</f>
        <v>0</v>
      </c>
      <c r="I13" s="40">
        <f>+'24-01-337 Ind. Bonos Art. 2'!T31</f>
        <v>0</v>
      </c>
      <c r="J13" s="40">
        <f>+'24-01-337 Ind. Bonos Art. 2'!U31</f>
        <v>0</v>
      </c>
      <c r="K13" s="40">
        <f>+'24-01-337 Ind. Bonos Art. 2'!V31</f>
        <v>0</v>
      </c>
      <c r="L13" s="40">
        <f>+'24-01-337 Ind. Bonos Art. 2'!W31</f>
        <v>0</v>
      </c>
      <c r="M13" s="40">
        <f>+'24-01-337 Ind. Bonos Art. 2'!X31</f>
        <v>0</v>
      </c>
      <c r="N13" s="40">
        <f>+'24-01-337 Ind. Bonos Art. 2'!Y31</f>
        <v>0</v>
      </c>
      <c r="O13" s="40">
        <f>+'24-01-337 Ind. Bonos Art. 2'!Z31</f>
        <v>0</v>
      </c>
      <c r="P13" s="40">
        <f>+'24-01-337 Ind. Bonos Art. 2'!AA31</f>
        <v>0</v>
      </c>
      <c r="Q13" s="40">
        <f>+'24-01-337 Ind. Bonos Art. 2'!AB31</f>
        <v>0</v>
      </c>
      <c r="R13" s="40">
        <f>+'24-01-337 Ind. Bonos Art. 2'!AC31</f>
        <v>0</v>
      </c>
      <c r="S13" s="40">
        <f>+'24-01-337 Ind. Bonos Art. 2'!AD31</f>
        <v>0</v>
      </c>
      <c r="T13" s="40">
        <f>+'24-01-337 Ind. Bonos Art. 2'!AE31</f>
        <v>0</v>
      </c>
      <c r="U13" s="40">
        <f>+'24-01-337 Ind. Bonos Art. 2'!AF31</f>
        <v>0</v>
      </c>
      <c r="V13" s="40">
        <f>+'24-01-337 Ind. Bonos Art. 2'!AG31</f>
        <v>0</v>
      </c>
      <c r="W13" s="40">
        <f>+'24-01-337 Ind. Bonos Art. 2'!AH31</f>
        <v>0</v>
      </c>
      <c r="X13" s="61">
        <f>+'24-01-337 Ind. Bonos Art. 2'!AI31</f>
        <v>0</v>
      </c>
      <c r="Y13" s="61">
        <f>+'24-01-337 Ind. Bonos Art. 2'!AJ31</f>
        <v>0</v>
      </c>
    </row>
    <row r="14" spans="1:25" ht="24.75" customHeight="1" x14ac:dyDescent="0.25">
      <c r="A14" s="60" t="s">
        <v>54</v>
      </c>
      <c r="B14" s="40">
        <f>+'24-01-337 Ind. Bonos Art. 2'!J35</f>
        <v>0</v>
      </c>
      <c r="C14" s="40">
        <f>+'24-01-337 Ind. Bonos Art. 2'!K35</f>
        <v>0</v>
      </c>
      <c r="D14" s="40">
        <f>+'24-01-337 Ind. Bonos Art. 2'!M35</f>
        <v>0</v>
      </c>
      <c r="E14" s="40">
        <f>+'24-01-337 Ind. Bonos Art. 2'!N35</f>
        <v>0</v>
      </c>
      <c r="F14" s="40">
        <f>+'24-01-337 Ind. Bonos Art. 2'!O35</f>
        <v>0</v>
      </c>
      <c r="G14" s="40">
        <f>+'24-01-337 Ind. Bonos Art. 2'!R35</f>
        <v>0</v>
      </c>
      <c r="H14" s="40">
        <f>+'24-01-337 Ind. Bonos Art. 2'!S35</f>
        <v>0</v>
      </c>
      <c r="I14" s="40">
        <f>+'24-01-337 Ind. Bonos Art. 2'!T35</f>
        <v>0</v>
      </c>
      <c r="J14" s="40">
        <f>+'24-01-337 Ind. Bonos Art. 2'!U35</f>
        <v>0</v>
      </c>
      <c r="K14" s="40">
        <f>+'24-01-337 Ind. Bonos Art. 2'!V35</f>
        <v>0</v>
      </c>
      <c r="L14" s="40">
        <f>+'24-01-337 Ind. Bonos Art. 2'!W35</f>
        <v>0</v>
      </c>
      <c r="M14" s="40">
        <f>+'24-01-337 Ind. Bonos Art. 2'!X35</f>
        <v>0</v>
      </c>
      <c r="N14" s="40">
        <f>+'24-01-337 Ind. Bonos Art. 2'!Y35</f>
        <v>0</v>
      </c>
      <c r="O14" s="40">
        <f>+'24-01-337 Ind. Bonos Art. 2'!Z35</f>
        <v>0</v>
      </c>
      <c r="P14" s="40">
        <f>+'24-01-337 Ind. Bonos Art. 2'!AA35</f>
        <v>0</v>
      </c>
      <c r="Q14" s="40">
        <f>+'24-01-337 Ind. Bonos Art. 2'!AB35</f>
        <v>0</v>
      </c>
      <c r="R14" s="40">
        <f>+'24-01-337 Ind. Bonos Art. 2'!AC35</f>
        <v>0</v>
      </c>
      <c r="S14" s="40">
        <f>+'24-01-337 Ind. Bonos Art. 2'!AD35</f>
        <v>0</v>
      </c>
      <c r="T14" s="40">
        <f>+'24-01-337 Ind. Bonos Art. 2'!AE35</f>
        <v>0</v>
      </c>
      <c r="U14" s="40">
        <f>+'24-01-337 Ind. Bonos Art. 2'!AF35</f>
        <v>0</v>
      </c>
      <c r="V14" s="40">
        <f>+'24-01-337 Ind. Bonos Art. 2'!AG35</f>
        <v>0</v>
      </c>
      <c r="W14" s="40">
        <f>+'24-01-337 Ind. Bonos Art. 2'!AH35</f>
        <v>0</v>
      </c>
      <c r="X14" s="61">
        <f>+'24-01-337 Ind. Bonos Art. 2'!AI35</f>
        <v>0</v>
      </c>
      <c r="Y14" s="61">
        <f>+'24-01-337 Ind. Bonos Art. 2'!AJ35</f>
        <v>0</v>
      </c>
    </row>
    <row r="15" spans="1:25" ht="24.75" customHeight="1" x14ac:dyDescent="0.25">
      <c r="A15" s="60" t="s">
        <v>56</v>
      </c>
      <c r="B15" s="40">
        <f>+'24-01-337 Ind. Bonos Art. 2'!J39</f>
        <v>0</v>
      </c>
      <c r="C15" s="40">
        <f>+'24-01-337 Ind. Bonos Art. 2'!K39</f>
        <v>0</v>
      </c>
      <c r="D15" s="40">
        <f>+'24-01-337 Ind. Bonos Art. 2'!M39</f>
        <v>0</v>
      </c>
      <c r="E15" s="40">
        <f>+'24-01-337 Ind. Bonos Art. 2'!N39</f>
        <v>0</v>
      </c>
      <c r="F15" s="40">
        <f>+'24-01-337 Ind. Bonos Art. 2'!O39</f>
        <v>0</v>
      </c>
      <c r="G15" s="40">
        <f>+'24-01-337 Ind. Bonos Art. 2'!R39</f>
        <v>0</v>
      </c>
      <c r="H15" s="40">
        <f>+'24-01-337 Ind. Bonos Art. 2'!S39</f>
        <v>0</v>
      </c>
      <c r="I15" s="40">
        <f>+'24-01-337 Ind. Bonos Art. 2'!T39</f>
        <v>0</v>
      </c>
      <c r="J15" s="40">
        <f>+'24-01-337 Ind. Bonos Art. 2'!U39</f>
        <v>0</v>
      </c>
      <c r="K15" s="40">
        <f>+'24-01-337 Ind. Bonos Art. 2'!V39</f>
        <v>0</v>
      </c>
      <c r="L15" s="40">
        <f>+'24-01-337 Ind. Bonos Art. 2'!W39</f>
        <v>0</v>
      </c>
      <c r="M15" s="40">
        <f>+'24-01-337 Ind. Bonos Art. 2'!X39</f>
        <v>0</v>
      </c>
      <c r="N15" s="40">
        <f>+'24-01-337 Ind. Bonos Art. 2'!Y39</f>
        <v>0</v>
      </c>
      <c r="O15" s="40">
        <f>+'24-01-337 Ind. Bonos Art. 2'!Z39</f>
        <v>0</v>
      </c>
      <c r="P15" s="40">
        <f>+'24-01-337 Ind. Bonos Art. 2'!AA39</f>
        <v>0</v>
      </c>
      <c r="Q15" s="40">
        <f>+'24-01-337 Ind. Bonos Art. 2'!AB39</f>
        <v>0</v>
      </c>
      <c r="R15" s="40">
        <f>+'24-01-337 Ind. Bonos Art. 2'!AC39</f>
        <v>0</v>
      </c>
      <c r="S15" s="40">
        <f>+'24-01-337 Ind. Bonos Art. 2'!AD39</f>
        <v>0</v>
      </c>
      <c r="T15" s="40">
        <f>+'24-01-337 Ind. Bonos Art. 2'!AE39</f>
        <v>0</v>
      </c>
      <c r="U15" s="40">
        <f>+'24-01-337 Ind. Bonos Art. 2'!AF39</f>
        <v>0</v>
      </c>
      <c r="V15" s="40">
        <f>+'24-01-337 Ind. Bonos Art. 2'!AG39</f>
        <v>0</v>
      </c>
      <c r="W15" s="40">
        <f>+'24-01-337 Ind. Bonos Art. 2'!AH39</f>
        <v>0</v>
      </c>
      <c r="X15" s="61">
        <f>+'24-01-337 Ind. Bonos Art. 2'!AI39</f>
        <v>0</v>
      </c>
      <c r="Y15" s="61">
        <f>+'24-01-337 Ind. Bonos Art. 2'!AJ39</f>
        <v>0</v>
      </c>
    </row>
    <row r="16" spans="1:25" ht="24.75" customHeight="1" x14ac:dyDescent="0.25">
      <c r="A16" s="60" t="s">
        <v>58</v>
      </c>
      <c r="B16" s="40">
        <f>+'24-01-337 Ind. Bonos Art. 2'!J43</f>
        <v>0</v>
      </c>
      <c r="C16" s="40">
        <f>+'24-01-337 Ind. Bonos Art. 2'!K43</f>
        <v>0</v>
      </c>
      <c r="D16" s="40">
        <f>+'24-01-337 Ind. Bonos Art. 2'!M43</f>
        <v>0</v>
      </c>
      <c r="E16" s="40">
        <f>+'24-01-337 Ind. Bonos Art. 2'!N43</f>
        <v>0</v>
      </c>
      <c r="F16" s="40">
        <f>+'24-01-337 Ind. Bonos Art. 2'!O43</f>
        <v>0</v>
      </c>
      <c r="G16" s="40">
        <f>+'24-01-337 Ind. Bonos Art. 2'!R43</f>
        <v>0</v>
      </c>
      <c r="H16" s="40">
        <f>+'24-01-337 Ind. Bonos Art. 2'!S43</f>
        <v>0</v>
      </c>
      <c r="I16" s="40">
        <f>+'24-01-337 Ind. Bonos Art. 2'!T43</f>
        <v>0</v>
      </c>
      <c r="J16" s="40">
        <f>+'24-01-337 Ind. Bonos Art. 2'!U43</f>
        <v>0</v>
      </c>
      <c r="K16" s="40">
        <f>+'24-01-337 Ind. Bonos Art. 2'!V43</f>
        <v>0</v>
      </c>
      <c r="L16" s="40">
        <f>+'24-01-337 Ind. Bonos Art. 2'!W43</f>
        <v>0</v>
      </c>
      <c r="M16" s="40">
        <f>+'24-01-337 Ind. Bonos Art. 2'!X43</f>
        <v>0</v>
      </c>
      <c r="N16" s="40">
        <f>+'24-01-337 Ind. Bonos Art. 2'!Y43</f>
        <v>0</v>
      </c>
      <c r="O16" s="40">
        <f>+'24-01-337 Ind. Bonos Art. 2'!Z43</f>
        <v>0</v>
      </c>
      <c r="P16" s="40">
        <f>+'24-01-337 Ind. Bonos Art. 2'!AA43</f>
        <v>0</v>
      </c>
      <c r="Q16" s="40">
        <f>+'24-01-337 Ind. Bonos Art. 2'!AB43</f>
        <v>0</v>
      </c>
      <c r="R16" s="40">
        <f>+'24-01-337 Ind. Bonos Art. 2'!AC43</f>
        <v>0</v>
      </c>
      <c r="S16" s="40">
        <f>+'24-01-337 Ind. Bonos Art. 2'!AD43</f>
        <v>0</v>
      </c>
      <c r="T16" s="40">
        <f>+'24-01-337 Ind. Bonos Art. 2'!AE43</f>
        <v>0</v>
      </c>
      <c r="U16" s="40">
        <f>+'24-01-337 Ind. Bonos Art. 2'!AF43</f>
        <v>0</v>
      </c>
      <c r="V16" s="40">
        <f>+'24-01-337 Ind. Bonos Art. 2'!AG43</f>
        <v>0</v>
      </c>
      <c r="W16" s="40">
        <f>+'24-01-337 Ind. Bonos Art. 2'!AH43</f>
        <v>0</v>
      </c>
      <c r="X16" s="61">
        <f>+'24-01-337 Ind. Bonos Art. 2'!AI43</f>
        <v>0</v>
      </c>
      <c r="Y16" s="61">
        <f>+'24-01-337 Ind. Bonos Art. 2'!AJ43</f>
        <v>0</v>
      </c>
    </row>
    <row r="17" spans="1:25" ht="24.75" customHeight="1" x14ac:dyDescent="0.25">
      <c r="A17" s="60" t="s">
        <v>60</v>
      </c>
      <c r="B17" s="40">
        <f>+'24-01-337 Ind. Bonos Art. 2'!J47</f>
        <v>0</v>
      </c>
      <c r="C17" s="40">
        <f>+'24-01-337 Ind. Bonos Art. 2'!K47</f>
        <v>0</v>
      </c>
      <c r="D17" s="40">
        <f>+'24-01-337 Ind. Bonos Art. 2'!M47</f>
        <v>0</v>
      </c>
      <c r="E17" s="40">
        <f>+'24-01-337 Ind. Bonos Art. 2'!N47</f>
        <v>0</v>
      </c>
      <c r="F17" s="40">
        <f>+'24-01-337 Ind. Bonos Art. 2'!O47</f>
        <v>0</v>
      </c>
      <c r="G17" s="40">
        <f>+'24-01-337 Ind. Bonos Art. 2'!R47</f>
        <v>0</v>
      </c>
      <c r="H17" s="40">
        <f>+'24-01-337 Ind. Bonos Art. 2'!S47</f>
        <v>0</v>
      </c>
      <c r="I17" s="40">
        <f>+'24-01-337 Ind. Bonos Art. 2'!T47</f>
        <v>0</v>
      </c>
      <c r="J17" s="40">
        <f>+'24-01-337 Ind. Bonos Art. 2'!U47</f>
        <v>0</v>
      </c>
      <c r="K17" s="40">
        <f>+'24-01-337 Ind. Bonos Art. 2'!V47</f>
        <v>0</v>
      </c>
      <c r="L17" s="40">
        <f>+'24-01-337 Ind. Bonos Art. 2'!W47</f>
        <v>0</v>
      </c>
      <c r="M17" s="40">
        <f>+'24-01-337 Ind. Bonos Art. 2'!X47</f>
        <v>0</v>
      </c>
      <c r="N17" s="40">
        <f>+'24-01-337 Ind. Bonos Art. 2'!Y47</f>
        <v>0</v>
      </c>
      <c r="O17" s="40">
        <f>+'24-01-337 Ind. Bonos Art. 2'!Z47</f>
        <v>0</v>
      </c>
      <c r="P17" s="40">
        <f>+'24-01-337 Ind. Bonos Art. 2'!AA47</f>
        <v>0</v>
      </c>
      <c r="Q17" s="40">
        <f>+'24-01-337 Ind. Bonos Art. 2'!AB47</f>
        <v>0</v>
      </c>
      <c r="R17" s="40">
        <f>+'24-01-337 Ind. Bonos Art. 2'!AC47</f>
        <v>0</v>
      </c>
      <c r="S17" s="40">
        <f>+'24-01-337 Ind. Bonos Art. 2'!AD47</f>
        <v>0</v>
      </c>
      <c r="T17" s="40">
        <f>+'24-01-337 Ind. Bonos Art. 2'!AE47</f>
        <v>0</v>
      </c>
      <c r="U17" s="40">
        <f>+'24-01-337 Ind. Bonos Art. 2'!AF47</f>
        <v>0</v>
      </c>
      <c r="V17" s="40">
        <f>+'24-01-337 Ind. Bonos Art. 2'!AG47</f>
        <v>0</v>
      </c>
      <c r="W17" s="40">
        <f>+'24-01-337 Ind. Bonos Art. 2'!AH47</f>
        <v>0</v>
      </c>
      <c r="X17" s="61">
        <f>+'24-01-337 Ind. Bonos Art. 2'!AI47</f>
        <v>0</v>
      </c>
      <c r="Y17" s="61">
        <f>+'24-01-337 Ind. Bonos Art. 2'!AJ44</f>
        <v>0</v>
      </c>
    </row>
    <row r="18" spans="1:25" ht="24.75" customHeight="1" x14ac:dyDescent="0.25">
      <c r="A18" s="60" t="s">
        <v>62</v>
      </c>
      <c r="B18" s="40">
        <f>+'24-01-337 Ind. Bonos Art. 2'!J51</f>
        <v>0</v>
      </c>
      <c r="C18" s="40">
        <f>+'24-01-337 Ind. Bonos Art. 2'!K51</f>
        <v>0</v>
      </c>
      <c r="D18" s="40">
        <f>+'24-01-337 Ind. Bonos Art. 2'!M51</f>
        <v>0</v>
      </c>
      <c r="E18" s="40">
        <f>+'24-01-337 Ind. Bonos Art. 2'!N51</f>
        <v>0</v>
      </c>
      <c r="F18" s="40">
        <f>+'24-01-337 Ind. Bonos Art. 2'!O51</f>
        <v>0</v>
      </c>
      <c r="G18" s="40">
        <f>+'24-01-337 Ind. Bonos Art. 2'!R51</f>
        <v>0</v>
      </c>
      <c r="H18" s="40">
        <f>+'24-01-337 Ind. Bonos Art. 2'!S51</f>
        <v>0</v>
      </c>
      <c r="I18" s="40">
        <f>+'24-01-337 Ind. Bonos Art. 2'!T51</f>
        <v>0</v>
      </c>
      <c r="J18" s="40">
        <f>+'24-01-337 Ind. Bonos Art. 2'!U51</f>
        <v>0</v>
      </c>
      <c r="K18" s="40">
        <f>+'24-01-337 Ind. Bonos Art. 2'!V51</f>
        <v>0</v>
      </c>
      <c r="L18" s="40">
        <f>+'24-01-337 Ind. Bonos Art. 2'!W51</f>
        <v>0</v>
      </c>
      <c r="M18" s="40">
        <f>+'24-01-337 Ind. Bonos Art. 2'!X51</f>
        <v>0</v>
      </c>
      <c r="N18" s="40">
        <f>+'24-01-337 Ind. Bonos Art. 2'!Y51</f>
        <v>0</v>
      </c>
      <c r="O18" s="40">
        <f>+'24-01-337 Ind. Bonos Art. 2'!Z51</f>
        <v>0</v>
      </c>
      <c r="P18" s="40">
        <f>+'24-01-337 Ind. Bonos Art. 2'!AA51</f>
        <v>0</v>
      </c>
      <c r="Q18" s="40">
        <f>+'24-01-337 Ind. Bonos Art. 2'!AB51</f>
        <v>0</v>
      </c>
      <c r="R18" s="40">
        <f>+'24-01-337 Ind. Bonos Art. 2'!AC51</f>
        <v>0</v>
      </c>
      <c r="S18" s="40">
        <f>+'24-01-337 Ind. Bonos Art. 2'!AD51</f>
        <v>0</v>
      </c>
      <c r="T18" s="40">
        <f>+'24-01-337 Ind. Bonos Art. 2'!AE51</f>
        <v>0</v>
      </c>
      <c r="U18" s="40">
        <f>+'24-01-337 Ind. Bonos Art. 2'!AF51</f>
        <v>0</v>
      </c>
      <c r="V18" s="40">
        <f>+'24-01-337 Ind. Bonos Art. 2'!AG51</f>
        <v>0</v>
      </c>
      <c r="W18" s="40">
        <f>+'24-01-337 Ind. Bonos Art. 2'!AH51</f>
        <v>0</v>
      </c>
      <c r="X18" s="61">
        <f>+'24-01-337 Ind. Bonos Art. 2'!AI51</f>
        <v>0</v>
      </c>
      <c r="Y18" s="61">
        <f>+'24-01-337 Ind. Bonos Art. 2'!AJ51</f>
        <v>0</v>
      </c>
    </row>
    <row r="19" spans="1:25" ht="24.75" customHeight="1" x14ac:dyDescent="0.25">
      <c r="A19" s="60" t="s">
        <v>64</v>
      </c>
      <c r="B19" s="40">
        <f>+'24-01-337 Ind. Bonos Art. 2'!J55</f>
        <v>0</v>
      </c>
      <c r="C19" s="40">
        <f>+'24-01-337 Ind. Bonos Art. 2'!K55</f>
        <v>0</v>
      </c>
      <c r="D19" s="40">
        <f>+'24-01-337 Ind. Bonos Art. 2'!M55</f>
        <v>0</v>
      </c>
      <c r="E19" s="40">
        <f>+'24-01-337 Ind. Bonos Art. 2'!N55</f>
        <v>0</v>
      </c>
      <c r="F19" s="40">
        <f>+'24-01-337 Ind. Bonos Art. 2'!O55</f>
        <v>0</v>
      </c>
      <c r="G19" s="40">
        <f>+'24-01-337 Ind. Bonos Art. 2'!R55</f>
        <v>0</v>
      </c>
      <c r="H19" s="40">
        <f>+'24-01-337 Ind. Bonos Art. 2'!S55</f>
        <v>0</v>
      </c>
      <c r="I19" s="40">
        <f>+'24-01-337 Ind. Bonos Art. 2'!T55</f>
        <v>0</v>
      </c>
      <c r="J19" s="40">
        <f>+'24-01-337 Ind. Bonos Art. 2'!U55</f>
        <v>0</v>
      </c>
      <c r="K19" s="40">
        <f>+'24-01-337 Ind. Bonos Art. 2'!V55</f>
        <v>0</v>
      </c>
      <c r="L19" s="40">
        <f>+'24-01-337 Ind. Bonos Art. 2'!W55</f>
        <v>0</v>
      </c>
      <c r="M19" s="40">
        <f>+'24-01-337 Ind. Bonos Art. 2'!X55</f>
        <v>0</v>
      </c>
      <c r="N19" s="40">
        <f>+'24-01-337 Ind. Bonos Art. 2'!Y55</f>
        <v>0</v>
      </c>
      <c r="O19" s="40">
        <f>+'24-01-337 Ind. Bonos Art. 2'!Z55</f>
        <v>0</v>
      </c>
      <c r="P19" s="40">
        <f>+'24-01-337 Ind. Bonos Art. 2'!AA55</f>
        <v>0</v>
      </c>
      <c r="Q19" s="40">
        <f>+'24-01-337 Ind. Bonos Art. 2'!AB55</f>
        <v>0</v>
      </c>
      <c r="R19" s="40">
        <f>+'24-01-337 Ind. Bonos Art. 2'!AC55</f>
        <v>0</v>
      </c>
      <c r="S19" s="40">
        <f>+'24-01-337 Ind. Bonos Art. 2'!AD55</f>
        <v>0</v>
      </c>
      <c r="T19" s="40">
        <f>+'24-01-337 Ind. Bonos Art. 2'!AE55</f>
        <v>0</v>
      </c>
      <c r="U19" s="40">
        <f>+'24-01-337 Ind. Bonos Art. 2'!AF55</f>
        <v>0</v>
      </c>
      <c r="V19" s="40">
        <f>+'24-01-337 Ind. Bonos Art. 2'!AG55</f>
        <v>0</v>
      </c>
      <c r="W19" s="40">
        <f>+'24-01-337 Ind. Bonos Art. 2'!AH55</f>
        <v>0</v>
      </c>
      <c r="X19" s="61">
        <f>+'24-01-337 Ind. Bonos Art. 2'!AI55</f>
        <v>0</v>
      </c>
      <c r="Y19" s="61">
        <f>+'24-01-337 Ind. Bonos Art. 2'!AJ55</f>
        <v>0</v>
      </c>
    </row>
    <row r="20" spans="1:25" ht="24.75" customHeight="1" x14ac:dyDescent="0.25">
      <c r="A20" s="62" t="s">
        <v>66</v>
      </c>
      <c r="B20" s="40">
        <f>+'24-01-337 Ind. Bonos Art. 2'!J59</f>
        <v>0</v>
      </c>
      <c r="C20" s="40">
        <f>+'24-01-337 Ind. Bonos Art. 2'!K59</f>
        <v>0</v>
      </c>
      <c r="D20" s="40">
        <f>+'24-01-337 Ind. Bonos Art. 2'!M59</f>
        <v>0</v>
      </c>
      <c r="E20" s="40">
        <f>+'24-01-337 Ind. Bonos Art. 2'!N59</f>
        <v>0</v>
      </c>
      <c r="F20" s="40">
        <f>+'24-01-337 Ind. Bonos Art. 2'!O59</f>
        <v>0</v>
      </c>
      <c r="G20" s="40">
        <f>+'24-01-337 Ind. Bonos Art. 2'!R59</f>
        <v>0</v>
      </c>
      <c r="H20" s="40">
        <f>+'24-01-337 Ind. Bonos Art. 2'!S59</f>
        <v>0</v>
      </c>
      <c r="I20" s="40">
        <f>+'24-01-337 Ind. Bonos Art. 2'!T59</f>
        <v>0</v>
      </c>
      <c r="J20" s="40">
        <f>+'24-01-337 Ind. Bonos Art. 2'!U59</f>
        <v>0</v>
      </c>
      <c r="K20" s="40">
        <f>+'24-01-337 Ind. Bonos Art. 2'!V59</f>
        <v>0</v>
      </c>
      <c r="L20" s="40">
        <f>+'24-01-337 Ind. Bonos Art. 2'!W59</f>
        <v>0</v>
      </c>
      <c r="M20" s="40">
        <f>+'24-01-337 Ind. Bonos Art. 2'!X59</f>
        <v>0</v>
      </c>
      <c r="N20" s="40">
        <f>+'24-01-337 Ind. Bonos Art. 2'!Y59</f>
        <v>0</v>
      </c>
      <c r="O20" s="40">
        <f>+'24-01-337 Ind. Bonos Art. 2'!Z59</f>
        <v>0</v>
      </c>
      <c r="P20" s="40">
        <f>+'24-01-337 Ind. Bonos Art. 2'!AA59</f>
        <v>0</v>
      </c>
      <c r="Q20" s="40">
        <f>+'24-01-337 Ind. Bonos Art. 2'!AB59</f>
        <v>0</v>
      </c>
      <c r="R20" s="40">
        <f>+'24-01-337 Ind. Bonos Art. 2'!AC59</f>
        <v>0</v>
      </c>
      <c r="S20" s="40">
        <f>+'24-01-337 Ind. Bonos Art. 2'!AD59</f>
        <v>0</v>
      </c>
      <c r="T20" s="40">
        <f>+'24-01-337 Ind. Bonos Art. 2'!AE59</f>
        <v>0</v>
      </c>
      <c r="U20" s="40">
        <f>+'24-01-337 Ind. Bonos Art. 2'!AF59</f>
        <v>0</v>
      </c>
      <c r="V20" s="40">
        <f>+'24-01-337 Ind. Bonos Art. 2'!AG59</f>
        <v>0</v>
      </c>
      <c r="W20" s="40">
        <f>+'24-01-337 Ind. Bonos Art. 2'!AH59</f>
        <v>0</v>
      </c>
      <c r="X20" s="61">
        <f>+'24-01-337 Ind. Bonos Art. 2'!AI59</f>
        <v>0</v>
      </c>
      <c r="Y20" s="61">
        <f>+'24-01-337 Ind. Bonos Art. 2'!AJ59</f>
        <v>0</v>
      </c>
    </row>
    <row r="21" spans="1:25" ht="24.75" customHeight="1" x14ac:dyDescent="0.25">
      <c r="A21" s="62" t="s">
        <v>68</v>
      </c>
      <c r="B21" s="40">
        <f>+'24-01-337 Ind. Bonos Art. 2'!J63</f>
        <v>0</v>
      </c>
      <c r="C21" s="40">
        <f>+'24-01-337 Ind. Bonos Art. 2'!K63</f>
        <v>0</v>
      </c>
      <c r="D21" s="40">
        <f>+'24-01-337 Ind. Bonos Art. 2'!M63</f>
        <v>0</v>
      </c>
      <c r="E21" s="40">
        <f>+'24-01-337 Ind. Bonos Art. 2'!N63</f>
        <v>0</v>
      </c>
      <c r="F21" s="40">
        <f>+'24-01-337 Ind. Bonos Art. 2'!O63</f>
        <v>0</v>
      </c>
      <c r="G21" s="40">
        <f>+'24-01-337 Ind. Bonos Art. 2'!R63</f>
        <v>0</v>
      </c>
      <c r="H21" s="40">
        <f>+'24-01-337 Ind. Bonos Art. 2'!S63</f>
        <v>0</v>
      </c>
      <c r="I21" s="40">
        <f>+'24-01-337 Ind. Bonos Art. 2'!T63</f>
        <v>0</v>
      </c>
      <c r="J21" s="40">
        <f>+'24-01-337 Ind. Bonos Art. 2'!U63</f>
        <v>0</v>
      </c>
      <c r="K21" s="40">
        <f>+'24-01-337 Ind. Bonos Art. 2'!V63</f>
        <v>0</v>
      </c>
      <c r="L21" s="40">
        <f>+'24-01-337 Ind. Bonos Art. 2'!W63</f>
        <v>0</v>
      </c>
      <c r="M21" s="40">
        <f>+'24-01-337 Ind. Bonos Art. 2'!X63</f>
        <v>0</v>
      </c>
      <c r="N21" s="40">
        <f>+'24-01-337 Ind. Bonos Art. 2'!Y63</f>
        <v>0</v>
      </c>
      <c r="O21" s="40">
        <f>+'24-01-337 Ind. Bonos Art. 2'!Z63</f>
        <v>0</v>
      </c>
      <c r="P21" s="40">
        <f>+'24-01-337 Ind. Bonos Art. 2'!AA63</f>
        <v>0</v>
      </c>
      <c r="Q21" s="40">
        <f>+'24-01-337 Ind. Bonos Art. 2'!AB63</f>
        <v>0</v>
      </c>
      <c r="R21" s="40">
        <f>+'24-01-337 Ind. Bonos Art. 2'!AC63</f>
        <v>0</v>
      </c>
      <c r="S21" s="40">
        <f>+'24-01-337 Ind. Bonos Art. 2'!AD63</f>
        <v>0</v>
      </c>
      <c r="T21" s="40">
        <f>+'24-01-337 Ind. Bonos Art. 2'!AE63</f>
        <v>0</v>
      </c>
      <c r="U21" s="40">
        <f>+'24-01-337 Ind. Bonos Art. 2'!AF63</f>
        <v>0</v>
      </c>
      <c r="V21" s="40">
        <f>+'24-01-337 Ind. Bonos Art. 2'!AG63</f>
        <v>0</v>
      </c>
      <c r="W21" s="40">
        <f>+'24-01-337 Ind. Bonos Art. 2'!AH63</f>
        <v>0</v>
      </c>
      <c r="X21" s="61">
        <f>+'24-01-337 Ind. Bonos Art. 2'!AI63</f>
        <v>0</v>
      </c>
      <c r="Y21" s="61">
        <f>+'24-01-337 Ind. Bonos Art. 2'!AJ63</f>
        <v>0</v>
      </c>
    </row>
    <row r="22" spans="1:25" ht="24.75" customHeight="1" x14ac:dyDescent="0.25">
      <c r="A22" s="62" t="s">
        <v>80</v>
      </c>
      <c r="B22" s="40">
        <f>+'24-01-337 Ind. Bonos Art. 2'!J67</f>
        <v>0</v>
      </c>
      <c r="C22" s="40">
        <f>+'24-01-337 Ind. Bonos Art. 2'!K64</f>
        <v>0</v>
      </c>
      <c r="D22" s="40">
        <f>+'24-01-337 Ind. Bonos Art. 2'!M64</f>
        <v>0</v>
      </c>
      <c r="E22" s="40">
        <f>+'24-01-337 Ind. Bonos Art. 2'!N64</f>
        <v>0</v>
      </c>
      <c r="F22" s="40">
        <f>+'24-01-337 Ind. Bonos Art. 2'!O64</f>
        <v>0</v>
      </c>
      <c r="G22" s="40">
        <f>+'24-01-337 Ind. Bonos Art. 2'!R64</f>
        <v>0</v>
      </c>
      <c r="H22" s="40">
        <f>+'24-01-337 Ind. Bonos Art. 2'!S64</f>
        <v>0</v>
      </c>
      <c r="I22" s="40">
        <f>+'24-01-337 Ind. Bonos Art. 2'!T64</f>
        <v>0</v>
      </c>
      <c r="J22" s="40">
        <f>+'24-01-337 Ind. Bonos Art. 2'!U67</f>
        <v>0</v>
      </c>
      <c r="K22" s="40">
        <f>+'24-01-337 Ind. Bonos Art. 2'!V64</f>
        <v>0</v>
      </c>
      <c r="L22" s="40">
        <f>+'24-01-337 Ind. Bonos Art. 2'!W64</f>
        <v>0</v>
      </c>
      <c r="M22" s="40">
        <f>+'24-01-337 Ind. Bonos Art. 2'!X64</f>
        <v>0</v>
      </c>
      <c r="N22" s="40">
        <f>+'24-01-337 Ind. Bonos Art. 2'!Y67</f>
        <v>0</v>
      </c>
      <c r="O22" s="40">
        <f>+'24-01-337 Ind. Bonos Art. 2'!Z64</f>
        <v>0</v>
      </c>
      <c r="P22" s="40">
        <f>+'24-01-337 Ind. Bonos Art. 2'!AA64</f>
        <v>0</v>
      </c>
      <c r="Q22" s="40">
        <f>+'24-01-337 Ind. Bonos Art. 2'!AB64</f>
        <v>0</v>
      </c>
      <c r="R22" s="40">
        <f>+'24-01-337 Ind. Bonos Art. 2'!AC67</f>
        <v>0</v>
      </c>
      <c r="S22" s="40">
        <f>+'24-01-337 Ind. Bonos Art. 2'!AD64</f>
        <v>0</v>
      </c>
      <c r="T22" s="40">
        <f>+'24-01-337 Ind. Bonos Art. 2'!AE64</f>
        <v>0</v>
      </c>
      <c r="U22" s="40">
        <f>+'24-01-337 Ind. Bonos Art. 2'!AF64</f>
        <v>0</v>
      </c>
      <c r="V22" s="40">
        <f>+'24-01-337 Ind. Bonos Art. 2'!AG67</f>
        <v>0</v>
      </c>
      <c r="W22" s="40">
        <f>+'24-01-337 Ind. Bonos Art. 2'!AH67</f>
        <v>0</v>
      </c>
      <c r="X22" s="61">
        <f>+'24-01-337 Ind. Bonos Art. 2'!AI67</f>
        <v>0</v>
      </c>
      <c r="Y22" s="61">
        <f>+'24-01-337 Ind. Bonos Art. 2'!AJ67</f>
        <v>0</v>
      </c>
    </row>
    <row r="23" spans="1:25" ht="24.75" customHeight="1" x14ac:dyDescent="0.25">
      <c r="A23" s="62" t="s">
        <v>70</v>
      </c>
      <c r="B23" s="40">
        <f>+'24-01-337 Ind. Bonos Art. 2'!J71</f>
        <v>0</v>
      </c>
      <c r="C23" s="40">
        <f>+'24-01-337 Ind. Bonos Art. 2'!K71</f>
        <v>0</v>
      </c>
      <c r="D23" s="40">
        <f>+'24-01-337 Ind. Bonos Art. 2'!M71</f>
        <v>0</v>
      </c>
      <c r="E23" s="40">
        <f>+'24-01-337 Ind. Bonos Art. 2'!N71</f>
        <v>0</v>
      </c>
      <c r="F23" s="40">
        <f>+'24-01-337 Ind. Bonos Art. 2'!O71</f>
        <v>0</v>
      </c>
      <c r="G23" s="40">
        <f>+'24-01-337 Ind. Bonos Art. 2'!R71</f>
        <v>0</v>
      </c>
      <c r="H23" s="40">
        <f>+'24-01-337 Ind. Bonos Art. 2'!S71</f>
        <v>0</v>
      </c>
      <c r="I23" s="40">
        <f>+'24-01-337 Ind. Bonos Art. 2'!T71</f>
        <v>0</v>
      </c>
      <c r="J23" s="40">
        <f>+'24-01-337 Ind. Bonos Art. 2'!U71</f>
        <v>0</v>
      </c>
      <c r="K23" s="40">
        <f>+'24-01-337 Ind. Bonos Art. 2'!V71</f>
        <v>0</v>
      </c>
      <c r="L23" s="40">
        <f>+'24-01-337 Ind. Bonos Art. 2'!W71</f>
        <v>0</v>
      </c>
      <c r="M23" s="40">
        <f>+'24-01-337 Ind. Bonos Art. 2'!X71</f>
        <v>0</v>
      </c>
      <c r="N23" s="40">
        <f>+'24-01-337 Ind. Bonos Art. 2'!Y71</f>
        <v>0</v>
      </c>
      <c r="O23" s="40">
        <f>+'24-01-337 Ind. Bonos Art. 2'!Z71</f>
        <v>0</v>
      </c>
      <c r="P23" s="40">
        <f>+'24-01-337 Ind. Bonos Art. 2'!AA71</f>
        <v>0</v>
      </c>
      <c r="Q23" s="40">
        <f>+'24-01-337 Ind. Bonos Art. 2'!AB71</f>
        <v>0</v>
      </c>
      <c r="R23" s="40">
        <f>+'24-01-337 Ind. Bonos Art. 2'!AC71</f>
        <v>0</v>
      </c>
      <c r="S23" s="40">
        <f>+'24-01-337 Ind. Bonos Art. 2'!AD71</f>
        <v>0</v>
      </c>
      <c r="T23" s="40">
        <f>+'24-01-337 Ind. Bonos Art. 2'!AE71</f>
        <v>0</v>
      </c>
      <c r="U23" s="40">
        <f>+'24-01-337 Ind. Bonos Art. 2'!AF71</f>
        <v>0</v>
      </c>
      <c r="V23" s="40">
        <f>+'24-01-337 Ind. Bonos Art. 2'!AG71</f>
        <v>0</v>
      </c>
      <c r="W23" s="40">
        <f>+'24-01-337 Ind. Bonos Art. 2'!AH71</f>
        <v>0</v>
      </c>
      <c r="X23" s="61">
        <f>+'24-01-337 Ind. Bonos Art. 2'!AI71</f>
        <v>0</v>
      </c>
      <c r="Y23" s="61">
        <f>+'24-01-337 Ind. Bonos Art. 2'!AJ71</f>
        <v>0</v>
      </c>
    </row>
    <row r="24" spans="1:25" ht="24.75" customHeight="1" x14ac:dyDescent="0.25">
      <c r="A24" s="63" t="s">
        <v>72</v>
      </c>
      <c r="B24" s="40">
        <f>+'24-01-337 Ind. Bonos Art. 2'!J75</f>
        <v>30278763000</v>
      </c>
      <c r="C24" s="40">
        <f>+'24-01-337 Ind. Bonos Art. 2'!K75</f>
        <v>30278763000</v>
      </c>
      <c r="D24" s="40">
        <f>+'24-01-337 Ind. Bonos Art. 2'!M75</f>
        <v>0</v>
      </c>
      <c r="E24" s="40">
        <f>+'24-01-337 Ind. Bonos Art. 2'!N75</f>
        <v>0</v>
      </c>
      <c r="F24" s="40">
        <f>+'24-01-337 Ind. Bonos Art. 2'!O75</f>
        <v>0</v>
      </c>
      <c r="G24" s="40">
        <f>+'24-01-337 Ind. Bonos Art. 2'!R75</f>
        <v>0</v>
      </c>
      <c r="H24" s="40">
        <f>+'24-01-337 Ind. Bonos Art. 2'!S75</f>
        <v>0</v>
      </c>
      <c r="I24" s="40">
        <f>+'24-01-337 Ind. Bonos Art. 2'!T75</f>
        <v>0</v>
      </c>
      <c r="J24" s="40">
        <f>+'24-01-337 Ind. Bonos Art. 2'!U75</f>
        <v>0</v>
      </c>
      <c r="K24" s="40">
        <f>+'24-01-337 Ind. Bonos Art. 2'!V75</f>
        <v>12111505200</v>
      </c>
      <c r="L24" s="40">
        <f>+'24-01-337 Ind. Bonos Art. 2'!W75</f>
        <v>0</v>
      </c>
      <c r="M24" s="40">
        <f>+'24-01-337 Ind. Bonos Art. 2'!X75</f>
        <v>0</v>
      </c>
      <c r="N24" s="40">
        <f>+'24-01-337 Ind. Bonos Art. 2'!Y75</f>
        <v>12111505200</v>
      </c>
      <c r="O24" s="40">
        <f>+'24-01-337 Ind. Bonos Art. 2'!Z75</f>
        <v>9083628900</v>
      </c>
      <c r="P24" s="40">
        <f>+'24-01-337 Ind. Bonos Art. 2'!AA75</f>
        <v>0</v>
      </c>
      <c r="Q24" s="40">
        <f>+'24-01-337 Ind. Bonos Art. 2'!AB75</f>
        <v>0</v>
      </c>
      <c r="R24" s="40">
        <f>+'24-01-337 Ind. Bonos Art. 2'!AC75</f>
        <v>9083628900</v>
      </c>
      <c r="S24" s="40">
        <f>+'24-01-337 Ind. Bonos Art. 2'!AD75</f>
        <v>0</v>
      </c>
      <c r="T24" s="40">
        <f>+'24-01-337 Ind. Bonos Art. 2'!AE75</f>
        <v>0</v>
      </c>
      <c r="U24" s="40">
        <f>+'24-01-337 Ind. Bonos Art. 2'!AF75</f>
        <v>0</v>
      </c>
      <c r="V24" s="40">
        <f>+'24-01-337 Ind. Bonos Art. 2'!AG75</f>
        <v>0</v>
      </c>
      <c r="W24" s="40">
        <f>+'24-01-337 Ind. Bonos Art. 2'!AH75</f>
        <v>21195134100</v>
      </c>
      <c r="X24" s="61">
        <f>+'24-01-337 Ind. Bonos Art. 2'!AI75</f>
        <v>0.7</v>
      </c>
      <c r="Y24" s="61">
        <f>+'24-01-337 Ind. Bonos Art. 2'!AJ75</f>
        <v>1</v>
      </c>
    </row>
    <row r="25" spans="1:25" ht="34.5" customHeight="1" x14ac:dyDescent="0.25">
      <c r="A25" s="65" t="str">
        <f>"TOTAL ASIG."&amp;" "&amp;$A$5</f>
        <v>TOTAL ASIG. 24-01-337 "Bonos Art. 2 Transitorio, Ley N°19,949"</v>
      </c>
      <c r="B25" s="66">
        <f>SUM(B8:B24)</f>
        <v>30278763000</v>
      </c>
      <c r="C25" s="66">
        <f t="shared" ref="C25:V25" si="0">SUM(C8:C24)</f>
        <v>30278763000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12111505200</v>
      </c>
      <c r="L25" s="66">
        <f t="shared" si="0"/>
        <v>0</v>
      </c>
      <c r="M25" s="66">
        <f t="shared" si="0"/>
        <v>0</v>
      </c>
      <c r="N25" s="66">
        <f t="shared" si="0"/>
        <v>12111505200</v>
      </c>
      <c r="O25" s="66">
        <f t="shared" si="0"/>
        <v>9083628900</v>
      </c>
      <c r="P25" s="66">
        <f t="shared" si="0"/>
        <v>0</v>
      </c>
      <c r="Q25" s="66">
        <f t="shared" si="0"/>
        <v>0</v>
      </c>
      <c r="R25" s="66">
        <f t="shared" si="0"/>
        <v>9083628900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21195134100</v>
      </c>
      <c r="X25" s="67">
        <f>+'24-01-337 Ind. Bonos Art. 2'!AI76</f>
        <v>0.7</v>
      </c>
      <c r="Y25" s="67">
        <f>'24-01-337 Ind. Bonos Art. 2'!AJ76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>
    <tabColor rgb="FF007DB5"/>
    <pageSetUpPr fitToPage="1"/>
  </sheetPr>
  <dimension ref="A1:DB95"/>
  <sheetViews>
    <sheetView topLeftCell="C1" zoomScale="80" zoomScaleNormal="80" workbookViewId="0">
      <pane xSplit="7" ySplit="7" topLeftCell="J62" activePane="bottomRight" state="frozen"/>
      <selection activeCell="C1" sqref="C1"/>
      <selection pane="topRight" activeCell="J1" sqref="J1"/>
      <selection pane="bottomLeft" activeCell="C8" sqref="C8"/>
      <selection pane="bottomRight" activeCell="J8" sqref="J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5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82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0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0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0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0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0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0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0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0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0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0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0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0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0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0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87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0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0">
        <v>1802279000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135</v>
      </c>
      <c r="D73" s="34">
        <v>45797</v>
      </c>
      <c r="E73" s="26" t="s">
        <v>130</v>
      </c>
      <c r="F73" s="27" t="s">
        <v>131</v>
      </c>
      <c r="G73" s="26"/>
      <c r="H73" s="36"/>
      <c r="I73" s="38"/>
      <c r="J73" s="90"/>
      <c r="K73" s="41">
        <v>1802279000</v>
      </c>
      <c r="L73" s="39" t="s">
        <v>98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>
        <v>901139500</v>
      </c>
      <c r="W73" s="19"/>
      <c r="X73" s="19"/>
      <c r="Y73" s="8">
        <f>SUM(V73:X73)</f>
        <v>901139500</v>
      </c>
      <c r="Z73" s="19">
        <v>901139500</v>
      </c>
      <c r="AA73" s="19"/>
      <c r="AB73" s="19"/>
      <c r="AC73" s="8">
        <f>SUM(Z73:AB73)</f>
        <v>901139500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1802279000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0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1" t="s">
        <v>73</v>
      </c>
      <c r="B75" s="91"/>
      <c r="C75" s="91"/>
      <c r="D75" s="91"/>
      <c r="E75" s="91"/>
      <c r="F75" s="91"/>
      <c r="G75" s="91"/>
      <c r="H75" s="91"/>
      <c r="I75" s="91"/>
      <c r="J75" s="56">
        <f>J72</f>
        <v>1802279000</v>
      </c>
      <c r="K75" s="56">
        <f>SUM(K73:K73)</f>
        <v>1802279000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901139500</v>
      </c>
      <c r="W75" s="56">
        <f t="shared" si="16"/>
        <v>0</v>
      </c>
      <c r="X75" s="56">
        <f t="shared" si="16"/>
        <v>0</v>
      </c>
      <c r="Y75" s="56">
        <f t="shared" si="16"/>
        <v>901139500</v>
      </c>
      <c r="Z75" s="56">
        <f t="shared" si="16"/>
        <v>901139500</v>
      </c>
      <c r="AA75" s="56">
        <f t="shared" si="16"/>
        <v>0</v>
      </c>
      <c r="AB75" s="56">
        <f t="shared" si="16"/>
        <v>0</v>
      </c>
      <c r="AC75" s="56">
        <f t="shared" si="16"/>
        <v>901139500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1802279000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24-02-010 "Programa de Ayudas Técnicas - SENADIS"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1802279000</v>
      </c>
      <c r="K76" s="66">
        <f t="shared" ref="K76:AH76" si="17">SUM(K11,K15,K19,K23,K27,K31,K35,K39,K43,K47,K51,K55,K59,K63,K67,K71,K75)</f>
        <v>1802279000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901139500</v>
      </c>
      <c r="W76" s="66">
        <f t="shared" si="17"/>
        <v>0</v>
      </c>
      <c r="X76" s="66">
        <f t="shared" si="17"/>
        <v>0</v>
      </c>
      <c r="Y76" s="66">
        <f t="shared" si="17"/>
        <v>901139500</v>
      </c>
      <c r="Z76" s="66">
        <f t="shared" si="17"/>
        <v>901139500</v>
      </c>
      <c r="AA76" s="66">
        <f t="shared" si="17"/>
        <v>0</v>
      </c>
      <c r="AB76" s="66">
        <f t="shared" si="17"/>
        <v>0</v>
      </c>
      <c r="AC76" s="66">
        <f t="shared" si="17"/>
        <v>901139500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1802279000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75:I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4:E64"/>
    <mergeCell ref="J65:J66"/>
    <mergeCell ref="A68:E68"/>
    <mergeCell ref="J69:J70"/>
    <mergeCell ref="A71:I71"/>
    <mergeCell ref="A72:E72"/>
    <mergeCell ref="J72:J74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D8FB3D27-014A-427E-8CD4-F53A6DDC630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CA8E5FA6-33CD-432D-B712-66FEDA4E4504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3BB40F75-8BA8-48B6-B5B1-3F46DD2293D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BD09D21-7318-4A63-A9C5-34C1722AB4F3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05390CA-9590-4125-8175-7D25878AC50F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6509275-5748-4CE2-B593-F99436B181B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52469AC-9F30-48FC-8B1F-BFF5205C7CD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69E6795-D239-45E3-BCC9-0655335EE3F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>
    <tabColor rgb="FF33CCFF"/>
    <pageSetUpPr fitToPage="1"/>
  </sheetPr>
  <dimension ref="A1:Y42"/>
  <sheetViews>
    <sheetView topLeftCell="A8" zoomScale="80" zoomScaleNormal="8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82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+'24-02-010 Ind. A.Téc SENADIS'!J11</f>
        <v>0</v>
      </c>
      <c r="C8" s="40">
        <f>+'24-02-010 Ind. A.Téc SENADIS'!K11</f>
        <v>0</v>
      </c>
      <c r="D8" s="40">
        <f>+'24-02-010 Ind. A.Téc SENADIS'!M11</f>
        <v>0</v>
      </c>
      <c r="E8" s="40">
        <f>+'24-02-010 Ind. A.Téc SENADIS'!N11</f>
        <v>0</v>
      </c>
      <c r="F8" s="40">
        <f>+'24-02-010 Ind. A.Téc SENADIS'!O11</f>
        <v>0</v>
      </c>
      <c r="G8" s="40">
        <f>+'24-02-010 Ind. A.Téc SENADIS'!R11</f>
        <v>0</v>
      </c>
      <c r="H8" s="40">
        <f>+'24-02-010 Ind. A.Téc SENADIS'!S11</f>
        <v>0</v>
      </c>
      <c r="I8" s="40">
        <f>+'24-02-010 Ind. A.Téc SENADIS'!T11</f>
        <v>0</v>
      </c>
      <c r="J8" s="40">
        <f>+'24-02-010 Ind. A.Téc SENADIS'!U11</f>
        <v>0</v>
      </c>
      <c r="K8" s="40">
        <f>+'24-02-010 Ind. A.Téc SENADIS'!V11</f>
        <v>0</v>
      </c>
      <c r="L8" s="40">
        <f>+'24-02-010 Ind. A.Téc SENADIS'!W11</f>
        <v>0</v>
      </c>
      <c r="M8" s="40">
        <f>+'24-02-010 Ind. A.Téc SENADIS'!X11</f>
        <v>0</v>
      </c>
      <c r="N8" s="40">
        <f>+'24-02-010 Ind. A.Téc SENADIS'!Y11</f>
        <v>0</v>
      </c>
      <c r="O8" s="40">
        <f>+'24-02-010 Ind. A.Téc SENADIS'!Z11</f>
        <v>0</v>
      </c>
      <c r="P8" s="40">
        <f>+'24-02-010 Ind. A.Téc SENADIS'!AA11</f>
        <v>0</v>
      </c>
      <c r="Q8" s="40">
        <f>+'24-02-010 Ind. A.Téc SENADIS'!AB11</f>
        <v>0</v>
      </c>
      <c r="R8" s="40">
        <f>+'24-02-010 Ind. A.Téc SENADIS'!AC11</f>
        <v>0</v>
      </c>
      <c r="S8" s="40">
        <f>+'24-02-010 Ind. A.Téc SENADIS'!AD11</f>
        <v>0</v>
      </c>
      <c r="T8" s="40">
        <f>+'24-02-010 Ind. A.Téc SENADIS'!AE11</f>
        <v>0</v>
      </c>
      <c r="U8" s="40">
        <f>+'24-02-010 Ind. A.Téc SENADIS'!AF11</f>
        <v>0</v>
      </c>
      <c r="V8" s="40">
        <f>+'24-02-010 Ind. A.Téc SENADIS'!AG11</f>
        <v>0</v>
      </c>
      <c r="W8" s="40">
        <f>+'24-02-010 Ind. A.Téc SENADIS'!AH11</f>
        <v>0</v>
      </c>
      <c r="X8" s="61">
        <f>+'24-02-010 Ind. A.Téc SENADIS'!AI11</f>
        <v>0</v>
      </c>
      <c r="Y8" s="61">
        <f>+'24-02-010 Ind. A.Téc SENADIS'!AJ11</f>
        <v>0</v>
      </c>
    </row>
    <row r="9" spans="1:25" ht="24.75" customHeight="1" x14ac:dyDescent="0.25">
      <c r="A9" s="60" t="s">
        <v>44</v>
      </c>
      <c r="B9" s="40">
        <f>+'24-02-010 Ind. A.Téc SENADIS'!J15</f>
        <v>0</v>
      </c>
      <c r="C9" s="40">
        <f>+'24-02-010 Ind. A.Téc SENADIS'!K15</f>
        <v>0</v>
      </c>
      <c r="D9" s="40">
        <f>+'24-02-010 Ind. A.Téc SENADIS'!M15</f>
        <v>0</v>
      </c>
      <c r="E9" s="40">
        <f>+'24-02-010 Ind. A.Téc SENADIS'!N15</f>
        <v>0</v>
      </c>
      <c r="F9" s="40">
        <f>+'24-02-010 Ind. A.Téc SENADIS'!O15</f>
        <v>0</v>
      </c>
      <c r="G9" s="40">
        <f>+'24-02-010 Ind. A.Téc SENADIS'!R15</f>
        <v>0</v>
      </c>
      <c r="H9" s="40">
        <f>+'24-02-010 Ind. A.Téc SENADIS'!S15</f>
        <v>0</v>
      </c>
      <c r="I9" s="40">
        <f>+'24-02-010 Ind. A.Téc SENADIS'!T15</f>
        <v>0</v>
      </c>
      <c r="J9" s="40">
        <f>+'24-02-010 Ind. A.Téc SENADIS'!U15</f>
        <v>0</v>
      </c>
      <c r="K9" s="40">
        <f>+'24-02-010 Ind. A.Téc SENADIS'!V15</f>
        <v>0</v>
      </c>
      <c r="L9" s="40">
        <f>+'24-02-010 Ind. A.Téc SENADIS'!W15</f>
        <v>0</v>
      </c>
      <c r="M9" s="40">
        <f>+'24-02-010 Ind. A.Téc SENADIS'!X15</f>
        <v>0</v>
      </c>
      <c r="N9" s="40">
        <f>+'24-02-010 Ind. A.Téc SENADIS'!Y15</f>
        <v>0</v>
      </c>
      <c r="O9" s="40">
        <f>+'24-02-010 Ind. A.Téc SENADIS'!Z15</f>
        <v>0</v>
      </c>
      <c r="P9" s="40">
        <f>+'24-02-010 Ind. A.Téc SENADIS'!AA15</f>
        <v>0</v>
      </c>
      <c r="Q9" s="40">
        <f>+'24-02-010 Ind. A.Téc SENADIS'!AB15</f>
        <v>0</v>
      </c>
      <c r="R9" s="40">
        <f>+'24-02-010 Ind. A.Téc SENADIS'!AC15</f>
        <v>0</v>
      </c>
      <c r="S9" s="40">
        <f>+'24-02-010 Ind. A.Téc SENADIS'!AD15</f>
        <v>0</v>
      </c>
      <c r="T9" s="40">
        <f>+'24-02-010 Ind. A.Téc SENADIS'!AE15</f>
        <v>0</v>
      </c>
      <c r="U9" s="40">
        <f>+'24-02-010 Ind. A.Téc SENADIS'!AF15</f>
        <v>0</v>
      </c>
      <c r="V9" s="40">
        <f>+'24-02-010 Ind. A.Téc SENADIS'!AG15</f>
        <v>0</v>
      </c>
      <c r="W9" s="40">
        <f>+'24-02-010 Ind. A.Téc SENADIS'!AH15</f>
        <v>0</v>
      </c>
      <c r="X9" s="61">
        <f>+'24-02-010 Ind. A.Téc SENADIS'!AI15</f>
        <v>0</v>
      </c>
      <c r="Y9" s="61">
        <f>+'24-02-010 Ind. A.Téc SENADIS'!AJ15</f>
        <v>0</v>
      </c>
    </row>
    <row r="10" spans="1:25" ht="24.75" customHeight="1" x14ac:dyDescent="0.25">
      <c r="A10" s="60" t="s">
        <v>46</v>
      </c>
      <c r="B10" s="40">
        <f>+'24-02-010 Ind. A.Téc SENADIS'!J19</f>
        <v>0</v>
      </c>
      <c r="C10" s="40">
        <f>+'24-02-010 Ind. A.Téc SENADIS'!K19</f>
        <v>0</v>
      </c>
      <c r="D10" s="40">
        <f>+'24-02-010 Ind. A.Téc SENADIS'!M19</f>
        <v>0</v>
      </c>
      <c r="E10" s="40">
        <f>+'24-02-010 Ind. A.Téc SENADIS'!N19</f>
        <v>0</v>
      </c>
      <c r="F10" s="40">
        <f>+'24-02-010 Ind. A.Téc SENADIS'!O19</f>
        <v>0</v>
      </c>
      <c r="G10" s="40">
        <f>+'24-02-010 Ind. A.Téc SENADIS'!R19</f>
        <v>0</v>
      </c>
      <c r="H10" s="40">
        <f>+'24-02-010 Ind. A.Téc SENADIS'!S19</f>
        <v>0</v>
      </c>
      <c r="I10" s="40">
        <f>+'24-02-010 Ind. A.Téc SENADIS'!T19</f>
        <v>0</v>
      </c>
      <c r="J10" s="40">
        <f>+'24-02-010 Ind. A.Téc SENADIS'!U19</f>
        <v>0</v>
      </c>
      <c r="K10" s="40">
        <f>+'24-02-010 Ind. A.Téc SENADIS'!V19</f>
        <v>0</v>
      </c>
      <c r="L10" s="40">
        <f>+'24-02-010 Ind. A.Téc SENADIS'!W19</f>
        <v>0</v>
      </c>
      <c r="M10" s="40">
        <f>+'24-02-010 Ind. A.Téc SENADIS'!X19</f>
        <v>0</v>
      </c>
      <c r="N10" s="40">
        <f>+'24-02-010 Ind. A.Téc SENADIS'!Y19</f>
        <v>0</v>
      </c>
      <c r="O10" s="40">
        <f>+'24-02-010 Ind. A.Téc SENADIS'!Z19</f>
        <v>0</v>
      </c>
      <c r="P10" s="40">
        <f>+'24-02-010 Ind. A.Téc SENADIS'!AA19</f>
        <v>0</v>
      </c>
      <c r="Q10" s="40">
        <f>+'24-02-010 Ind. A.Téc SENADIS'!AB19</f>
        <v>0</v>
      </c>
      <c r="R10" s="40">
        <f>+'24-02-010 Ind. A.Téc SENADIS'!AC19</f>
        <v>0</v>
      </c>
      <c r="S10" s="40">
        <f>+'24-02-010 Ind. A.Téc SENADIS'!AD19</f>
        <v>0</v>
      </c>
      <c r="T10" s="40">
        <f>+'24-02-010 Ind. A.Téc SENADIS'!AE19</f>
        <v>0</v>
      </c>
      <c r="U10" s="40">
        <f>+'24-02-010 Ind. A.Téc SENADIS'!AF19</f>
        <v>0</v>
      </c>
      <c r="V10" s="40">
        <f>+'24-02-010 Ind. A.Téc SENADIS'!AG19</f>
        <v>0</v>
      </c>
      <c r="W10" s="40">
        <f>+'24-02-010 Ind. A.Téc SENADIS'!AH19</f>
        <v>0</v>
      </c>
      <c r="X10" s="61">
        <f>+'24-02-010 Ind. A.Téc SENADIS'!AI19</f>
        <v>0</v>
      </c>
      <c r="Y10" s="61">
        <f>+'24-02-010 Ind. A.Téc SENADIS'!AJ19</f>
        <v>0</v>
      </c>
    </row>
    <row r="11" spans="1:25" ht="24.75" customHeight="1" x14ac:dyDescent="0.25">
      <c r="A11" s="60" t="s">
        <v>48</v>
      </c>
      <c r="B11" s="40">
        <f>+'24-02-010 Ind. A.Téc SENADIS'!J23</f>
        <v>0</v>
      </c>
      <c r="C11" s="40">
        <f>+'24-02-010 Ind. A.Téc SENADIS'!K23</f>
        <v>0</v>
      </c>
      <c r="D11" s="40">
        <f>+'24-02-010 Ind. A.Téc SENADIS'!M23</f>
        <v>0</v>
      </c>
      <c r="E11" s="40">
        <f>+'24-02-010 Ind. A.Téc SENADIS'!N23</f>
        <v>0</v>
      </c>
      <c r="F11" s="40">
        <f>+'24-02-010 Ind. A.Téc SENADIS'!O23</f>
        <v>0</v>
      </c>
      <c r="G11" s="40">
        <f>+'24-02-010 Ind. A.Téc SENADIS'!R23</f>
        <v>0</v>
      </c>
      <c r="H11" s="40">
        <f>+'24-02-010 Ind. A.Téc SENADIS'!S23</f>
        <v>0</v>
      </c>
      <c r="I11" s="40">
        <f>+'24-02-010 Ind. A.Téc SENADIS'!T23</f>
        <v>0</v>
      </c>
      <c r="J11" s="40">
        <f>+'24-02-010 Ind. A.Téc SENADIS'!U23</f>
        <v>0</v>
      </c>
      <c r="K11" s="40">
        <f>+'24-02-010 Ind. A.Téc SENADIS'!V23</f>
        <v>0</v>
      </c>
      <c r="L11" s="40">
        <f>+'24-02-010 Ind. A.Téc SENADIS'!W23</f>
        <v>0</v>
      </c>
      <c r="M11" s="40">
        <f>+'24-02-010 Ind. A.Téc SENADIS'!X23</f>
        <v>0</v>
      </c>
      <c r="N11" s="40">
        <f>+'24-02-010 Ind. A.Téc SENADIS'!Y23</f>
        <v>0</v>
      </c>
      <c r="O11" s="40">
        <f>+'24-02-010 Ind. A.Téc SENADIS'!Z23</f>
        <v>0</v>
      </c>
      <c r="P11" s="40">
        <f>+'24-02-010 Ind. A.Téc SENADIS'!AA23</f>
        <v>0</v>
      </c>
      <c r="Q11" s="40">
        <f>+'24-02-010 Ind. A.Téc SENADIS'!AB23</f>
        <v>0</v>
      </c>
      <c r="R11" s="40">
        <f>+'24-02-010 Ind. A.Téc SENADIS'!AC23</f>
        <v>0</v>
      </c>
      <c r="S11" s="40">
        <f>+'24-02-010 Ind. A.Téc SENADIS'!AD23</f>
        <v>0</v>
      </c>
      <c r="T11" s="40">
        <f>+'24-02-010 Ind. A.Téc SENADIS'!AE23</f>
        <v>0</v>
      </c>
      <c r="U11" s="40">
        <f>+'24-02-010 Ind. A.Téc SENADIS'!AF23</f>
        <v>0</v>
      </c>
      <c r="V11" s="40">
        <f>+'24-02-010 Ind. A.Téc SENADIS'!AG23</f>
        <v>0</v>
      </c>
      <c r="W11" s="40">
        <f>+'24-02-010 Ind. A.Téc SENADIS'!AH23</f>
        <v>0</v>
      </c>
      <c r="X11" s="61">
        <f>+'24-02-010 Ind. A.Téc SENADIS'!AI23</f>
        <v>0</v>
      </c>
      <c r="Y11" s="61">
        <f>+'24-02-010 Ind. A.Téc SENADIS'!AJ23</f>
        <v>0</v>
      </c>
    </row>
    <row r="12" spans="1:25" ht="24.75" customHeight="1" x14ac:dyDescent="0.25">
      <c r="A12" s="60" t="s">
        <v>50</v>
      </c>
      <c r="B12" s="40">
        <f>+'24-02-010 Ind. A.Téc SENADIS'!J27</f>
        <v>0</v>
      </c>
      <c r="C12" s="40">
        <f>+'24-02-010 Ind. A.Téc SENADIS'!K27</f>
        <v>0</v>
      </c>
      <c r="D12" s="40">
        <f>+'24-02-010 Ind. A.Téc SENADIS'!M27</f>
        <v>0</v>
      </c>
      <c r="E12" s="40">
        <f>+'24-02-010 Ind. A.Téc SENADIS'!N27</f>
        <v>0</v>
      </c>
      <c r="F12" s="40">
        <f>+'24-02-010 Ind. A.Téc SENADIS'!O27</f>
        <v>0</v>
      </c>
      <c r="G12" s="40">
        <f>+'24-02-010 Ind. A.Téc SENADIS'!R27</f>
        <v>0</v>
      </c>
      <c r="H12" s="40">
        <f>+'24-02-010 Ind. A.Téc SENADIS'!S27</f>
        <v>0</v>
      </c>
      <c r="I12" s="40">
        <f>+'24-02-010 Ind. A.Téc SENADIS'!T27</f>
        <v>0</v>
      </c>
      <c r="J12" s="40">
        <f>+'24-02-010 Ind. A.Téc SENADIS'!U27</f>
        <v>0</v>
      </c>
      <c r="K12" s="40">
        <f>+'24-02-010 Ind. A.Téc SENADIS'!V27</f>
        <v>0</v>
      </c>
      <c r="L12" s="40">
        <f>+'24-02-010 Ind. A.Téc SENADIS'!W27</f>
        <v>0</v>
      </c>
      <c r="M12" s="40">
        <f>+'24-02-010 Ind. A.Téc SENADIS'!X27</f>
        <v>0</v>
      </c>
      <c r="N12" s="40">
        <f>+'24-02-010 Ind. A.Téc SENADIS'!Y27</f>
        <v>0</v>
      </c>
      <c r="O12" s="40">
        <f>+'24-02-010 Ind. A.Téc SENADIS'!Z27</f>
        <v>0</v>
      </c>
      <c r="P12" s="40">
        <f>+'24-02-010 Ind. A.Téc SENADIS'!AA27</f>
        <v>0</v>
      </c>
      <c r="Q12" s="40">
        <f>+'24-02-010 Ind. A.Téc SENADIS'!AB27</f>
        <v>0</v>
      </c>
      <c r="R12" s="40">
        <f>+'24-02-010 Ind. A.Téc SENADIS'!AC27</f>
        <v>0</v>
      </c>
      <c r="S12" s="40">
        <f>+'24-02-010 Ind. A.Téc SENADIS'!AD27</f>
        <v>0</v>
      </c>
      <c r="T12" s="40">
        <f>+'24-02-010 Ind. A.Téc SENADIS'!AE27</f>
        <v>0</v>
      </c>
      <c r="U12" s="40">
        <f>+'24-02-010 Ind. A.Téc SENADIS'!AF27</f>
        <v>0</v>
      </c>
      <c r="V12" s="40">
        <f>+'24-02-010 Ind. A.Téc SENADIS'!AG27</f>
        <v>0</v>
      </c>
      <c r="W12" s="40">
        <f>+'24-02-010 Ind. A.Téc SENADIS'!AH27</f>
        <v>0</v>
      </c>
      <c r="X12" s="61">
        <f>+'24-02-010 Ind. A.Téc SENADIS'!AI27</f>
        <v>0</v>
      </c>
      <c r="Y12" s="61">
        <f>+'24-02-010 Ind. A.Téc SENADIS'!AJ27</f>
        <v>0</v>
      </c>
    </row>
    <row r="13" spans="1:25" ht="24.75" customHeight="1" x14ac:dyDescent="0.25">
      <c r="A13" s="60" t="s">
        <v>52</v>
      </c>
      <c r="B13" s="40">
        <f>+'24-02-010 Ind. A.Téc SENADIS'!J31</f>
        <v>0</v>
      </c>
      <c r="C13" s="40">
        <f>+'24-02-010 Ind. A.Téc SENADIS'!K31</f>
        <v>0</v>
      </c>
      <c r="D13" s="40">
        <f>+'24-02-010 Ind. A.Téc SENADIS'!M31</f>
        <v>0</v>
      </c>
      <c r="E13" s="40">
        <f>+'24-02-010 Ind. A.Téc SENADIS'!N31</f>
        <v>0</v>
      </c>
      <c r="F13" s="40">
        <f>+'24-02-010 Ind. A.Téc SENADIS'!O31</f>
        <v>0</v>
      </c>
      <c r="G13" s="40">
        <f>+'24-02-010 Ind. A.Téc SENADIS'!R31</f>
        <v>0</v>
      </c>
      <c r="H13" s="40">
        <f>+'24-02-010 Ind. A.Téc SENADIS'!S31</f>
        <v>0</v>
      </c>
      <c r="I13" s="40">
        <f>+'24-02-010 Ind. A.Téc SENADIS'!T31</f>
        <v>0</v>
      </c>
      <c r="J13" s="40">
        <f>+'24-02-010 Ind. A.Téc SENADIS'!U31</f>
        <v>0</v>
      </c>
      <c r="K13" s="40">
        <f>+'24-02-010 Ind. A.Téc SENADIS'!V31</f>
        <v>0</v>
      </c>
      <c r="L13" s="40">
        <f>+'24-02-010 Ind. A.Téc SENADIS'!W31</f>
        <v>0</v>
      </c>
      <c r="M13" s="40">
        <f>+'24-02-010 Ind. A.Téc SENADIS'!X31</f>
        <v>0</v>
      </c>
      <c r="N13" s="40">
        <f>+'24-02-010 Ind. A.Téc SENADIS'!Y31</f>
        <v>0</v>
      </c>
      <c r="O13" s="40">
        <f>+'24-02-010 Ind. A.Téc SENADIS'!Z31</f>
        <v>0</v>
      </c>
      <c r="P13" s="40">
        <f>+'24-02-010 Ind. A.Téc SENADIS'!AA31</f>
        <v>0</v>
      </c>
      <c r="Q13" s="40">
        <f>+'24-02-010 Ind. A.Téc SENADIS'!AB31</f>
        <v>0</v>
      </c>
      <c r="R13" s="40">
        <f>+'24-02-010 Ind. A.Téc SENADIS'!AC31</f>
        <v>0</v>
      </c>
      <c r="S13" s="40">
        <f>+'24-02-010 Ind. A.Téc SENADIS'!AD31</f>
        <v>0</v>
      </c>
      <c r="T13" s="40">
        <f>+'24-02-010 Ind. A.Téc SENADIS'!AE31</f>
        <v>0</v>
      </c>
      <c r="U13" s="40">
        <f>+'24-02-010 Ind. A.Téc SENADIS'!AF31</f>
        <v>0</v>
      </c>
      <c r="V13" s="40">
        <f>+'24-02-010 Ind. A.Téc SENADIS'!AG31</f>
        <v>0</v>
      </c>
      <c r="W13" s="40">
        <f>+'24-02-010 Ind. A.Téc SENADIS'!AH31</f>
        <v>0</v>
      </c>
      <c r="X13" s="61">
        <f>+'24-02-010 Ind. A.Téc SENADIS'!AI31</f>
        <v>0</v>
      </c>
      <c r="Y13" s="61">
        <f>+'24-02-010 Ind. A.Téc SENADIS'!AJ31</f>
        <v>0</v>
      </c>
    </row>
    <row r="14" spans="1:25" ht="24.75" customHeight="1" x14ac:dyDescent="0.25">
      <c r="A14" s="60" t="s">
        <v>54</v>
      </c>
      <c r="B14" s="40">
        <f>+'24-02-010 Ind. A.Téc SENADIS'!J35</f>
        <v>0</v>
      </c>
      <c r="C14" s="40">
        <f>+'24-02-010 Ind. A.Téc SENADIS'!K35</f>
        <v>0</v>
      </c>
      <c r="D14" s="40">
        <f>+'24-02-010 Ind. A.Téc SENADIS'!M35</f>
        <v>0</v>
      </c>
      <c r="E14" s="40">
        <f>+'24-02-010 Ind. A.Téc SENADIS'!N35</f>
        <v>0</v>
      </c>
      <c r="F14" s="40">
        <f>+'24-02-010 Ind. A.Téc SENADIS'!O35</f>
        <v>0</v>
      </c>
      <c r="G14" s="40">
        <f>+'24-02-010 Ind. A.Téc SENADIS'!R35</f>
        <v>0</v>
      </c>
      <c r="H14" s="40">
        <f>+'24-02-010 Ind. A.Téc SENADIS'!S35</f>
        <v>0</v>
      </c>
      <c r="I14" s="40">
        <f>+'24-02-010 Ind. A.Téc SENADIS'!T35</f>
        <v>0</v>
      </c>
      <c r="J14" s="40">
        <f>+'24-02-010 Ind. A.Téc SENADIS'!U35</f>
        <v>0</v>
      </c>
      <c r="K14" s="40">
        <f>+'24-02-010 Ind. A.Téc SENADIS'!V35</f>
        <v>0</v>
      </c>
      <c r="L14" s="40">
        <f>+'24-02-010 Ind. A.Téc SENADIS'!W35</f>
        <v>0</v>
      </c>
      <c r="M14" s="40">
        <f>+'24-02-010 Ind. A.Téc SENADIS'!X35</f>
        <v>0</v>
      </c>
      <c r="N14" s="40">
        <f>+'24-02-010 Ind. A.Téc SENADIS'!Y35</f>
        <v>0</v>
      </c>
      <c r="O14" s="40">
        <f>+'24-02-010 Ind. A.Téc SENADIS'!Z35</f>
        <v>0</v>
      </c>
      <c r="P14" s="40">
        <f>+'24-02-010 Ind. A.Téc SENADIS'!AA35</f>
        <v>0</v>
      </c>
      <c r="Q14" s="40">
        <f>+'24-02-010 Ind. A.Téc SENADIS'!AB35</f>
        <v>0</v>
      </c>
      <c r="R14" s="40">
        <f>+'24-02-010 Ind. A.Téc SENADIS'!AC35</f>
        <v>0</v>
      </c>
      <c r="S14" s="40">
        <f>+'24-02-010 Ind. A.Téc SENADIS'!AD35</f>
        <v>0</v>
      </c>
      <c r="T14" s="40">
        <f>+'24-02-010 Ind. A.Téc SENADIS'!AE35</f>
        <v>0</v>
      </c>
      <c r="U14" s="40">
        <f>+'24-02-010 Ind. A.Téc SENADIS'!AF35</f>
        <v>0</v>
      </c>
      <c r="V14" s="40">
        <f>+'24-02-010 Ind. A.Téc SENADIS'!AG35</f>
        <v>0</v>
      </c>
      <c r="W14" s="40">
        <f>+'24-02-010 Ind. A.Téc SENADIS'!AH35</f>
        <v>0</v>
      </c>
      <c r="X14" s="61">
        <f>+'24-02-010 Ind. A.Téc SENADIS'!AI35</f>
        <v>0</v>
      </c>
      <c r="Y14" s="61">
        <f>+'24-02-010 Ind. A.Téc SENADIS'!AJ35</f>
        <v>0</v>
      </c>
    </row>
    <row r="15" spans="1:25" ht="24.75" customHeight="1" x14ac:dyDescent="0.25">
      <c r="A15" s="60" t="s">
        <v>56</v>
      </c>
      <c r="B15" s="40">
        <f>+'24-02-010 Ind. A.Téc SENADIS'!J39</f>
        <v>0</v>
      </c>
      <c r="C15" s="40">
        <f>+'24-02-010 Ind. A.Téc SENADIS'!K39</f>
        <v>0</v>
      </c>
      <c r="D15" s="40">
        <f>+'24-02-010 Ind. A.Téc SENADIS'!M39</f>
        <v>0</v>
      </c>
      <c r="E15" s="40">
        <f>+'24-02-010 Ind. A.Téc SENADIS'!N39</f>
        <v>0</v>
      </c>
      <c r="F15" s="40">
        <f>+'24-02-010 Ind. A.Téc SENADIS'!O39</f>
        <v>0</v>
      </c>
      <c r="G15" s="40">
        <f>+'24-02-010 Ind. A.Téc SENADIS'!R39</f>
        <v>0</v>
      </c>
      <c r="H15" s="40">
        <f>+'24-02-010 Ind. A.Téc SENADIS'!S39</f>
        <v>0</v>
      </c>
      <c r="I15" s="40">
        <f>+'24-02-010 Ind. A.Téc SENADIS'!T39</f>
        <v>0</v>
      </c>
      <c r="J15" s="40">
        <f>+'24-02-010 Ind. A.Téc SENADIS'!U39</f>
        <v>0</v>
      </c>
      <c r="K15" s="40">
        <f>+'24-02-010 Ind. A.Téc SENADIS'!V39</f>
        <v>0</v>
      </c>
      <c r="L15" s="40">
        <f>+'24-02-010 Ind. A.Téc SENADIS'!W39</f>
        <v>0</v>
      </c>
      <c r="M15" s="40">
        <f>+'24-02-010 Ind. A.Téc SENADIS'!X39</f>
        <v>0</v>
      </c>
      <c r="N15" s="40">
        <f>+'24-02-010 Ind. A.Téc SENADIS'!Y39</f>
        <v>0</v>
      </c>
      <c r="O15" s="40">
        <f>+'24-02-010 Ind. A.Téc SENADIS'!Z39</f>
        <v>0</v>
      </c>
      <c r="P15" s="40">
        <f>+'24-02-010 Ind. A.Téc SENADIS'!AA39</f>
        <v>0</v>
      </c>
      <c r="Q15" s="40">
        <f>+'24-02-010 Ind. A.Téc SENADIS'!AB39</f>
        <v>0</v>
      </c>
      <c r="R15" s="40">
        <f>+'24-02-010 Ind. A.Téc SENADIS'!AC39</f>
        <v>0</v>
      </c>
      <c r="S15" s="40">
        <f>+'24-02-010 Ind. A.Téc SENADIS'!AD39</f>
        <v>0</v>
      </c>
      <c r="T15" s="40">
        <f>+'24-02-010 Ind. A.Téc SENADIS'!AE39</f>
        <v>0</v>
      </c>
      <c r="U15" s="40">
        <f>+'24-02-010 Ind. A.Téc SENADIS'!AF39</f>
        <v>0</v>
      </c>
      <c r="V15" s="40">
        <f>+'24-02-010 Ind. A.Téc SENADIS'!AG39</f>
        <v>0</v>
      </c>
      <c r="W15" s="40">
        <f>+'24-02-010 Ind. A.Téc SENADIS'!AH39</f>
        <v>0</v>
      </c>
      <c r="X15" s="61">
        <f>+'24-02-010 Ind. A.Téc SENADIS'!AI39</f>
        <v>0</v>
      </c>
      <c r="Y15" s="61">
        <f>+'24-02-010 Ind. A.Téc SENADIS'!AJ39</f>
        <v>0</v>
      </c>
    </row>
    <row r="16" spans="1:25" ht="24.75" customHeight="1" x14ac:dyDescent="0.25">
      <c r="A16" s="60" t="s">
        <v>58</v>
      </c>
      <c r="B16" s="40">
        <f>+'24-02-010 Ind. A.Téc SENADIS'!J43</f>
        <v>0</v>
      </c>
      <c r="C16" s="40">
        <f>+'24-02-010 Ind. A.Téc SENADIS'!K43</f>
        <v>0</v>
      </c>
      <c r="D16" s="40">
        <f>+'24-02-010 Ind. A.Téc SENADIS'!M43</f>
        <v>0</v>
      </c>
      <c r="E16" s="40">
        <f>+'24-02-010 Ind. A.Téc SENADIS'!N43</f>
        <v>0</v>
      </c>
      <c r="F16" s="40">
        <f>+'24-02-010 Ind. A.Téc SENADIS'!O43</f>
        <v>0</v>
      </c>
      <c r="G16" s="40">
        <f>+'24-02-010 Ind. A.Téc SENADIS'!R43</f>
        <v>0</v>
      </c>
      <c r="H16" s="40">
        <f>+'24-02-010 Ind. A.Téc SENADIS'!S43</f>
        <v>0</v>
      </c>
      <c r="I16" s="40">
        <f>+'24-02-010 Ind. A.Téc SENADIS'!T43</f>
        <v>0</v>
      </c>
      <c r="J16" s="40">
        <f>+'24-02-010 Ind. A.Téc SENADIS'!U43</f>
        <v>0</v>
      </c>
      <c r="K16" s="40">
        <f>+'24-02-010 Ind. A.Téc SENADIS'!V43</f>
        <v>0</v>
      </c>
      <c r="L16" s="40">
        <f>+'24-02-010 Ind. A.Téc SENADIS'!W43</f>
        <v>0</v>
      </c>
      <c r="M16" s="40">
        <f>+'24-02-010 Ind. A.Téc SENADIS'!X43</f>
        <v>0</v>
      </c>
      <c r="N16" s="40">
        <f>+'24-02-010 Ind. A.Téc SENADIS'!Y43</f>
        <v>0</v>
      </c>
      <c r="O16" s="40">
        <f>+'24-02-010 Ind. A.Téc SENADIS'!Z43</f>
        <v>0</v>
      </c>
      <c r="P16" s="40">
        <f>+'24-02-010 Ind. A.Téc SENADIS'!AA43</f>
        <v>0</v>
      </c>
      <c r="Q16" s="40">
        <f>+'24-02-010 Ind. A.Téc SENADIS'!AB43</f>
        <v>0</v>
      </c>
      <c r="R16" s="40">
        <f>+'24-02-010 Ind. A.Téc SENADIS'!AC43</f>
        <v>0</v>
      </c>
      <c r="S16" s="40">
        <f>+'24-02-010 Ind. A.Téc SENADIS'!AD43</f>
        <v>0</v>
      </c>
      <c r="T16" s="40">
        <f>+'24-02-010 Ind. A.Téc SENADIS'!AE43</f>
        <v>0</v>
      </c>
      <c r="U16" s="40">
        <f>+'24-02-010 Ind. A.Téc SENADIS'!AF43</f>
        <v>0</v>
      </c>
      <c r="V16" s="40">
        <f>+'24-02-010 Ind. A.Téc SENADIS'!AG43</f>
        <v>0</v>
      </c>
      <c r="W16" s="40">
        <f>+'24-02-010 Ind. A.Téc SENADIS'!AH43</f>
        <v>0</v>
      </c>
      <c r="X16" s="61">
        <f>+'24-02-010 Ind. A.Téc SENADIS'!AI43</f>
        <v>0</v>
      </c>
      <c r="Y16" s="61">
        <f>+'24-02-010 Ind. A.Téc SENADIS'!AJ43</f>
        <v>0</v>
      </c>
    </row>
    <row r="17" spans="1:25" ht="24.75" customHeight="1" x14ac:dyDescent="0.25">
      <c r="A17" s="60" t="s">
        <v>60</v>
      </c>
      <c r="B17" s="40">
        <f>+'24-02-010 Ind. A.Téc SENADIS'!J47</f>
        <v>0</v>
      </c>
      <c r="C17" s="40">
        <f>+'24-02-010 Ind. A.Téc SENADIS'!K47</f>
        <v>0</v>
      </c>
      <c r="D17" s="40">
        <f>+'24-02-010 Ind. A.Téc SENADIS'!M47</f>
        <v>0</v>
      </c>
      <c r="E17" s="40">
        <f>+'24-02-010 Ind. A.Téc SENADIS'!N47</f>
        <v>0</v>
      </c>
      <c r="F17" s="40">
        <f>+'24-02-010 Ind. A.Téc SENADIS'!O47</f>
        <v>0</v>
      </c>
      <c r="G17" s="40">
        <f>+'24-02-010 Ind. A.Téc SENADIS'!R47</f>
        <v>0</v>
      </c>
      <c r="H17" s="40">
        <f>+'24-02-010 Ind. A.Téc SENADIS'!S47</f>
        <v>0</v>
      </c>
      <c r="I17" s="40">
        <f>+'24-02-010 Ind. A.Téc SENADIS'!T47</f>
        <v>0</v>
      </c>
      <c r="J17" s="40">
        <f>+'24-02-010 Ind. A.Téc SENADIS'!U47</f>
        <v>0</v>
      </c>
      <c r="K17" s="40">
        <f>+'24-02-010 Ind. A.Téc SENADIS'!V47</f>
        <v>0</v>
      </c>
      <c r="L17" s="40">
        <f>+'24-02-010 Ind. A.Téc SENADIS'!W47</f>
        <v>0</v>
      </c>
      <c r="M17" s="40">
        <f>+'24-02-010 Ind. A.Téc SENADIS'!X47</f>
        <v>0</v>
      </c>
      <c r="N17" s="40">
        <f>+'24-02-010 Ind. A.Téc SENADIS'!Y47</f>
        <v>0</v>
      </c>
      <c r="O17" s="40">
        <f>+'24-02-010 Ind. A.Téc SENADIS'!Z47</f>
        <v>0</v>
      </c>
      <c r="P17" s="40">
        <f>+'24-02-010 Ind. A.Téc SENADIS'!AA47</f>
        <v>0</v>
      </c>
      <c r="Q17" s="40">
        <f>+'24-02-010 Ind. A.Téc SENADIS'!AB47</f>
        <v>0</v>
      </c>
      <c r="R17" s="40">
        <f>+'24-02-010 Ind. A.Téc SENADIS'!AC47</f>
        <v>0</v>
      </c>
      <c r="S17" s="40">
        <f>+'24-02-010 Ind. A.Téc SENADIS'!AD47</f>
        <v>0</v>
      </c>
      <c r="T17" s="40">
        <f>+'24-02-010 Ind. A.Téc SENADIS'!AE47</f>
        <v>0</v>
      </c>
      <c r="U17" s="40">
        <f>+'24-02-010 Ind. A.Téc SENADIS'!AF47</f>
        <v>0</v>
      </c>
      <c r="V17" s="40">
        <f>+'24-02-010 Ind. A.Téc SENADIS'!AG47</f>
        <v>0</v>
      </c>
      <c r="W17" s="40">
        <f>+'24-02-010 Ind. A.Téc SENADIS'!AH47</f>
        <v>0</v>
      </c>
      <c r="X17" s="61">
        <f>+'24-02-010 Ind. A.Téc SENADIS'!AI47</f>
        <v>0</v>
      </c>
      <c r="Y17" s="61">
        <f>+'24-02-010 Ind. A.Téc SENADIS'!AJ44</f>
        <v>0</v>
      </c>
    </row>
    <row r="18" spans="1:25" ht="24.75" customHeight="1" x14ac:dyDescent="0.25">
      <c r="A18" s="60" t="s">
        <v>62</v>
      </c>
      <c r="B18" s="40">
        <f>+'24-02-010 Ind. A.Téc SENADIS'!J51</f>
        <v>0</v>
      </c>
      <c r="C18" s="40">
        <f>+'24-02-010 Ind. A.Téc SENADIS'!K51</f>
        <v>0</v>
      </c>
      <c r="D18" s="40">
        <f>+'24-02-010 Ind. A.Téc SENADIS'!M51</f>
        <v>0</v>
      </c>
      <c r="E18" s="40">
        <f>+'24-02-010 Ind. A.Téc SENADIS'!N51</f>
        <v>0</v>
      </c>
      <c r="F18" s="40">
        <f>+'24-02-010 Ind. A.Téc SENADIS'!O51</f>
        <v>0</v>
      </c>
      <c r="G18" s="40">
        <f>+'24-02-010 Ind. A.Téc SENADIS'!R51</f>
        <v>0</v>
      </c>
      <c r="H18" s="40">
        <f>+'24-02-010 Ind. A.Téc SENADIS'!S51</f>
        <v>0</v>
      </c>
      <c r="I18" s="40">
        <f>+'24-02-010 Ind. A.Téc SENADIS'!T51</f>
        <v>0</v>
      </c>
      <c r="J18" s="40">
        <f>+'24-02-010 Ind. A.Téc SENADIS'!U51</f>
        <v>0</v>
      </c>
      <c r="K18" s="40">
        <f>+'24-02-010 Ind. A.Téc SENADIS'!V51</f>
        <v>0</v>
      </c>
      <c r="L18" s="40">
        <f>+'24-02-010 Ind. A.Téc SENADIS'!W51</f>
        <v>0</v>
      </c>
      <c r="M18" s="40">
        <f>+'24-02-010 Ind. A.Téc SENADIS'!X51</f>
        <v>0</v>
      </c>
      <c r="N18" s="40">
        <f>+'24-02-010 Ind. A.Téc SENADIS'!Y51</f>
        <v>0</v>
      </c>
      <c r="O18" s="40">
        <f>+'24-02-010 Ind. A.Téc SENADIS'!Z51</f>
        <v>0</v>
      </c>
      <c r="P18" s="40">
        <f>+'24-02-010 Ind. A.Téc SENADIS'!AA51</f>
        <v>0</v>
      </c>
      <c r="Q18" s="40">
        <f>+'24-02-010 Ind. A.Téc SENADIS'!AB51</f>
        <v>0</v>
      </c>
      <c r="R18" s="40">
        <f>+'24-02-010 Ind. A.Téc SENADIS'!AC51</f>
        <v>0</v>
      </c>
      <c r="S18" s="40">
        <f>+'24-02-010 Ind. A.Téc SENADIS'!AD51</f>
        <v>0</v>
      </c>
      <c r="T18" s="40">
        <f>+'24-02-010 Ind. A.Téc SENADIS'!AE51</f>
        <v>0</v>
      </c>
      <c r="U18" s="40">
        <f>+'24-02-010 Ind. A.Téc SENADIS'!AF51</f>
        <v>0</v>
      </c>
      <c r="V18" s="40">
        <f>+'24-02-010 Ind. A.Téc SENADIS'!AG51</f>
        <v>0</v>
      </c>
      <c r="W18" s="40">
        <f>+'24-02-010 Ind. A.Téc SENADIS'!AH51</f>
        <v>0</v>
      </c>
      <c r="X18" s="61">
        <f>+'24-02-010 Ind. A.Téc SENADIS'!AI51</f>
        <v>0</v>
      </c>
      <c r="Y18" s="61">
        <f>+'24-02-010 Ind. A.Téc SENADIS'!AJ51</f>
        <v>0</v>
      </c>
    </row>
    <row r="19" spans="1:25" ht="24.75" customHeight="1" x14ac:dyDescent="0.25">
      <c r="A19" s="60" t="s">
        <v>64</v>
      </c>
      <c r="B19" s="40">
        <f>+'24-02-010 Ind. A.Téc SENADIS'!J55</f>
        <v>0</v>
      </c>
      <c r="C19" s="40">
        <f>+'24-02-010 Ind. A.Téc SENADIS'!K55</f>
        <v>0</v>
      </c>
      <c r="D19" s="40">
        <f>+'24-02-010 Ind. A.Téc SENADIS'!M55</f>
        <v>0</v>
      </c>
      <c r="E19" s="40">
        <f>+'24-02-010 Ind. A.Téc SENADIS'!N55</f>
        <v>0</v>
      </c>
      <c r="F19" s="40">
        <f>+'24-02-010 Ind. A.Téc SENADIS'!O55</f>
        <v>0</v>
      </c>
      <c r="G19" s="40">
        <f>+'24-02-010 Ind. A.Téc SENADIS'!R55</f>
        <v>0</v>
      </c>
      <c r="H19" s="40">
        <f>+'24-02-010 Ind. A.Téc SENADIS'!S55</f>
        <v>0</v>
      </c>
      <c r="I19" s="40">
        <f>+'24-02-010 Ind. A.Téc SENADIS'!T55</f>
        <v>0</v>
      </c>
      <c r="J19" s="40">
        <f>+'24-02-010 Ind. A.Téc SENADIS'!U55</f>
        <v>0</v>
      </c>
      <c r="K19" s="40">
        <f>+'24-02-010 Ind. A.Téc SENADIS'!V55</f>
        <v>0</v>
      </c>
      <c r="L19" s="40">
        <f>+'24-02-010 Ind. A.Téc SENADIS'!W55</f>
        <v>0</v>
      </c>
      <c r="M19" s="40">
        <f>+'24-02-010 Ind. A.Téc SENADIS'!X55</f>
        <v>0</v>
      </c>
      <c r="N19" s="40">
        <f>+'24-02-010 Ind. A.Téc SENADIS'!Y55</f>
        <v>0</v>
      </c>
      <c r="O19" s="40">
        <f>+'24-02-010 Ind. A.Téc SENADIS'!Z55</f>
        <v>0</v>
      </c>
      <c r="P19" s="40">
        <f>+'24-02-010 Ind. A.Téc SENADIS'!AA55</f>
        <v>0</v>
      </c>
      <c r="Q19" s="40">
        <f>+'24-02-010 Ind. A.Téc SENADIS'!AB55</f>
        <v>0</v>
      </c>
      <c r="R19" s="40">
        <f>+'24-02-010 Ind. A.Téc SENADIS'!AC55</f>
        <v>0</v>
      </c>
      <c r="S19" s="40">
        <f>+'24-02-010 Ind. A.Téc SENADIS'!AD55</f>
        <v>0</v>
      </c>
      <c r="T19" s="40">
        <f>+'24-02-010 Ind. A.Téc SENADIS'!AE55</f>
        <v>0</v>
      </c>
      <c r="U19" s="40">
        <f>+'24-02-010 Ind. A.Téc SENADIS'!AF55</f>
        <v>0</v>
      </c>
      <c r="V19" s="40">
        <f>+'24-02-010 Ind. A.Téc SENADIS'!AG55</f>
        <v>0</v>
      </c>
      <c r="W19" s="40">
        <f>+'24-02-010 Ind. A.Téc SENADIS'!AH55</f>
        <v>0</v>
      </c>
      <c r="X19" s="61">
        <f>+'24-02-010 Ind. A.Téc SENADIS'!AI55</f>
        <v>0</v>
      </c>
      <c r="Y19" s="61">
        <f>+'24-02-010 Ind. A.Téc SENADIS'!AJ55</f>
        <v>0</v>
      </c>
    </row>
    <row r="20" spans="1:25" ht="24.75" customHeight="1" x14ac:dyDescent="0.25">
      <c r="A20" s="62" t="s">
        <v>66</v>
      </c>
      <c r="B20" s="40">
        <f>+'24-02-010 Ind. A.Téc SENADIS'!J59</f>
        <v>0</v>
      </c>
      <c r="C20" s="40">
        <f>+'24-02-010 Ind. A.Téc SENADIS'!K59</f>
        <v>0</v>
      </c>
      <c r="D20" s="40">
        <f>+'24-02-010 Ind. A.Téc SENADIS'!M59</f>
        <v>0</v>
      </c>
      <c r="E20" s="40">
        <f>+'24-02-010 Ind. A.Téc SENADIS'!N59</f>
        <v>0</v>
      </c>
      <c r="F20" s="40">
        <f>+'24-02-010 Ind. A.Téc SENADIS'!O59</f>
        <v>0</v>
      </c>
      <c r="G20" s="40">
        <f>+'24-02-010 Ind. A.Téc SENADIS'!R59</f>
        <v>0</v>
      </c>
      <c r="H20" s="40">
        <f>+'24-02-010 Ind. A.Téc SENADIS'!S59</f>
        <v>0</v>
      </c>
      <c r="I20" s="40">
        <f>+'24-02-010 Ind. A.Téc SENADIS'!T59</f>
        <v>0</v>
      </c>
      <c r="J20" s="40">
        <f>+'24-02-010 Ind. A.Téc SENADIS'!U59</f>
        <v>0</v>
      </c>
      <c r="K20" s="40">
        <f>+'24-02-010 Ind. A.Téc SENADIS'!V59</f>
        <v>0</v>
      </c>
      <c r="L20" s="40">
        <f>+'24-02-010 Ind. A.Téc SENADIS'!W59</f>
        <v>0</v>
      </c>
      <c r="M20" s="40">
        <f>+'24-02-010 Ind. A.Téc SENADIS'!X59</f>
        <v>0</v>
      </c>
      <c r="N20" s="40">
        <f>+'24-02-010 Ind. A.Téc SENADIS'!Y59</f>
        <v>0</v>
      </c>
      <c r="O20" s="40">
        <f>+'24-02-010 Ind. A.Téc SENADIS'!Z59</f>
        <v>0</v>
      </c>
      <c r="P20" s="40">
        <f>+'24-02-010 Ind. A.Téc SENADIS'!AA59</f>
        <v>0</v>
      </c>
      <c r="Q20" s="40">
        <f>+'24-02-010 Ind. A.Téc SENADIS'!AB59</f>
        <v>0</v>
      </c>
      <c r="R20" s="40">
        <f>+'24-02-010 Ind. A.Téc SENADIS'!AC59</f>
        <v>0</v>
      </c>
      <c r="S20" s="40">
        <f>+'24-02-010 Ind. A.Téc SENADIS'!AD59</f>
        <v>0</v>
      </c>
      <c r="T20" s="40">
        <f>+'24-02-010 Ind. A.Téc SENADIS'!AE59</f>
        <v>0</v>
      </c>
      <c r="U20" s="40">
        <f>+'24-02-010 Ind. A.Téc SENADIS'!AF59</f>
        <v>0</v>
      </c>
      <c r="V20" s="40">
        <f>+'24-02-010 Ind. A.Téc SENADIS'!AG59</f>
        <v>0</v>
      </c>
      <c r="W20" s="40">
        <f>+'24-02-010 Ind. A.Téc SENADIS'!AH59</f>
        <v>0</v>
      </c>
      <c r="X20" s="61">
        <f>+'24-02-010 Ind. A.Téc SENADIS'!AI59</f>
        <v>0</v>
      </c>
      <c r="Y20" s="61">
        <f>+'24-02-010 Ind. A.Téc SENADIS'!AJ59</f>
        <v>0</v>
      </c>
    </row>
    <row r="21" spans="1:25" ht="24.75" customHeight="1" x14ac:dyDescent="0.25">
      <c r="A21" s="62" t="s">
        <v>68</v>
      </c>
      <c r="B21" s="40">
        <f>+'24-02-010 Ind. A.Téc SENADIS'!J63</f>
        <v>0</v>
      </c>
      <c r="C21" s="40">
        <f>+'24-02-010 Ind. A.Téc SENADIS'!K63</f>
        <v>0</v>
      </c>
      <c r="D21" s="40">
        <f>+'24-02-010 Ind. A.Téc SENADIS'!M63</f>
        <v>0</v>
      </c>
      <c r="E21" s="40">
        <f>+'24-02-010 Ind. A.Téc SENADIS'!N63</f>
        <v>0</v>
      </c>
      <c r="F21" s="40">
        <f>+'24-02-010 Ind. A.Téc SENADIS'!O63</f>
        <v>0</v>
      </c>
      <c r="G21" s="40">
        <f>+'24-02-010 Ind. A.Téc SENADIS'!R63</f>
        <v>0</v>
      </c>
      <c r="H21" s="40">
        <f>+'24-02-010 Ind. A.Téc SENADIS'!S63</f>
        <v>0</v>
      </c>
      <c r="I21" s="40">
        <f>+'24-02-010 Ind. A.Téc SENADIS'!T63</f>
        <v>0</v>
      </c>
      <c r="J21" s="40">
        <f>+'24-02-010 Ind. A.Téc SENADIS'!U63</f>
        <v>0</v>
      </c>
      <c r="K21" s="40">
        <f>+'24-02-010 Ind. A.Téc SENADIS'!V63</f>
        <v>0</v>
      </c>
      <c r="L21" s="40">
        <f>+'24-02-010 Ind. A.Téc SENADIS'!W63</f>
        <v>0</v>
      </c>
      <c r="M21" s="40">
        <f>+'24-02-010 Ind. A.Téc SENADIS'!X63</f>
        <v>0</v>
      </c>
      <c r="N21" s="40">
        <f>+'24-02-010 Ind. A.Téc SENADIS'!Y63</f>
        <v>0</v>
      </c>
      <c r="O21" s="40">
        <f>+'24-02-010 Ind. A.Téc SENADIS'!Z63</f>
        <v>0</v>
      </c>
      <c r="P21" s="40">
        <f>+'24-02-010 Ind. A.Téc SENADIS'!AA63</f>
        <v>0</v>
      </c>
      <c r="Q21" s="40">
        <f>+'24-02-010 Ind. A.Téc SENADIS'!AB63</f>
        <v>0</v>
      </c>
      <c r="R21" s="40">
        <f>+'24-02-010 Ind. A.Téc SENADIS'!AC63</f>
        <v>0</v>
      </c>
      <c r="S21" s="40">
        <f>+'24-02-010 Ind. A.Téc SENADIS'!AD63</f>
        <v>0</v>
      </c>
      <c r="T21" s="40">
        <f>+'24-02-010 Ind. A.Téc SENADIS'!AE63</f>
        <v>0</v>
      </c>
      <c r="U21" s="40">
        <f>+'24-02-010 Ind. A.Téc SENADIS'!AF63</f>
        <v>0</v>
      </c>
      <c r="V21" s="40">
        <f>+'24-02-010 Ind. A.Téc SENADIS'!AG63</f>
        <v>0</v>
      </c>
      <c r="W21" s="40">
        <f>+'24-02-010 Ind. A.Téc SENADIS'!AH63</f>
        <v>0</v>
      </c>
      <c r="X21" s="61">
        <f>+'24-02-010 Ind. A.Téc SENADIS'!AI63</f>
        <v>0</v>
      </c>
      <c r="Y21" s="61">
        <f>+'24-02-010 Ind. A.Téc SENADIS'!AJ63</f>
        <v>0</v>
      </c>
    </row>
    <row r="22" spans="1:25" ht="24.75" customHeight="1" x14ac:dyDescent="0.25">
      <c r="A22" s="62" t="s">
        <v>80</v>
      </c>
      <c r="B22" s="40">
        <f>+'24-02-010 Ind. A.Téc SENADIS'!J67</f>
        <v>0</v>
      </c>
      <c r="C22" s="40">
        <f>+'24-02-010 Ind. A.Téc SENADIS'!K67</f>
        <v>0</v>
      </c>
      <c r="D22" s="40">
        <f>+'24-02-010 Ind. A.Téc SENADIS'!M64</f>
        <v>0</v>
      </c>
      <c r="E22" s="40">
        <f>+'24-02-010 Ind. A.Téc SENADIS'!N64</f>
        <v>0</v>
      </c>
      <c r="F22" s="40">
        <f>+'24-02-010 Ind. A.Téc SENADIS'!O64</f>
        <v>0</v>
      </c>
      <c r="G22" s="40">
        <f>+'24-02-010 Ind. A.Téc SENADIS'!R64</f>
        <v>0</v>
      </c>
      <c r="H22" s="40">
        <f>+'24-02-010 Ind. A.Téc SENADIS'!S64</f>
        <v>0</v>
      </c>
      <c r="I22" s="40">
        <f>+'24-02-010 Ind. A.Téc SENADIS'!T64</f>
        <v>0</v>
      </c>
      <c r="J22" s="40">
        <f>+'24-02-010 Ind. A.Téc SENADIS'!U67</f>
        <v>0</v>
      </c>
      <c r="K22" s="40">
        <f>+'24-02-010 Ind. A.Téc SENADIS'!V64</f>
        <v>0</v>
      </c>
      <c r="L22" s="40">
        <f>+'24-02-010 Ind. A.Téc SENADIS'!W64</f>
        <v>0</v>
      </c>
      <c r="M22" s="40">
        <f>+'24-02-010 Ind. A.Téc SENADIS'!X64</f>
        <v>0</v>
      </c>
      <c r="N22" s="40">
        <f>+'24-02-010 Ind. A.Téc SENADIS'!Y67</f>
        <v>0</v>
      </c>
      <c r="O22" s="40">
        <f>+'24-02-010 Ind. A.Téc SENADIS'!Z64</f>
        <v>0</v>
      </c>
      <c r="P22" s="40">
        <f>+'24-02-010 Ind. A.Téc SENADIS'!AA64</f>
        <v>0</v>
      </c>
      <c r="Q22" s="40">
        <f>+'24-02-010 Ind. A.Téc SENADIS'!AB64</f>
        <v>0</v>
      </c>
      <c r="R22" s="40">
        <f>+'24-02-010 Ind. A.Téc SENADIS'!AC67</f>
        <v>0</v>
      </c>
      <c r="S22" s="40">
        <f>+'24-02-010 Ind. A.Téc SENADIS'!AD64</f>
        <v>0</v>
      </c>
      <c r="T22" s="40">
        <f>+'24-02-010 Ind. A.Téc SENADIS'!AE64</f>
        <v>0</v>
      </c>
      <c r="U22" s="40">
        <f>+'24-02-010 Ind. A.Téc SENADIS'!AF64</f>
        <v>0</v>
      </c>
      <c r="V22" s="40">
        <f>+'24-02-010 Ind. A.Téc SENADIS'!AG67</f>
        <v>0</v>
      </c>
      <c r="W22" s="40">
        <f>+'24-02-010 Ind. A.Téc SENADIS'!AH67</f>
        <v>0</v>
      </c>
      <c r="X22" s="61">
        <f>+'24-02-010 Ind. A.Téc SENADIS'!AI67</f>
        <v>0</v>
      </c>
      <c r="Y22" s="61">
        <f>+'24-02-010 Ind. A.Téc SENADIS'!AJ67</f>
        <v>0</v>
      </c>
    </row>
    <row r="23" spans="1:25" ht="24.75" customHeight="1" x14ac:dyDescent="0.25">
      <c r="A23" s="62" t="s">
        <v>70</v>
      </c>
      <c r="B23" s="40">
        <f>+'24-02-010 Ind. A.Téc SENADIS'!J71</f>
        <v>0</v>
      </c>
      <c r="C23" s="40">
        <f>+'24-02-010 Ind. A.Téc SENADIS'!K71</f>
        <v>0</v>
      </c>
      <c r="D23" s="40">
        <f>+'24-02-010 Ind. A.Téc SENADIS'!M71</f>
        <v>0</v>
      </c>
      <c r="E23" s="40">
        <f>+'24-02-010 Ind. A.Téc SENADIS'!N71</f>
        <v>0</v>
      </c>
      <c r="F23" s="40">
        <f>+'24-02-010 Ind. A.Téc SENADIS'!O71</f>
        <v>0</v>
      </c>
      <c r="G23" s="40">
        <f>+'24-02-010 Ind. A.Téc SENADIS'!R71</f>
        <v>0</v>
      </c>
      <c r="H23" s="40">
        <f>+'24-02-010 Ind. A.Téc SENADIS'!S71</f>
        <v>0</v>
      </c>
      <c r="I23" s="40">
        <f>+'24-02-010 Ind. A.Téc SENADIS'!T71</f>
        <v>0</v>
      </c>
      <c r="J23" s="40">
        <f>+'24-02-010 Ind. A.Téc SENADIS'!U71</f>
        <v>0</v>
      </c>
      <c r="K23" s="40">
        <f>+'24-02-010 Ind. A.Téc SENADIS'!V71</f>
        <v>0</v>
      </c>
      <c r="L23" s="40">
        <f>+'24-02-010 Ind. A.Téc SENADIS'!W71</f>
        <v>0</v>
      </c>
      <c r="M23" s="40">
        <f>+'24-02-010 Ind. A.Téc SENADIS'!X71</f>
        <v>0</v>
      </c>
      <c r="N23" s="40">
        <f>+'24-02-010 Ind. A.Téc SENADIS'!Y71</f>
        <v>0</v>
      </c>
      <c r="O23" s="40">
        <f>+'24-02-010 Ind. A.Téc SENADIS'!Z71</f>
        <v>0</v>
      </c>
      <c r="P23" s="40">
        <f>+'24-02-010 Ind. A.Téc SENADIS'!AA71</f>
        <v>0</v>
      </c>
      <c r="Q23" s="40">
        <f>+'24-02-010 Ind. A.Téc SENADIS'!AB71</f>
        <v>0</v>
      </c>
      <c r="R23" s="40">
        <f>+'24-02-010 Ind. A.Téc SENADIS'!AC71</f>
        <v>0</v>
      </c>
      <c r="S23" s="40">
        <f>+'24-02-010 Ind. A.Téc SENADIS'!AD71</f>
        <v>0</v>
      </c>
      <c r="T23" s="40">
        <f>+'24-02-010 Ind. A.Téc SENADIS'!AE71</f>
        <v>0</v>
      </c>
      <c r="U23" s="40">
        <f>+'24-02-010 Ind. A.Téc SENADIS'!AF71</f>
        <v>0</v>
      </c>
      <c r="V23" s="40">
        <f>+'24-02-010 Ind. A.Téc SENADIS'!AG71</f>
        <v>0</v>
      </c>
      <c r="W23" s="40">
        <f>+'24-02-010 Ind. A.Téc SENADIS'!AH71</f>
        <v>0</v>
      </c>
      <c r="X23" s="61">
        <f>+'24-02-010 Ind. A.Téc SENADIS'!AI71</f>
        <v>0</v>
      </c>
      <c r="Y23" s="61">
        <f>+'24-02-010 Ind. A.Téc SENADIS'!AJ71</f>
        <v>0</v>
      </c>
    </row>
    <row r="24" spans="1:25" ht="24.75" customHeight="1" x14ac:dyDescent="0.25">
      <c r="A24" s="63" t="s">
        <v>72</v>
      </c>
      <c r="B24" s="40">
        <f>+'24-02-010 Ind. A.Téc SENADIS'!J75</f>
        <v>1802279000</v>
      </c>
      <c r="C24" s="40">
        <f>+'24-02-010 Ind. A.Téc SENADIS'!K75</f>
        <v>1802279000</v>
      </c>
      <c r="D24" s="40">
        <f>+'24-02-010 Ind. A.Téc SENADIS'!M75</f>
        <v>0</v>
      </c>
      <c r="E24" s="40">
        <f>+'24-02-010 Ind. A.Téc SENADIS'!N75</f>
        <v>0</v>
      </c>
      <c r="F24" s="40">
        <f>+'24-02-010 Ind. A.Téc SENADIS'!O75</f>
        <v>0</v>
      </c>
      <c r="G24" s="40">
        <f>+'24-02-010 Ind. A.Téc SENADIS'!R75</f>
        <v>0</v>
      </c>
      <c r="H24" s="40">
        <f>+'24-02-010 Ind. A.Téc SENADIS'!S75</f>
        <v>0</v>
      </c>
      <c r="I24" s="40">
        <f>+'24-02-010 Ind. A.Téc SENADIS'!T75</f>
        <v>0</v>
      </c>
      <c r="J24" s="40">
        <f>+'24-02-010 Ind. A.Téc SENADIS'!U75</f>
        <v>0</v>
      </c>
      <c r="K24" s="40">
        <f>+'24-02-010 Ind. A.Téc SENADIS'!V75</f>
        <v>901139500</v>
      </c>
      <c r="L24" s="40">
        <f>+'24-02-010 Ind. A.Téc SENADIS'!W75</f>
        <v>0</v>
      </c>
      <c r="M24" s="40">
        <f>+'24-02-010 Ind. A.Téc SENADIS'!X75</f>
        <v>0</v>
      </c>
      <c r="N24" s="40">
        <f>+'24-02-010 Ind. A.Téc SENADIS'!Y75</f>
        <v>901139500</v>
      </c>
      <c r="O24" s="40">
        <f>+'24-02-010 Ind. A.Téc SENADIS'!Z75</f>
        <v>901139500</v>
      </c>
      <c r="P24" s="40">
        <f>+'24-02-010 Ind. A.Téc SENADIS'!AA75</f>
        <v>0</v>
      </c>
      <c r="Q24" s="40">
        <f>+'24-02-010 Ind. A.Téc SENADIS'!AB75</f>
        <v>0</v>
      </c>
      <c r="R24" s="40">
        <f>+'24-02-010 Ind. A.Téc SENADIS'!AC75</f>
        <v>901139500</v>
      </c>
      <c r="S24" s="40">
        <f>+'24-02-010 Ind. A.Téc SENADIS'!AD75</f>
        <v>0</v>
      </c>
      <c r="T24" s="40">
        <f>+'24-02-010 Ind. A.Téc SENADIS'!AE75</f>
        <v>0</v>
      </c>
      <c r="U24" s="40">
        <f>+'24-02-010 Ind. A.Téc SENADIS'!AF75</f>
        <v>0</v>
      </c>
      <c r="V24" s="40">
        <f>+'24-02-010 Ind. A.Téc SENADIS'!AG75</f>
        <v>0</v>
      </c>
      <c r="W24" s="40">
        <f>+'24-02-010 Ind. A.Téc SENADIS'!AH75</f>
        <v>1802279000</v>
      </c>
      <c r="X24" s="61">
        <f>+'24-02-010 Ind. A.Téc SENADIS'!AI75</f>
        <v>1</v>
      </c>
      <c r="Y24" s="61">
        <f>+'24-02-010 Ind. A.Téc SENADIS'!AJ75</f>
        <v>1</v>
      </c>
    </row>
    <row r="25" spans="1:25" ht="34.5" customHeight="1" x14ac:dyDescent="0.25">
      <c r="A25" s="65" t="str">
        <f>"TOTAL ASIG."&amp;" "&amp;$A$5</f>
        <v>TOTAL ASIG. 24-02-010 "Programa de Ayudas Técnicas - SENADIS"</v>
      </c>
      <c r="B25" s="66">
        <f>SUM(B8:B24)</f>
        <v>1802279000</v>
      </c>
      <c r="C25" s="66">
        <f t="shared" ref="C25:V25" si="0">SUM(C8:C24)</f>
        <v>1802279000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901139500</v>
      </c>
      <c r="L25" s="66">
        <f t="shared" si="0"/>
        <v>0</v>
      </c>
      <c r="M25" s="66">
        <f t="shared" si="0"/>
        <v>0</v>
      </c>
      <c r="N25" s="66">
        <f t="shared" si="0"/>
        <v>901139500</v>
      </c>
      <c r="O25" s="66">
        <f t="shared" si="0"/>
        <v>901139500</v>
      </c>
      <c r="P25" s="66">
        <f t="shared" si="0"/>
        <v>0</v>
      </c>
      <c r="Q25" s="66">
        <f t="shared" si="0"/>
        <v>0</v>
      </c>
      <c r="R25" s="66">
        <f t="shared" si="0"/>
        <v>901139500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1802279000</v>
      </c>
      <c r="X25" s="67">
        <f>+'24-02-010 Ind. A.Téc SENADIS'!AI76</f>
        <v>1</v>
      </c>
      <c r="Y25" s="67">
        <f>'24-02-010 Ind. A.Téc SENADIS'!AJ76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2CD6A-7EB8-48D2-A60E-C15BD7365A24}">
  <sheetPr codeName="Hoja7">
    <tabColor rgb="FF007DB5"/>
    <pageSetUpPr fitToPage="1"/>
  </sheetPr>
  <dimension ref="A1:DB95"/>
  <sheetViews>
    <sheetView topLeftCell="K1" zoomScaleNormal="100" workbookViewId="0">
      <selection activeCell="AF8" sqref="AF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0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0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0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0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0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0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0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0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0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0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0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0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0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0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87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0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0">
        <v>4030853000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136</v>
      </c>
      <c r="D73" s="34">
        <v>45772</v>
      </c>
      <c r="E73" s="26" t="s">
        <v>102</v>
      </c>
      <c r="F73" s="27" t="s">
        <v>132</v>
      </c>
      <c r="G73" s="26"/>
      <c r="H73" s="36"/>
      <c r="I73" s="38"/>
      <c r="J73" s="90"/>
      <c r="K73" s="41">
        <v>4030853000</v>
      </c>
      <c r="L73" s="39" t="s">
        <v>98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>
        <v>2821597100</v>
      </c>
      <c r="X73" s="19"/>
      <c r="Y73" s="8">
        <f>SUM(V73:X73)</f>
        <v>2821597100</v>
      </c>
      <c r="Z73" s="19"/>
      <c r="AA73" s="19"/>
      <c r="AB73" s="19">
        <v>1209255900</v>
      </c>
      <c r="AC73" s="8">
        <f>SUM(Z73:AB73)</f>
        <v>1209255900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4030853000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0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1" t="s">
        <v>73</v>
      </c>
      <c r="B75" s="91"/>
      <c r="C75" s="91"/>
      <c r="D75" s="91"/>
      <c r="E75" s="91"/>
      <c r="F75" s="91"/>
      <c r="G75" s="91"/>
      <c r="H75" s="91"/>
      <c r="I75" s="91"/>
      <c r="J75" s="56">
        <f>J72</f>
        <v>4030853000</v>
      </c>
      <c r="K75" s="56">
        <f>SUM(K73:K73)</f>
        <v>4030853000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2821597100</v>
      </c>
      <c r="X75" s="56">
        <f t="shared" si="16"/>
        <v>0</v>
      </c>
      <c r="Y75" s="56">
        <f t="shared" si="16"/>
        <v>2821597100</v>
      </c>
      <c r="Z75" s="56">
        <f t="shared" si="16"/>
        <v>0</v>
      </c>
      <c r="AA75" s="56">
        <f t="shared" si="16"/>
        <v>0</v>
      </c>
      <c r="AB75" s="56">
        <f t="shared" si="16"/>
        <v>1209255900</v>
      </c>
      <c r="AC75" s="56">
        <f t="shared" si="16"/>
        <v>1209255900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4030853000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24-02-012 "Programas de Alimentación - JUNAEB"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4030853000</v>
      </c>
      <c r="K76" s="66">
        <f t="shared" ref="K76:AH76" si="17">SUM(K11,K15,K19,K23,K27,K31,K35,K39,K43,K47,K51,K55,K59,K63,K67,K71,K75)</f>
        <v>4030853000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2821597100</v>
      </c>
      <c r="X76" s="66">
        <f t="shared" si="17"/>
        <v>0</v>
      </c>
      <c r="Y76" s="66">
        <f t="shared" si="17"/>
        <v>2821597100</v>
      </c>
      <c r="Z76" s="66">
        <f t="shared" si="17"/>
        <v>0</v>
      </c>
      <c r="AA76" s="66">
        <f t="shared" si="17"/>
        <v>0</v>
      </c>
      <c r="AB76" s="66">
        <f t="shared" si="17"/>
        <v>1209255900</v>
      </c>
      <c r="AC76" s="66">
        <f t="shared" si="17"/>
        <v>1209255900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4030853000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5E81130-D42E-4024-85DF-D6587CC428F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23E8656-F84D-4947-A582-57D1275F3D55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1295E8F-13E1-46D7-80A9-473B153AA928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8FB98CEF-9CCC-417D-A82A-1A97DB303E91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EC106E30-BAF3-4478-8E07-B2133F95D97D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56279102-F113-4C57-A80A-65D8734EADA7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2BE03D8-27C6-442B-81C3-86289C2C406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92BDA4F9-2C94-4C0F-8B1D-44D53493428F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BD501-0B6F-4503-83FC-A207AA6E0CB5}">
  <sheetPr codeName="Hoja8">
    <tabColor rgb="FF33CCFF"/>
    <pageSetUpPr fitToPage="1"/>
  </sheetPr>
  <dimension ref="A1:Y42"/>
  <sheetViews>
    <sheetView topLeftCell="A7" zoomScale="90" zoomScaleNormal="9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107" t="s">
        <v>95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</row>
    <row r="2" spans="1:25" s="1" customFormat="1" ht="1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347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8" t="s">
        <v>83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10"/>
    </row>
    <row r="6" spans="1:25" s="46" customFormat="1" ht="26.25" customHeight="1" x14ac:dyDescent="0.25">
      <c r="A6" s="97" t="s">
        <v>4</v>
      </c>
      <c r="B6" s="104" t="s">
        <v>10</v>
      </c>
      <c r="C6" s="104" t="s">
        <v>74</v>
      </c>
      <c r="D6" s="111" t="s">
        <v>13</v>
      </c>
      <c r="E6" s="112"/>
      <c r="F6" s="113"/>
      <c r="G6" s="96" t="s">
        <v>16</v>
      </c>
      <c r="H6" s="96"/>
      <c r="I6" s="96"/>
      <c r="J6" s="104" t="s">
        <v>17</v>
      </c>
      <c r="K6" s="96" t="s">
        <v>16</v>
      </c>
      <c r="L6" s="96"/>
      <c r="M6" s="96"/>
      <c r="N6" s="104" t="s">
        <v>18</v>
      </c>
      <c r="O6" s="96" t="s">
        <v>16</v>
      </c>
      <c r="P6" s="96"/>
      <c r="Q6" s="96"/>
      <c r="R6" s="104" t="s">
        <v>19</v>
      </c>
      <c r="S6" s="96" t="s">
        <v>16</v>
      </c>
      <c r="T6" s="96"/>
      <c r="U6" s="96"/>
      <c r="V6" s="104" t="s">
        <v>20</v>
      </c>
      <c r="W6" s="104" t="s">
        <v>21</v>
      </c>
      <c r="X6" s="106" t="s">
        <v>75</v>
      </c>
      <c r="Y6" s="106"/>
    </row>
    <row r="7" spans="1:25" s="46" customFormat="1" ht="31.5" x14ac:dyDescent="0.25">
      <c r="A7" s="97"/>
      <c r="B7" s="105"/>
      <c r="C7" s="105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105"/>
      <c r="K7" s="53" t="s">
        <v>32</v>
      </c>
      <c r="L7" s="53" t="s">
        <v>33</v>
      </c>
      <c r="M7" s="53" t="s">
        <v>34</v>
      </c>
      <c r="N7" s="105"/>
      <c r="O7" s="53" t="s">
        <v>35</v>
      </c>
      <c r="P7" s="53" t="s">
        <v>36</v>
      </c>
      <c r="Q7" s="53" t="s">
        <v>37</v>
      </c>
      <c r="R7" s="105"/>
      <c r="S7" s="53" t="s">
        <v>38</v>
      </c>
      <c r="T7" s="53" t="s">
        <v>39</v>
      </c>
      <c r="U7" s="53" t="s">
        <v>76</v>
      </c>
      <c r="V7" s="105"/>
      <c r="W7" s="105"/>
      <c r="X7" s="54" t="s">
        <v>40</v>
      </c>
      <c r="Y7" s="54" t="s">
        <v>77</v>
      </c>
    </row>
    <row r="8" spans="1:25" ht="24.75" customHeight="1" x14ac:dyDescent="0.25">
      <c r="A8" s="60" t="s">
        <v>42</v>
      </c>
      <c r="B8" s="40">
        <f>+'24-02-012 Ind. Alim - JUNAEB'!J11</f>
        <v>0</v>
      </c>
      <c r="C8" s="40">
        <f>+'24-02-012 Ind. Alim - JUNAEB'!K11</f>
        <v>0</v>
      </c>
      <c r="D8" s="40">
        <f>+'24-02-012 Ind. Alim - JUNAEB'!M11</f>
        <v>0</v>
      </c>
      <c r="E8" s="40">
        <f>+'24-02-012 Ind. Alim - JUNAEB'!N11</f>
        <v>0</v>
      </c>
      <c r="F8" s="40">
        <f>+'24-02-012 Ind. Alim - JUNAEB'!O11</f>
        <v>0</v>
      </c>
      <c r="G8" s="40">
        <f>+'24-02-012 Ind. Alim - JUNAEB'!R11</f>
        <v>0</v>
      </c>
      <c r="H8" s="40">
        <f>+'24-02-012 Ind. Alim - JUNAEB'!S11</f>
        <v>0</v>
      </c>
      <c r="I8" s="40">
        <f>+'24-02-012 Ind. Alim - JUNAEB'!T11</f>
        <v>0</v>
      </c>
      <c r="J8" s="40">
        <f>+'24-02-012 Ind. Alim - JUNAEB'!U11</f>
        <v>0</v>
      </c>
      <c r="K8" s="40">
        <f>+'24-02-012 Ind. Alim - JUNAEB'!V11</f>
        <v>0</v>
      </c>
      <c r="L8" s="40">
        <f>+'24-02-012 Ind. Alim - JUNAEB'!W11</f>
        <v>0</v>
      </c>
      <c r="M8" s="40">
        <f>+'24-02-012 Ind. Alim - JUNAEB'!X11</f>
        <v>0</v>
      </c>
      <c r="N8" s="40">
        <f>+'24-02-012 Ind. Alim - JUNAEB'!Y11</f>
        <v>0</v>
      </c>
      <c r="O8" s="40">
        <f>+'24-02-012 Ind. Alim - JUNAEB'!Z11</f>
        <v>0</v>
      </c>
      <c r="P8" s="40">
        <f>+'24-02-012 Ind. Alim - JUNAEB'!AA11</f>
        <v>0</v>
      </c>
      <c r="Q8" s="40">
        <f>+'24-02-012 Ind. Alim - JUNAEB'!AB11</f>
        <v>0</v>
      </c>
      <c r="R8" s="40">
        <f>+'24-02-012 Ind. Alim - JUNAEB'!AC11</f>
        <v>0</v>
      </c>
      <c r="S8" s="40">
        <f>+'24-02-012 Ind. Alim - JUNAEB'!AD11</f>
        <v>0</v>
      </c>
      <c r="T8" s="40">
        <f>+'24-02-012 Ind. Alim - JUNAEB'!AE11</f>
        <v>0</v>
      </c>
      <c r="U8" s="40">
        <f>+'24-02-012 Ind. Alim - JUNAEB'!AF11</f>
        <v>0</v>
      </c>
      <c r="V8" s="40">
        <f>+'24-02-012 Ind. Alim - JUNAEB'!AG11</f>
        <v>0</v>
      </c>
      <c r="W8" s="40">
        <f>+'24-02-012 Ind. Alim - JUNAEB'!AH11</f>
        <v>0</v>
      </c>
      <c r="X8" s="61">
        <f>+'24-02-012 Ind. Alim - JUNAEB'!AI11</f>
        <v>0</v>
      </c>
      <c r="Y8" s="61">
        <f>+'24-02-012 Ind. Alim - JUNAEB'!AJ11</f>
        <v>0</v>
      </c>
    </row>
    <row r="9" spans="1:25" ht="24.75" customHeight="1" x14ac:dyDescent="0.25">
      <c r="A9" s="60" t="s">
        <v>44</v>
      </c>
      <c r="B9" s="40">
        <f>+'24-02-012 Ind. Alim - JUNAEB'!J15</f>
        <v>0</v>
      </c>
      <c r="C9" s="40">
        <f>+'24-02-012 Ind. Alim - JUNAEB'!K15</f>
        <v>0</v>
      </c>
      <c r="D9" s="40">
        <f>+'24-02-012 Ind. Alim - JUNAEB'!M15</f>
        <v>0</v>
      </c>
      <c r="E9" s="40">
        <f>+'24-02-012 Ind. Alim - JUNAEB'!N15</f>
        <v>0</v>
      </c>
      <c r="F9" s="40">
        <f>+'24-02-012 Ind. Alim - JUNAEB'!O15</f>
        <v>0</v>
      </c>
      <c r="G9" s="40">
        <f>+'24-02-012 Ind. Alim - JUNAEB'!R15</f>
        <v>0</v>
      </c>
      <c r="H9" s="40">
        <f>+'24-02-012 Ind. Alim - JUNAEB'!S15</f>
        <v>0</v>
      </c>
      <c r="I9" s="40">
        <f>+'24-02-012 Ind. Alim - JUNAEB'!T15</f>
        <v>0</v>
      </c>
      <c r="J9" s="40">
        <f>+'24-02-012 Ind. Alim - JUNAEB'!U15</f>
        <v>0</v>
      </c>
      <c r="K9" s="40">
        <f>+'24-02-012 Ind. Alim - JUNAEB'!V15</f>
        <v>0</v>
      </c>
      <c r="L9" s="40">
        <f>+'24-02-012 Ind. Alim - JUNAEB'!W15</f>
        <v>0</v>
      </c>
      <c r="M9" s="40">
        <f>+'24-02-012 Ind. Alim - JUNAEB'!X15</f>
        <v>0</v>
      </c>
      <c r="N9" s="40">
        <f>+'24-02-012 Ind. Alim - JUNAEB'!Y15</f>
        <v>0</v>
      </c>
      <c r="O9" s="40">
        <f>+'24-02-012 Ind. Alim - JUNAEB'!Z15</f>
        <v>0</v>
      </c>
      <c r="P9" s="40">
        <f>+'24-02-012 Ind. Alim - JUNAEB'!AA15</f>
        <v>0</v>
      </c>
      <c r="Q9" s="40">
        <f>+'24-02-012 Ind. Alim - JUNAEB'!AB15</f>
        <v>0</v>
      </c>
      <c r="R9" s="40">
        <f>+'24-02-012 Ind. Alim - JUNAEB'!AC15</f>
        <v>0</v>
      </c>
      <c r="S9" s="40">
        <f>+'24-02-012 Ind. Alim - JUNAEB'!AD15</f>
        <v>0</v>
      </c>
      <c r="T9" s="40">
        <f>+'24-02-012 Ind. Alim - JUNAEB'!AE15</f>
        <v>0</v>
      </c>
      <c r="U9" s="40">
        <f>+'24-02-012 Ind. Alim - JUNAEB'!AF15</f>
        <v>0</v>
      </c>
      <c r="V9" s="40">
        <f>+'24-02-012 Ind. Alim - JUNAEB'!AG15</f>
        <v>0</v>
      </c>
      <c r="W9" s="40">
        <f>+'24-02-012 Ind. Alim - JUNAEB'!AH15</f>
        <v>0</v>
      </c>
      <c r="X9" s="61">
        <f>+'24-02-012 Ind. Alim - JUNAEB'!AI15</f>
        <v>0</v>
      </c>
      <c r="Y9" s="61">
        <f>+'24-02-012 Ind. Alim - JUNAEB'!AJ15</f>
        <v>0</v>
      </c>
    </row>
    <row r="10" spans="1:25" ht="24.75" customHeight="1" x14ac:dyDescent="0.25">
      <c r="A10" s="60" t="s">
        <v>46</v>
      </c>
      <c r="B10" s="40">
        <f>+'24-02-012 Ind. Alim - JUNAEB'!J19</f>
        <v>0</v>
      </c>
      <c r="C10" s="40">
        <f>+'24-02-012 Ind. Alim - JUNAEB'!K19</f>
        <v>0</v>
      </c>
      <c r="D10" s="40">
        <f>+'24-02-012 Ind. Alim - JUNAEB'!M19</f>
        <v>0</v>
      </c>
      <c r="E10" s="40">
        <f>+'24-02-012 Ind. Alim - JUNAEB'!N19</f>
        <v>0</v>
      </c>
      <c r="F10" s="40">
        <f>+'24-02-012 Ind. Alim - JUNAEB'!O19</f>
        <v>0</v>
      </c>
      <c r="G10" s="40">
        <f>+'24-02-012 Ind. Alim - JUNAEB'!R19</f>
        <v>0</v>
      </c>
      <c r="H10" s="40">
        <f>+'24-02-012 Ind. Alim - JUNAEB'!S19</f>
        <v>0</v>
      </c>
      <c r="I10" s="40">
        <f>+'24-02-012 Ind. Alim - JUNAEB'!T19</f>
        <v>0</v>
      </c>
      <c r="J10" s="40">
        <f>+'24-02-012 Ind. Alim - JUNAEB'!U19</f>
        <v>0</v>
      </c>
      <c r="K10" s="40">
        <f>+'24-02-012 Ind. Alim - JUNAEB'!V19</f>
        <v>0</v>
      </c>
      <c r="L10" s="40">
        <f>+'24-02-012 Ind. Alim - JUNAEB'!W19</f>
        <v>0</v>
      </c>
      <c r="M10" s="40">
        <f>+'24-02-012 Ind. Alim - JUNAEB'!X19</f>
        <v>0</v>
      </c>
      <c r="N10" s="40">
        <f>+'24-02-012 Ind. Alim - JUNAEB'!Y19</f>
        <v>0</v>
      </c>
      <c r="O10" s="40">
        <f>+'24-02-012 Ind. Alim - JUNAEB'!Z19</f>
        <v>0</v>
      </c>
      <c r="P10" s="40">
        <f>+'24-02-012 Ind. Alim - JUNAEB'!AA19</f>
        <v>0</v>
      </c>
      <c r="Q10" s="40">
        <f>+'24-02-012 Ind. Alim - JUNAEB'!AB19</f>
        <v>0</v>
      </c>
      <c r="R10" s="40">
        <f>+'24-02-012 Ind. Alim - JUNAEB'!AC19</f>
        <v>0</v>
      </c>
      <c r="S10" s="40">
        <f>+'24-02-012 Ind. Alim - JUNAEB'!AD19</f>
        <v>0</v>
      </c>
      <c r="T10" s="40">
        <f>+'24-02-012 Ind. Alim - JUNAEB'!AE19</f>
        <v>0</v>
      </c>
      <c r="U10" s="40">
        <f>+'24-02-012 Ind. Alim - JUNAEB'!AF19</f>
        <v>0</v>
      </c>
      <c r="V10" s="40">
        <f>+'24-02-012 Ind. Alim - JUNAEB'!AG19</f>
        <v>0</v>
      </c>
      <c r="W10" s="40">
        <f>+'24-02-012 Ind. Alim - JUNAEB'!AH19</f>
        <v>0</v>
      </c>
      <c r="X10" s="61">
        <f>+'24-02-012 Ind. Alim - JUNAEB'!AI19</f>
        <v>0</v>
      </c>
      <c r="Y10" s="61">
        <f>+'24-02-012 Ind. Alim - JUNAEB'!AJ19</f>
        <v>0</v>
      </c>
    </row>
    <row r="11" spans="1:25" ht="24.75" customHeight="1" x14ac:dyDescent="0.25">
      <c r="A11" s="60" t="s">
        <v>48</v>
      </c>
      <c r="B11" s="40">
        <f>+'24-02-012 Ind. Alim - JUNAEB'!J23</f>
        <v>0</v>
      </c>
      <c r="C11" s="40">
        <f>+'24-02-012 Ind. Alim - JUNAEB'!K23</f>
        <v>0</v>
      </c>
      <c r="D11" s="40">
        <f>+'24-02-012 Ind. Alim - JUNAEB'!M23</f>
        <v>0</v>
      </c>
      <c r="E11" s="40">
        <f>+'24-02-012 Ind. Alim - JUNAEB'!N23</f>
        <v>0</v>
      </c>
      <c r="F11" s="40">
        <f>+'24-02-012 Ind. Alim - JUNAEB'!O23</f>
        <v>0</v>
      </c>
      <c r="G11" s="40">
        <f>+'24-02-012 Ind. Alim - JUNAEB'!R23</f>
        <v>0</v>
      </c>
      <c r="H11" s="40">
        <f>+'24-02-012 Ind. Alim - JUNAEB'!S23</f>
        <v>0</v>
      </c>
      <c r="I11" s="40">
        <f>+'24-02-012 Ind. Alim - JUNAEB'!T23</f>
        <v>0</v>
      </c>
      <c r="J11" s="40">
        <f>+'24-02-012 Ind. Alim - JUNAEB'!U23</f>
        <v>0</v>
      </c>
      <c r="K11" s="40">
        <f>+'24-02-012 Ind. Alim - JUNAEB'!V23</f>
        <v>0</v>
      </c>
      <c r="L11" s="40">
        <f>+'24-02-012 Ind. Alim - JUNAEB'!W23</f>
        <v>0</v>
      </c>
      <c r="M11" s="40">
        <f>+'24-02-012 Ind. Alim - JUNAEB'!X23</f>
        <v>0</v>
      </c>
      <c r="N11" s="40">
        <f>+'24-02-012 Ind. Alim - JUNAEB'!Y23</f>
        <v>0</v>
      </c>
      <c r="O11" s="40">
        <f>+'24-02-012 Ind. Alim - JUNAEB'!Z23</f>
        <v>0</v>
      </c>
      <c r="P11" s="40">
        <f>+'24-02-012 Ind. Alim - JUNAEB'!AA23</f>
        <v>0</v>
      </c>
      <c r="Q11" s="40">
        <f>+'24-02-012 Ind. Alim - JUNAEB'!AB23</f>
        <v>0</v>
      </c>
      <c r="R11" s="40">
        <f>+'24-02-012 Ind. Alim - JUNAEB'!AC23</f>
        <v>0</v>
      </c>
      <c r="S11" s="40">
        <f>+'24-02-012 Ind. Alim - JUNAEB'!AD23</f>
        <v>0</v>
      </c>
      <c r="T11" s="40">
        <f>+'24-02-012 Ind. Alim - JUNAEB'!AE23</f>
        <v>0</v>
      </c>
      <c r="U11" s="40">
        <f>+'24-02-012 Ind. Alim - JUNAEB'!AF23</f>
        <v>0</v>
      </c>
      <c r="V11" s="40">
        <f>+'24-02-012 Ind. Alim - JUNAEB'!AG23</f>
        <v>0</v>
      </c>
      <c r="W11" s="40">
        <f>+'24-02-012 Ind. Alim - JUNAEB'!AH23</f>
        <v>0</v>
      </c>
      <c r="X11" s="61">
        <f>+'24-02-012 Ind. Alim - JUNAEB'!AI23</f>
        <v>0</v>
      </c>
      <c r="Y11" s="61">
        <f>+'24-02-012 Ind. Alim - JUNAEB'!AJ23</f>
        <v>0</v>
      </c>
    </row>
    <row r="12" spans="1:25" ht="24.75" customHeight="1" x14ac:dyDescent="0.25">
      <c r="A12" s="60" t="s">
        <v>50</v>
      </c>
      <c r="B12" s="40">
        <f>+'24-02-012 Ind. Alim - JUNAEB'!J27</f>
        <v>0</v>
      </c>
      <c r="C12" s="40">
        <f>+'24-02-012 Ind. Alim - JUNAEB'!K27</f>
        <v>0</v>
      </c>
      <c r="D12" s="40">
        <f>+'24-02-012 Ind. Alim - JUNAEB'!M27</f>
        <v>0</v>
      </c>
      <c r="E12" s="40">
        <f>+'24-02-012 Ind. Alim - JUNAEB'!N27</f>
        <v>0</v>
      </c>
      <c r="F12" s="40">
        <f>+'24-02-012 Ind. Alim - JUNAEB'!O27</f>
        <v>0</v>
      </c>
      <c r="G12" s="40">
        <f>+'24-02-012 Ind. Alim - JUNAEB'!R27</f>
        <v>0</v>
      </c>
      <c r="H12" s="40">
        <f>+'24-02-012 Ind. Alim - JUNAEB'!S27</f>
        <v>0</v>
      </c>
      <c r="I12" s="40">
        <f>+'24-02-012 Ind. Alim - JUNAEB'!T27</f>
        <v>0</v>
      </c>
      <c r="J12" s="40">
        <f>+'24-02-012 Ind. Alim - JUNAEB'!U27</f>
        <v>0</v>
      </c>
      <c r="K12" s="40">
        <f>+'24-02-012 Ind. Alim - JUNAEB'!V27</f>
        <v>0</v>
      </c>
      <c r="L12" s="40">
        <f>+'24-02-012 Ind. Alim - JUNAEB'!W27</f>
        <v>0</v>
      </c>
      <c r="M12" s="40">
        <f>+'24-02-012 Ind. Alim - JUNAEB'!X27</f>
        <v>0</v>
      </c>
      <c r="N12" s="40">
        <f>+'24-02-012 Ind. Alim - JUNAEB'!Y27</f>
        <v>0</v>
      </c>
      <c r="O12" s="40">
        <f>+'24-02-012 Ind. Alim - JUNAEB'!Z27</f>
        <v>0</v>
      </c>
      <c r="P12" s="40">
        <f>+'24-02-012 Ind. Alim - JUNAEB'!AA27</f>
        <v>0</v>
      </c>
      <c r="Q12" s="40">
        <f>+'24-02-012 Ind. Alim - JUNAEB'!AB27</f>
        <v>0</v>
      </c>
      <c r="R12" s="40">
        <f>+'24-02-012 Ind. Alim - JUNAEB'!AC27</f>
        <v>0</v>
      </c>
      <c r="S12" s="40">
        <f>+'24-02-012 Ind. Alim - JUNAEB'!AD27</f>
        <v>0</v>
      </c>
      <c r="T12" s="40">
        <f>+'24-02-012 Ind. Alim - JUNAEB'!AE27</f>
        <v>0</v>
      </c>
      <c r="U12" s="40">
        <f>+'24-02-012 Ind. Alim - JUNAEB'!AF27</f>
        <v>0</v>
      </c>
      <c r="V12" s="40">
        <f>+'24-02-012 Ind. Alim - JUNAEB'!AG27</f>
        <v>0</v>
      </c>
      <c r="W12" s="40">
        <f>+'24-02-012 Ind. Alim - JUNAEB'!AH27</f>
        <v>0</v>
      </c>
      <c r="X12" s="61">
        <f>+'24-02-012 Ind. Alim - JUNAEB'!AI27</f>
        <v>0</v>
      </c>
      <c r="Y12" s="61">
        <f>+'24-02-012 Ind. Alim - JUNAEB'!AJ27</f>
        <v>0</v>
      </c>
    </row>
    <row r="13" spans="1:25" ht="24.75" customHeight="1" x14ac:dyDescent="0.25">
      <c r="A13" s="60" t="s">
        <v>52</v>
      </c>
      <c r="B13" s="40">
        <f>+'24-02-012 Ind. Alim - JUNAEB'!J31</f>
        <v>0</v>
      </c>
      <c r="C13" s="40">
        <f>+'24-02-012 Ind. Alim - JUNAEB'!K31</f>
        <v>0</v>
      </c>
      <c r="D13" s="40">
        <f>+'24-02-012 Ind. Alim - JUNAEB'!M31</f>
        <v>0</v>
      </c>
      <c r="E13" s="40">
        <f>+'24-02-012 Ind. Alim - JUNAEB'!N31</f>
        <v>0</v>
      </c>
      <c r="F13" s="40">
        <f>+'24-02-012 Ind. Alim - JUNAEB'!O31</f>
        <v>0</v>
      </c>
      <c r="G13" s="40">
        <f>+'24-02-012 Ind. Alim - JUNAEB'!R31</f>
        <v>0</v>
      </c>
      <c r="H13" s="40">
        <f>+'24-02-012 Ind. Alim - JUNAEB'!S31</f>
        <v>0</v>
      </c>
      <c r="I13" s="40">
        <f>+'24-02-012 Ind. Alim - JUNAEB'!T31</f>
        <v>0</v>
      </c>
      <c r="J13" s="40">
        <f>+'24-02-012 Ind. Alim - JUNAEB'!U31</f>
        <v>0</v>
      </c>
      <c r="K13" s="40">
        <f>+'24-02-012 Ind. Alim - JUNAEB'!V31</f>
        <v>0</v>
      </c>
      <c r="L13" s="40">
        <f>+'24-02-012 Ind. Alim - JUNAEB'!W31</f>
        <v>0</v>
      </c>
      <c r="M13" s="40">
        <f>+'24-02-012 Ind. Alim - JUNAEB'!X31</f>
        <v>0</v>
      </c>
      <c r="N13" s="40">
        <f>+'24-02-012 Ind. Alim - JUNAEB'!Y31</f>
        <v>0</v>
      </c>
      <c r="O13" s="40">
        <f>+'24-02-012 Ind. Alim - JUNAEB'!Z31</f>
        <v>0</v>
      </c>
      <c r="P13" s="40">
        <f>+'24-02-012 Ind. Alim - JUNAEB'!AA31</f>
        <v>0</v>
      </c>
      <c r="Q13" s="40">
        <f>+'24-02-012 Ind. Alim - JUNAEB'!AB31</f>
        <v>0</v>
      </c>
      <c r="R13" s="40">
        <f>+'24-02-012 Ind. Alim - JUNAEB'!AC31</f>
        <v>0</v>
      </c>
      <c r="S13" s="40">
        <f>+'24-02-012 Ind. Alim - JUNAEB'!AD31</f>
        <v>0</v>
      </c>
      <c r="T13" s="40">
        <f>+'24-02-012 Ind. Alim - JUNAEB'!AE31</f>
        <v>0</v>
      </c>
      <c r="U13" s="40">
        <f>+'24-02-012 Ind. Alim - JUNAEB'!AF31</f>
        <v>0</v>
      </c>
      <c r="V13" s="40">
        <f>+'24-02-012 Ind. Alim - JUNAEB'!AG31</f>
        <v>0</v>
      </c>
      <c r="W13" s="40">
        <f>+'24-02-012 Ind. Alim - JUNAEB'!AH31</f>
        <v>0</v>
      </c>
      <c r="X13" s="61">
        <f>+'24-02-012 Ind. Alim - JUNAEB'!AI31</f>
        <v>0</v>
      </c>
      <c r="Y13" s="61">
        <f>+'24-02-012 Ind. Alim - JUNAEB'!AJ31</f>
        <v>0</v>
      </c>
    </row>
    <row r="14" spans="1:25" ht="24.75" customHeight="1" x14ac:dyDescent="0.25">
      <c r="A14" s="60" t="s">
        <v>54</v>
      </c>
      <c r="B14" s="40">
        <f>+'24-02-012 Ind. Alim - JUNAEB'!J35</f>
        <v>0</v>
      </c>
      <c r="C14" s="40">
        <f>+'24-02-012 Ind. Alim - JUNAEB'!K35</f>
        <v>0</v>
      </c>
      <c r="D14" s="40">
        <f>+'24-02-012 Ind. Alim - JUNAEB'!M35</f>
        <v>0</v>
      </c>
      <c r="E14" s="40">
        <f>+'24-02-012 Ind. Alim - JUNAEB'!N35</f>
        <v>0</v>
      </c>
      <c r="F14" s="40">
        <f>+'24-02-012 Ind. Alim - JUNAEB'!O35</f>
        <v>0</v>
      </c>
      <c r="G14" s="40">
        <f>+'24-02-012 Ind. Alim - JUNAEB'!R35</f>
        <v>0</v>
      </c>
      <c r="H14" s="40">
        <f>+'24-02-012 Ind. Alim - JUNAEB'!S35</f>
        <v>0</v>
      </c>
      <c r="I14" s="40">
        <f>+'24-02-012 Ind. Alim - JUNAEB'!T35</f>
        <v>0</v>
      </c>
      <c r="J14" s="40">
        <f>+'24-02-012 Ind. Alim - JUNAEB'!U35</f>
        <v>0</v>
      </c>
      <c r="K14" s="40">
        <f>+'24-02-012 Ind. Alim - JUNAEB'!V35</f>
        <v>0</v>
      </c>
      <c r="L14" s="40">
        <f>+'24-02-012 Ind. Alim - JUNAEB'!W35</f>
        <v>0</v>
      </c>
      <c r="M14" s="40">
        <f>+'24-02-012 Ind. Alim - JUNAEB'!X35</f>
        <v>0</v>
      </c>
      <c r="N14" s="40">
        <f>+'24-02-012 Ind. Alim - JUNAEB'!Y35</f>
        <v>0</v>
      </c>
      <c r="O14" s="40">
        <f>+'24-02-012 Ind. Alim - JUNAEB'!Z35</f>
        <v>0</v>
      </c>
      <c r="P14" s="40">
        <f>+'24-02-012 Ind. Alim - JUNAEB'!AA35</f>
        <v>0</v>
      </c>
      <c r="Q14" s="40">
        <f>+'24-02-012 Ind. Alim - JUNAEB'!AB35</f>
        <v>0</v>
      </c>
      <c r="R14" s="40">
        <f>+'24-02-012 Ind. Alim - JUNAEB'!AC35</f>
        <v>0</v>
      </c>
      <c r="S14" s="40">
        <f>+'24-02-012 Ind. Alim - JUNAEB'!AD35</f>
        <v>0</v>
      </c>
      <c r="T14" s="40">
        <f>+'24-02-012 Ind. Alim - JUNAEB'!AE35</f>
        <v>0</v>
      </c>
      <c r="U14" s="40">
        <f>+'24-02-012 Ind. Alim - JUNAEB'!AF35</f>
        <v>0</v>
      </c>
      <c r="V14" s="40">
        <f>+'24-02-012 Ind. Alim - JUNAEB'!AG35</f>
        <v>0</v>
      </c>
      <c r="W14" s="40">
        <f>+'24-02-012 Ind. Alim - JUNAEB'!AH35</f>
        <v>0</v>
      </c>
      <c r="X14" s="61">
        <f>+'24-02-012 Ind. Alim - JUNAEB'!AI35</f>
        <v>0</v>
      </c>
      <c r="Y14" s="61">
        <f>+'24-02-012 Ind. Alim - JUNAEB'!AJ35</f>
        <v>0</v>
      </c>
    </row>
    <row r="15" spans="1:25" ht="24.75" customHeight="1" x14ac:dyDescent="0.25">
      <c r="A15" s="60" t="s">
        <v>56</v>
      </c>
      <c r="B15" s="40">
        <f>+'24-02-012 Ind. Alim - JUNAEB'!J39</f>
        <v>0</v>
      </c>
      <c r="C15" s="40">
        <f>+'24-02-012 Ind. Alim - JUNAEB'!K39</f>
        <v>0</v>
      </c>
      <c r="D15" s="40">
        <f>+'24-02-012 Ind. Alim - JUNAEB'!M39</f>
        <v>0</v>
      </c>
      <c r="E15" s="40">
        <f>+'24-02-012 Ind. Alim - JUNAEB'!N39</f>
        <v>0</v>
      </c>
      <c r="F15" s="40">
        <f>+'24-02-012 Ind. Alim - JUNAEB'!O39</f>
        <v>0</v>
      </c>
      <c r="G15" s="40">
        <f>+'24-02-012 Ind. Alim - JUNAEB'!R39</f>
        <v>0</v>
      </c>
      <c r="H15" s="40">
        <f>+'24-02-012 Ind. Alim - JUNAEB'!S39</f>
        <v>0</v>
      </c>
      <c r="I15" s="40">
        <f>+'24-02-012 Ind. Alim - JUNAEB'!T39</f>
        <v>0</v>
      </c>
      <c r="J15" s="40">
        <f>+'24-02-012 Ind. Alim - JUNAEB'!U39</f>
        <v>0</v>
      </c>
      <c r="K15" s="40">
        <f>+'24-02-012 Ind. Alim - JUNAEB'!V39</f>
        <v>0</v>
      </c>
      <c r="L15" s="40">
        <f>+'24-02-012 Ind. Alim - JUNAEB'!W39</f>
        <v>0</v>
      </c>
      <c r="M15" s="40">
        <f>+'24-02-012 Ind. Alim - JUNAEB'!X39</f>
        <v>0</v>
      </c>
      <c r="N15" s="40">
        <f>+'24-02-012 Ind. Alim - JUNAEB'!Y39</f>
        <v>0</v>
      </c>
      <c r="O15" s="40">
        <f>+'24-02-012 Ind. Alim - JUNAEB'!Z39</f>
        <v>0</v>
      </c>
      <c r="P15" s="40">
        <f>+'24-02-012 Ind. Alim - JUNAEB'!AA39</f>
        <v>0</v>
      </c>
      <c r="Q15" s="40">
        <f>+'24-02-012 Ind. Alim - JUNAEB'!AB39</f>
        <v>0</v>
      </c>
      <c r="R15" s="40">
        <f>+'24-02-012 Ind. Alim - JUNAEB'!AC39</f>
        <v>0</v>
      </c>
      <c r="S15" s="40">
        <f>+'24-02-012 Ind. Alim - JUNAEB'!AD39</f>
        <v>0</v>
      </c>
      <c r="T15" s="40">
        <f>+'24-02-012 Ind. Alim - JUNAEB'!AE39</f>
        <v>0</v>
      </c>
      <c r="U15" s="40">
        <f>+'24-02-012 Ind. Alim - JUNAEB'!AF39</f>
        <v>0</v>
      </c>
      <c r="V15" s="40">
        <f>+'24-02-012 Ind. Alim - JUNAEB'!AG39</f>
        <v>0</v>
      </c>
      <c r="W15" s="40">
        <f>+'24-02-012 Ind. Alim - JUNAEB'!AH39</f>
        <v>0</v>
      </c>
      <c r="X15" s="61">
        <f>+'24-02-012 Ind. Alim - JUNAEB'!AI39</f>
        <v>0</v>
      </c>
      <c r="Y15" s="61">
        <f>+'24-02-012 Ind. Alim - JUNAEB'!AJ39</f>
        <v>0</v>
      </c>
    </row>
    <row r="16" spans="1:25" ht="24.75" customHeight="1" x14ac:dyDescent="0.25">
      <c r="A16" s="60" t="s">
        <v>58</v>
      </c>
      <c r="B16" s="40">
        <f>+'24-02-012 Ind. Alim - JUNAEB'!J43</f>
        <v>0</v>
      </c>
      <c r="C16" s="40">
        <f>+'24-02-012 Ind. Alim - JUNAEB'!K43</f>
        <v>0</v>
      </c>
      <c r="D16" s="40">
        <f>+'24-02-012 Ind. Alim - JUNAEB'!M43</f>
        <v>0</v>
      </c>
      <c r="E16" s="40">
        <f>+'24-02-012 Ind. Alim - JUNAEB'!N43</f>
        <v>0</v>
      </c>
      <c r="F16" s="40">
        <f>+'24-02-012 Ind. Alim - JUNAEB'!O43</f>
        <v>0</v>
      </c>
      <c r="G16" s="40">
        <f>+'24-02-012 Ind. Alim - JUNAEB'!R43</f>
        <v>0</v>
      </c>
      <c r="H16" s="40">
        <f>+'24-02-012 Ind. Alim - JUNAEB'!S43</f>
        <v>0</v>
      </c>
      <c r="I16" s="40">
        <f>+'24-02-012 Ind. Alim - JUNAEB'!T43</f>
        <v>0</v>
      </c>
      <c r="J16" s="40">
        <f>+'24-02-012 Ind. Alim - JUNAEB'!U43</f>
        <v>0</v>
      </c>
      <c r="K16" s="40">
        <f>+'24-02-012 Ind. Alim - JUNAEB'!V43</f>
        <v>0</v>
      </c>
      <c r="L16" s="40">
        <f>+'24-02-012 Ind. Alim - JUNAEB'!W43</f>
        <v>0</v>
      </c>
      <c r="M16" s="40">
        <f>+'24-02-012 Ind. Alim - JUNAEB'!X43</f>
        <v>0</v>
      </c>
      <c r="N16" s="40">
        <f>+'24-02-012 Ind. Alim - JUNAEB'!Y43</f>
        <v>0</v>
      </c>
      <c r="O16" s="40">
        <f>+'24-02-012 Ind. Alim - JUNAEB'!Z43</f>
        <v>0</v>
      </c>
      <c r="P16" s="40">
        <f>+'24-02-012 Ind. Alim - JUNAEB'!AA43</f>
        <v>0</v>
      </c>
      <c r="Q16" s="40">
        <f>+'24-02-012 Ind. Alim - JUNAEB'!AB43</f>
        <v>0</v>
      </c>
      <c r="R16" s="40">
        <f>+'24-02-012 Ind. Alim - JUNAEB'!AC43</f>
        <v>0</v>
      </c>
      <c r="S16" s="40">
        <f>+'24-02-012 Ind. Alim - JUNAEB'!AD43</f>
        <v>0</v>
      </c>
      <c r="T16" s="40">
        <f>+'24-02-012 Ind. Alim - JUNAEB'!AE43</f>
        <v>0</v>
      </c>
      <c r="U16" s="40">
        <f>+'24-02-012 Ind. Alim - JUNAEB'!AF43</f>
        <v>0</v>
      </c>
      <c r="V16" s="40">
        <f>+'24-02-012 Ind. Alim - JUNAEB'!AG43</f>
        <v>0</v>
      </c>
      <c r="W16" s="40">
        <f>+'24-02-012 Ind. Alim - JUNAEB'!AH43</f>
        <v>0</v>
      </c>
      <c r="X16" s="61">
        <f>+'24-02-012 Ind. Alim - JUNAEB'!AI43</f>
        <v>0</v>
      </c>
      <c r="Y16" s="61">
        <f>+'24-02-012 Ind. Alim - JUNAEB'!AJ43</f>
        <v>0</v>
      </c>
    </row>
    <row r="17" spans="1:25" ht="24.75" customHeight="1" x14ac:dyDescent="0.25">
      <c r="A17" s="60" t="s">
        <v>60</v>
      </c>
      <c r="B17" s="40">
        <f>+'24-02-012 Ind. Alim - JUNAEB'!J47</f>
        <v>0</v>
      </c>
      <c r="C17" s="40">
        <f>+'24-02-012 Ind. Alim - JUNAEB'!K47</f>
        <v>0</v>
      </c>
      <c r="D17" s="40">
        <f>+'24-02-012 Ind. Alim - JUNAEB'!M47</f>
        <v>0</v>
      </c>
      <c r="E17" s="40">
        <f>+'24-02-012 Ind. Alim - JUNAEB'!N47</f>
        <v>0</v>
      </c>
      <c r="F17" s="40">
        <f>+'24-02-012 Ind. Alim - JUNAEB'!O47</f>
        <v>0</v>
      </c>
      <c r="G17" s="40">
        <f>+'24-02-012 Ind. Alim - JUNAEB'!R47</f>
        <v>0</v>
      </c>
      <c r="H17" s="40">
        <f>+'24-02-012 Ind. Alim - JUNAEB'!S47</f>
        <v>0</v>
      </c>
      <c r="I17" s="40">
        <f>+'24-02-012 Ind. Alim - JUNAEB'!T47</f>
        <v>0</v>
      </c>
      <c r="J17" s="40">
        <f>+'24-02-012 Ind. Alim - JUNAEB'!U47</f>
        <v>0</v>
      </c>
      <c r="K17" s="40">
        <f>+'24-02-012 Ind. Alim - JUNAEB'!V47</f>
        <v>0</v>
      </c>
      <c r="L17" s="40">
        <f>+'24-02-012 Ind. Alim - JUNAEB'!W47</f>
        <v>0</v>
      </c>
      <c r="M17" s="40">
        <f>+'24-02-012 Ind. Alim - JUNAEB'!X47</f>
        <v>0</v>
      </c>
      <c r="N17" s="40">
        <f>+'24-02-012 Ind. Alim - JUNAEB'!Y47</f>
        <v>0</v>
      </c>
      <c r="O17" s="40">
        <f>+'24-02-012 Ind. Alim - JUNAEB'!Z47</f>
        <v>0</v>
      </c>
      <c r="P17" s="40">
        <f>+'24-02-012 Ind. Alim - JUNAEB'!AA47</f>
        <v>0</v>
      </c>
      <c r="Q17" s="40">
        <f>+'24-02-012 Ind. Alim - JUNAEB'!AB47</f>
        <v>0</v>
      </c>
      <c r="R17" s="40">
        <f>+'24-02-012 Ind. Alim - JUNAEB'!AC47</f>
        <v>0</v>
      </c>
      <c r="S17" s="40">
        <f>+'24-02-012 Ind. Alim - JUNAEB'!AD47</f>
        <v>0</v>
      </c>
      <c r="T17" s="40">
        <f>+'24-02-012 Ind. Alim - JUNAEB'!AE47</f>
        <v>0</v>
      </c>
      <c r="U17" s="40">
        <f>+'24-02-012 Ind. Alim - JUNAEB'!AF47</f>
        <v>0</v>
      </c>
      <c r="V17" s="40">
        <f>+'24-02-012 Ind. Alim - JUNAEB'!AG47</f>
        <v>0</v>
      </c>
      <c r="W17" s="40">
        <f>+'24-02-012 Ind. Alim - JUNAEB'!AH47</f>
        <v>0</v>
      </c>
      <c r="X17" s="61">
        <f>+'24-02-012 Ind. Alim - JUNAEB'!AI47</f>
        <v>0</v>
      </c>
      <c r="Y17" s="61">
        <f>+'24-02-012 Ind. Alim - JUNAEB'!AJ44</f>
        <v>0</v>
      </c>
    </row>
    <row r="18" spans="1:25" ht="24.75" customHeight="1" x14ac:dyDescent="0.25">
      <c r="A18" s="60" t="s">
        <v>62</v>
      </c>
      <c r="B18" s="40">
        <f>+'24-02-012 Ind. Alim - JUNAEB'!J51</f>
        <v>0</v>
      </c>
      <c r="C18" s="40">
        <f>+'24-02-012 Ind. Alim - JUNAEB'!K51</f>
        <v>0</v>
      </c>
      <c r="D18" s="40">
        <f>+'24-02-012 Ind. Alim - JUNAEB'!M51</f>
        <v>0</v>
      </c>
      <c r="E18" s="40">
        <f>+'24-02-012 Ind. Alim - JUNAEB'!N51</f>
        <v>0</v>
      </c>
      <c r="F18" s="40">
        <f>+'24-02-012 Ind. Alim - JUNAEB'!O51</f>
        <v>0</v>
      </c>
      <c r="G18" s="40">
        <f>+'24-02-012 Ind. Alim - JUNAEB'!R51</f>
        <v>0</v>
      </c>
      <c r="H18" s="40">
        <f>+'24-02-012 Ind. Alim - JUNAEB'!S51</f>
        <v>0</v>
      </c>
      <c r="I18" s="40">
        <f>+'24-02-012 Ind. Alim - JUNAEB'!T51</f>
        <v>0</v>
      </c>
      <c r="J18" s="40">
        <f>+'24-02-012 Ind. Alim - JUNAEB'!U51</f>
        <v>0</v>
      </c>
      <c r="K18" s="40">
        <f>+'24-02-012 Ind. Alim - JUNAEB'!V51</f>
        <v>0</v>
      </c>
      <c r="L18" s="40">
        <f>+'24-02-012 Ind. Alim - JUNAEB'!W51</f>
        <v>0</v>
      </c>
      <c r="M18" s="40">
        <f>+'24-02-012 Ind. Alim - JUNAEB'!X51</f>
        <v>0</v>
      </c>
      <c r="N18" s="40">
        <f>+'24-02-012 Ind. Alim - JUNAEB'!Y51</f>
        <v>0</v>
      </c>
      <c r="O18" s="40">
        <f>+'24-02-012 Ind. Alim - JUNAEB'!Z51</f>
        <v>0</v>
      </c>
      <c r="P18" s="40">
        <f>+'24-02-012 Ind. Alim - JUNAEB'!AA51</f>
        <v>0</v>
      </c>
      <c r="Q18" s="40">
        <f>+'24-02-012 Ind. Alim - JUNAEB'!AB51</f>
        <v>0</v>
      </c>
      <c r="R18" s="40">
        <f>+'24-02-012 Ind. Alim - JUNAEB'!AC51</f>
        <v>0</v>
      </c>
      <c r="S18" s="40">
        <f>+'24-02-012 Ind. Alim - JUNAEB'!AD51</f>
        <v>0</v>
      </c>
      <c r="T18" s="40">
        <f>+'24-02-012 Ind. Alim - JUNAEB'!AE51</f>
        <v>0</v>
      </c>
      <c r="U18" s="40">
        <f>+'24-02-012 Ind. Alim - JUNAEB'!AF51</f>
        <v>0</v>
      </c>
      <c r="V18" s="40">
        <f>+'24-02-012 Ind. Alim - JUNAEB'!AG51</f>
        <v>0</v>
      </c>
      <c r="W18" s="40">
        <f>+'24-02-012 Ind. Alim - JUNAEB'!AH51</f>
        <v>0</v>
      </c>
      <c r="X18" s="61">
        <f>+'24-02-012 Ind. Alim - JUNAEB'!AI51</f>
        <v>0</v>
      </c>
      <c r="Y18" s="61">
        <f>+'24-02-012 Ind. Alim - JUNAEB'!AJ51</f>
        <v>0</v>
      </c>
    </row>
    <row r="19" spans="1:25" ht="24.75" customHeight="1" x14ac:dyDescent="0.25">
      <c r="A19" s="60" t="s">
        <v>64</v>
      </c>
      <c r="B19" s="40">
        <f>+'24-02-012 Ind. Alim - JUNAEB'!J55</f>
        <v>0</v>
      </c>
      <c r="C19" s="40">
        <f>+'24-02-012 Ind. Alim - JUNAEB'!K55</f>
        <v>0</v>
      </c>
      <c r="D19" s="40">
        <f>+'24-02-012 Ind. Alim - JUNAEB'!M55</f>
        <v>0</v>
      </c>
      <c r="E19" s="40">
        <f>+'24-02-012 Ind. Alim - JUNAEB'!N55</f>
        <v>0</v>
      </c>
      <c r="F19" s="40">
        <f>+'24-02-012 Ind. Alim - JUNAEB'!O55</f>
        <v>0</v>
      </c>
      <c r="G19" s="40">
        <f>+'24-02-012 Ind. Alim - JUNAEB'!R55</f>
        <v>0</v>
      </c>
      <c r="H19" s="40">
        <f>+'24-02-012 Ind. Alim - JUNAEB'!S55</f>
        <v>0</v>
      </c>
      <c r="I19" s="40">
        <f>+'24-02-012 Ind. Alim - JUNAEB'!T55</f>
        <v>0</v>
      </c>
      <c r="J19" s="40">
        <f>+'24-02-012 Ind. Alim - JUNAEB'!U55</f>
        <v>0</v>
      </c>
      <c r="K19" s="40">
        <f>+'24-02-012 Ind. Alim - JUNAEB'!V55</f>
        <v>0</v>
      </c>
      <c r="L19" s="40">
        <f>+'24-02-012 Ind. Alim - JUNAEB'!W55</f>
        <v>0</v>
      </c>
      <c r="M19" s="40">
        <f>+'24-02-012 Ind. Alim - JUNAEB'!X55</f>
        <v>0</v>
      </c>
      <c r="N19" s="40">
        <f>+'24-02-012 Ind. Alim - JUNAEB'!Y55</f>
        <v>0</v>
      </c>
      <c r="O19" s="40">
        <f>+'24-02-012 Ind. Alim - JUNAEB'!Z55</f>
        <v>0</v>
      </c>
      <c r="P19" s="40">
        <f>+'24-02-012 Ind. Alim - JUNAEB'!AA55</f>
        <v>0</v>
      </c>
      <c r="Q19" s="40">
        <f>+'24-02-012 Ind. Alim - JUNAEB'!AB55</f>
        <v>0</v>
      </c>
      <c r="R19" s="40">
        <f>+'24-02-012 Ind. Alim - JUNAEB'!AC55</f>
        <v>0</v>
      </c>
      <c r="S19" s="40">
        <f>+'24-02-012 Ind. Alim - JUNAEB'!AD55</f>
        <v>0</v>
      </c>
      <c r="T19" s="40">
        <f>+'24-02-012 Ind. Alim - JUNAEB'!AE55</f>
        <v>0</v>
      </c>
      <c r="U19" s="40">
        <f>+'24-02-012 Ind. Alim - JUNAEB'!AF55</f>
        <v>0</v>
      </c>
      <c r="V19" s="40">
        <f>+'24-02-012 Ind. Alim - JUNAEB'!AG55</f>
        <v>0</v>
      </c>
      <c r="W19" s="40">
        <f>+'24-02-012 Ind. Alim - JUNAEB'!AH55</f>
        <v>0</v>
      </c>
      <c r="X19" s="61">
        <f>+'24-02-012 Ind. Alim - JUNAEB'!AI55</f>
        <v>0</v>
      </c>
      <c r="Y19" s="61">
        <f>+'24-02-012 Ind. Alim - JUNAEB'!AJ55</f>
        <v>0</v>
      </c>
    </row>
    <row r="20" spans="1:25" ht="24.75" customHeight="1" x14ac:dyDescent="0.25">
      <c r="A20" s="62" t="s">
        <v>66</v>
      </c>
      <c r="B20" s="40">
        <f>+'24-02-012 Ind. Alim - JUNAEB'!J59</f>
        <v>0</v>
      </c>
      <c r="C20" s="40">
        <f>+'24-02-012 Ind. Alim - JUNAEB'!K59</f>
        <v>0</v>
      </c>
      <c r="D20" s="40">
        <f>+'24-02-012 Ind. Alim - JUNAEB'!M59</f>
        <v>0</v>
      </c>
      <c r="E20" s="40">
        <f>+'24-02-012 Ind. Alim - JUNAEB'!N59</f>
        <v>0</v>
      </c>
      <c r="F20" s="40">
        <f>+'24-02-012 Ind. Alim - JUNAEB'!O59</f>
        <v>0</v>
      </c>
      <c r="G20" s="40">
        <f>+'24-02-012 Ind. Alim - JUNAEB'!R59</f>
        <v>0</v>
      </c>
      <c r="H20" s="40">
        <f>+'24-02-012 Ind. Alim - JUNAEB'!S59</f>
        <v>0</v>
      </c>
      <c r="I20" s="40">
        <f>+'24-02-012 Ind. Alim - JUNAEB'!T59</f>
        <v>0</v>
      </c>
      <c r="J20" s="40">
        <f>+'24-02-012 Ind. Alim - JUNAEB'!U59</f>
        <v>0</v>
      </c>
      <c r="K20" s="40">
        <f>+'24-02-012 Ind. Alim - JUNAEB'!V59</f>
        <v>0</v>
      </c>
      <c r="L20" s="40">
        <f>+'24-02-012 Ind. Alim - JUNAEB'!W59</f>
        <v>0</v>
      </c>
      <c r="M20" s="40">
        <f>+'24-02-012 Ind. Alim - JUNAEB'!X59</f>
        <v>0</v>
      </c>
      <c r="N20" s="40">
        <f>+'24-02-012 Ind. Alim - JUNAEB'!Y59</f>
        <v>0</v>
      </c>
      <c r="O20" s="40">
        <f>+'24-02-012 Ind. Alim - JUNAEB'!Z59</f>
        <v>0</v>
      </c>
      <c r="P20" s="40">
        <f>+'24-02-012 Ind. Alim - JUNAEB'!AA59</f>
        <v>0</v>
      </c>
      <c r="Q20" s="40">
        <f>+'24-02-012 Ind. Alim - JUNAEB'!AB59</f>
        <v>0</v>
      </c>
      <c r="R20" s="40">
        <f>+'24-02-012 Ind. Alim - JUNAEB'!AC59</f>
        <v>0</v>
      </c>
      <c r="S20" s="40">
        <f>+'24-02-012 Ind. Alim - JUNAEB'!AD59</f>
        <v>0</v>
      </c>
      <c r="T20" s="40">
        <f>+'24-02-012 Ind. Alim - JUNAEB'!AE59</f>
        <v>0</v>
      </c>
      <c r="U20" s="40">
        <f>+'24-02-012 Ind. Alim - JUNAEB'!AF59</f>
        <v>0</v>
      </c>
      <c r="V20" s="40">
        <f>+'24-02-012 Ind. Alim - JUNAEB'!AG59</f>
        <v>0</v>
      </c>
      <c r="W20" s="40">
        <f>+'24-02-012 Ind. Alim - JUNAEB'!AH59</f>
        <v>0</v>
      </c>
      <c r="X20" s="61">
        <f>+'24-02-012 Ind. Alim - JUNAEB'!AI59</f>
        <v>0</v>
      </c>
      <c r="Y20" s="61">
        <f>+'24-02-012 Ind. Alim - JUNAEB'!AJ59</f>
        <v>0</v>
      </c>
    </row>
    <row r="21" spans="1:25" ht="24.75" customHeight="1" x14ac:dyDescent="0.25">
      <c r="A21" s="62" t="s">
        <v>68</v>
      </c>
      <c r="B21" s="40">
        <f>+'24-02-012 Ind. Alim - JUNAEB'!J63</f>
        <v>0</v>
      </c>
      <c r="C21" s="40">
        <f>+'24-02-012 Ind. Alim - JUNAEB'!K63</f>
        <v>0</v>
      </c>
      <c r="D21" s="40">
        <f>+'24-02-012 Ind. Alim - JUNAEB'!M63</f>
        <v>0</v>
      </c>
      <c r="E21" s="40">
        <f>+'24-02-012 Ind. Alim - JUNAEB'!N63</f>
        <v>0</v>
      </c>
      <c r="F21" s="40">
        <f>+'24-02-012 Ind. Alim - JUNAEB'!O63</f>
        <v>0</v>
      </c>
      <c r="G21" s="40">
        <f>+'24-02-012 Ind. Alim - JUNAEB'!R63</f>
        <v>0</v>
      </c>
      <c r="H21" s="40">
        <f>+'24-02-012 Ind. Alim - JUNAEB'!S63</f>
        <v>0</v>
      </c>
      <c r="I21" s="40">
        <f>+'24-02-012 Ind. Alim - JUNAEB'!T63</f>
        <v>0</v>
      </c>
      <c r="J21" s="40">
        <f>+'24-02-012 Ind. Alim - JUNAEB'!U63</f>
        <v>0</v>
      </c>
      <c r="K21" s="40">
        <f>+'24-02-012 Ind. Alim - JUNAEB'!V63</f>
        <v>0</v>
      </c>
      <c r="L21" s="40">
        <f>+'24-02-012 Ind. Alim - JUNAEB'!W63</f>
        <v>0</v>
      </c>
      <c r="M21" s="40">
        <f>+'24-02-012 Ind. Alim - JUNAEB'!X63</f>
        <v>0</v>
      </c>
      <c r="N21" s="40">
        <f>+'24-02-012 Ind. Alim - JUNAEB'!Y63</f>
        <v>0</v>
      </c>
      <c r="O21" s="40">
        <f>+'24-02-012 Ind. Alim - JUNAEB'!Z63</f>
        <v>0</v>
      </c>
      <c r="P21" s="40">
        <f>+'24-02-012 Ind. Alim - JUNAEB'!AA63</f>
        <v>0</v>
      </c>
      <c r="Q21" s="40">
        <f>+'24-02-012 Ind. Alim - JUNAEB'!AB63</f>
        <v>0</v>
      </c>
      <c r="R21" s="40">
        <f>+'24-02-012 Ind. Alim - JUNAEB'!AC63</f>
        <v>0</v>
      </c>
      <c r="S21" s="40">
        <f>+'24-02-012 Ind. Alim - JUNAEB'!AD63</f>
        <v>0</v>
      </c>
      <c r="T21" s="40">
        <f>+'24-02-012 Ind. Alim - JUNAEB'!AE63</f>
        <v>0</v>
      </c>
      <c r="U21" s="40">
        <f>+'24-02-012 Ind. Alim - JUNAEB'!AF63</f>
        <v>0</v>
      </c>
      <c r="V21" s="40">
        <f>+'24-02-012 Ind. Alim - JUNAEB'!AG63</f>
        <v>0</v>
      </c>
      <c r="W21" s="40">
        <f>+'24-02-012 Ind. Alim - JUNAEB'!AH63</f>
        <v>0</v>
      </c>
      <c r="X21" s="61">
        <f>+'24-02-012 Ind. Alim - JUNAEB'!AI63</f>
        <v>0</v>
      </c>
      <c r="Y21" s="61">
        <f>+'24-02-012 Ind. Alim - JUNAEB'!AJ63</f>
        <v>0</v>
      </c>
    </row>
    <row r="22" spans="1:25" ht="24.75" customHeight="1" x14ac:dyDescent="0.25">
      <c r="A22" s="62" t="s">
        <v>80</v>
      </c>
      <c r="B22" s="40">
        <f>+'24-02-012 Ind. Alim - JUNAEB'!J67</f>
        <v>0</v>
      </c>
      <c r="C22" s="40">
        <f>+'24-02-012 Ind. Alim - JUNAEB'!K67</f>
        <v>0</v>
      </c>
      <c r="D22" s="40">
        <f>+'24-02-012 Ind. Alim - JUNAEB'!M64</f>
        <v>0</v>
      </c>
      <c r="E22" s="40">
        <f>+'24-02-012 Ind. Alim - JUNAEB'!N64</f>
        <v>0</v>
      </c>
      <c r="F22" s="40">
        <f>+'24-02-012 Ind. Alim - JUNAEB'!O64</f>
        <v>0</v>
      </c>
      <c r="G22" s="40">
        <f>+'24-02-012 Ind. Alim - JUNAEB'!R64</f>
        <v>0</v>
      </c>
      <c r="H22" s="40">
        <f>+'24-02-012 Ind. Alim - JUNAEB'!S64</f>
        <v>0</v>
      </c>
      <c r="I22" s="40">
        <f>+'24-02-012 Ind. Alim - JUNAEB'!T64</f>
        <v>0</v>
      </c>
      <c r="J22" s="40">
        <f>+'24-02-012 Ind. Alim - JUNAEB'!U67</f>
        <v>0</v>
      </c>
      <c r="K22" s="40">
        <f>+'24-02-012 Ind. Alim - JUNAEB'!V64</f>
        <v>0</v>
      </c>
      <c r="L22" s="40">
        <f>+'24-02-012 Ind. Alim - JUNAEB'!W64</f>
        <v>0</v>
      </c>
      <c r="M22" s="40">
        <f>+'24-02-012 Ind. Alim - JUNAEB'!X64</f>
        <v>0</v>
      </c>
      <c r="N22" s="40">
        <f>+'24-02-012 Ind. Alim - JUNAEB'!Y67</f>
        <v>0</v>
      </c>
      <c r="O22" s="40">
        <f>+'24-02-012 Ind. Alim - JUNAEB'!Z64</f>
        <v>0</v>
      </c>
      <c r="P22" s="40">
        <f>+'24-02-012 Ind. Alim - JUNAEB'!AA64</f>
        <v>0</v>
      </c>
      <c r="Q22" s="40">
        <f>+'24-02-012 Ind. Alim - JUNAEB'!AB64</f>
        <v>0</v>
      </c>
      <c r="R22" s="40">
        <f>+'24-02-012 Ind. Alim - JUNAEB'!AC67</f>
        <v>0</v>
      </c>
      <c r="S22" s="40">
        <f>+'24-02-012 Ind. Alim - JUNAEB'!AD64</f>
        <v>0</v>
      </c>
      <c r="T22" s="40">
        <f>+'24-02-012 Ind. Alim - JUNAEB'!AE64</f>
        <v>0</v>
      </c>
      <c r="U22" s="40">
        <f>+'24-02-012 Ind. Alim - JUNAEB'!AF64</f>
        <v>0</v>
      </c>
      <c r="V22" s="40">
        <f>+'24-02-012 Ind. Alim - JUNAEB'!AG67</f>
        <v>0</v>
      </c>
      <c r="W22" s="40">
        <f>+'24-02-012 Ind. Alim - JUNAEB'!AH67</f>
        <v>0</v>
      </c>
      <c r="X22" s="61">
        <f>+'24-02-012 Ind. Alim - JUNAEB'!AI67</f>
        <v>0</v>
      </c>
      <c r="Y22" s="61">
        <f>+'24-02-012 Ind. Alim - JUNAEB'!AJ67</f>
        <v>0</v>
      </c>
    </row>
    <row r="23" spans="1:25" ht="24.75" customHeight="1" x14ac:dyDescent="0.25">
      <c r="A23" s="62" t="s">
        <v>70</v>
      </c>
      <c r="B23" s="40">
        <f>+'24-02-012 Ind. Alim - JUNAEB'!J71</f>
        <v>0</v>
      </c>
      <c r="C23" s="40">
        <f>+'24-02-012 Ind. Alim - JUNAEB'!K71</f>
        <v>0</v>
      </c>
      <c r="D23" s="40">
        <f>+'24-02-012 Ind. Alim - JUNAEB'!M71</f>
        <v>0</v>
      </c>
      <c r="E23" s="40">
        <f>+'24-02-012 Ind. Alim - JUNAEB'!N71</f>
        <v>0</v>
      </c>
      <c r="F23" s="40">
        <f>+'24-02-012 Ind. Alim - JUNAEB'!O71</f>
        <v>0</v>
      </c>
      <c r="G23" s="40">
        <f>+'24-02-012 Ind. Alim - JUNAEB'!R71</f>
        <v>0</v>
      </c>
      <c r="H23" s="40">
        <f>+'24-02-012 Ind. Alim - JUNAEB'!S71</f>
        <v>0</v>
      </c>
      <c r="I23" s="40">
        <f>+'24-02-012 Ind. Alim - JUNAEB'!T71</f>
        <v>0</v>
      </c>
      <c r="J23" s="40">
        <f>+'24-02-012 Ind. Alim - JUNAEB'!U71</f>
        <v>0</v>
      </c>
      <c r="K23" s="40">
        <f>+'24-02-012 Ind. Alim - JUNAEB'!V71</f>
        <v>0</v>
      </c>
      <c r="L23" s="40">
        <f>+'24-02-012 Ind. Alim - JUNAEB'!W71</f>
        <v>0</v>
      </c>
      <c r="M23" s="40">
        <f>+'24-02-012 Ind. Alim - JUNAEB'!X71</f>
        <v>0</v>
      </c>
      <c r="N23" s="40">
        <f>+'24-02-012 Ind. Alim - JUNAEB'!Y71</f>
        <v>0</v>
      </c>
      <c r="O23" s="40">
        <f>+'24-02-012 Ind. Alim - JUNAEB'!Z71</f>
        <v>0</v>
      </c>
      <c r="P23" s="40">
        <f>+'24-02-012 Ind. Alim - JUNAEB'!AA71</f>
        <v>0</v>
      </c>
      <c r="Q23" s="40">
        <f>+'24-02-012 Ind. Alim - JUNAEB'!AB71</f>
        <v>0</v>
      </c>
      <c r="R23" s="40">
        <f>+'24-02-012 Ind. Alim - JUNAEB'!AC71</f>
        <v>0</v>
      </c>
      <c r="S23" s="40">
        <f>+'24-02-012 Ind. Alim - JUNAEB'!AD71</f>
        <v>0</v>
      </c>
      <c r="T23" s="40">
        <f>+'24-02-012 Ind. Alim - JUNAEB'!AE71</f>
        <v>0</v>
      </c>
      <c r="U23" s="40">
        <f>+'24-02-012 Ind. Alim - JUNAEB'!AF71</f>
        <v>0</v>
      </c>
      <c r="V23" s="40">
        <f>+'24-02-012 Ind. Alim - JUNAEB'!AG71</f>
        <v>0</v>
      </c>
      <c r="W23" s="40">
        <f>+'24-02-012 Ind. Alim - JUNAEB'!AH71</f>
        <v>0</v>
      </c>
      <c r="X23" s="61">
        <f>+'24-02-012 Ind. Alim - JUNAEB'!AI71</f>
        <v>0</v>
      </c>
      <c r="Y23" s="61">
        <f>+'24-02-012 Ind. Alim - JUNAEB'!AJ71</f>
        <v>0</v>
      </c>
    </row>
    <row r="24" spans="1:25" ht="24.75" customHeight="1" x14ac:dyDescent="0.25">
      <c r="A24" s="63" t="s">
        <v>72</v>
      </c>
      <c r="B24" s="40">
        <f>+'24-02-012 Ind. Alim - JUNAEB'!J75</f>
        <v>4030853000</v>
      </c>
      <c r="C24" s="40">
        <f>+'24-02-012 Ind. Alim - JUNAEB'!K75</f>
        <v>4030853000</v>
      </c>
      <c r="D24" s="40">
        <f>+'24-02-012 Ind. Alim - JUNAEB'!M75</f>
        <v>0</v>
      </c>
      <c r="E24" s="40">
        <f>+'24-02-012 Ind. Alim - JUNAEB'!N75</f>
        <v>0</v>
      </c>
      <c r="F24" s="40">
        <f>+'24-02-012 Ind. Alim - JUNAEB'!O75</f>
        <v>0</v>
      </c>
      <c r="G24" s="40">
        <f>+'24-02-012 Ind. Alim - JUNAEB'!R75</f>
        <v>0</v>
      </c>
      <c r="H24" s="40">
        <f>+'24-02-012 Ind. Alim - JUNAEB'!S75</f>
        <v>0</v>
      </c>
      <c r="I24" s="40">
        <f>+'24-02-012 Ind. Alim - JUNAEB'!T75</f>
        <v>0</v>
      </c>
      <c r="J24" s="40">
        <f>+'24-02-012 Ind. Alim - JUNAEB'!U75</f>
        <v>0</v>
      </c>
      <c r="K24" s="40">
        <f>+'24-02-012 Ind. Alim - JUNAEB'!V75</f>
        <v>0</v>
      </c>
      <c r="L24" s="40">
        <f>+'24-02-012 Ind. Alim - JUNAEB'!W75</f>
        <v>2821597100</v>
      </c>
      <c r="M24" s="40">
        <f>+'24-02-012 Ind. Alim - JUNAEB'!X75</f>
        <v>0</v>
      </c>
      <c r="N24" s="40">
        <f>+'24-02-012 Ind. Alim - JUNAEB'!Y75</f>
        <v>2821597100</v>
      </c>
      <c r="O24" s="40">
        <f>+'24-02-012 Ind. Alim - JUNAEB'!Z75</f>
        <v>0</v>
      </c>
      <c r="P24" s="40">
        <f>+'24-02-012 Ind. Alim - JUNAEB'!AA75</f>
        <v>0</v>
      </c>
      <c r="Q24" s="40">
        <f>+'24-02-012 Ind. Alim - JUNAEB'!AB75</f>
        <v>1209255900</v>
      </c>
      <c r="R24" s="40">
        <f>+'24-02-012 Ind. Alim - JUNAEB'!AC75</f>
        <v>1209255900</v>
      </c>
      <c r="S24" s="40">
        <f>+'24-02-012 Ind. Alim - JUNAEB'!AD75</f>
        <v>0</v>
      </c>
      <c r="T24" s="40">
        <f>+'24-02-012 Ind. Alim - JUNAEB'!AE75</f>
        <v>0</v>
      </c>
      <c r="U24" s="40">
        <f>+'24-02-012 Ind. Alim - JUNAEB'!AF75</f>
        <v>0</v>
      </c>
      <c r="V24" s="40">
        <f>+'24-02-012 Ind. Alim - JUNAEB'!AG75</f>
        <v>0</v>
      </c>
      <c r="W24" s="40">
        <f>+'24-02-012 Ind. Alim - JUNAEB'!AH75</f>
        <v>4030853000</v>
      </c>
      <c r="X24" s="61">
        <f>+'24-02-012 Ind. Alim - JUNAEB'!AI75</f>
        <v>1</v>
      </c>
      <c r="Y24" s="61">
        <f>+'24-02-012 Ind. Alim - JUNAEB'!AJ75</f>
        <v>1</v>
      </c>
    </row>
    <row r="25" spans="1:25" ht="34.5" customHeight="1" x14ac:dyDescent="0.25">
      <c r="A25" s="65" t="str">
        <f>"TOTAL ASIG."&amp;" "&amp;$A$5</f>
        <v>TOTAL ASIG. 24-02-012 "Programas de Alimentación - JUNAEB"</v>
      </c>
      <c r="B25" s="66">
        <f>SUM(B8:B24)</f>
        <v>4030853000</v>
      </c>
      <c r="C25" s="66">
        <f t="shared" ref="C25:V25" si="0">SUM(C8:C24)</f>
        <v>4030853000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2821597100</v>
      </c>
      <c r="M25" s="66">
        <f t="shared" si="0"/>
        <v>0</v>
      </c>
      <c r="N25" s="66">
        <f t="shared" si="0"/>
        <v>2821597100</v>
      </c>
      <c r="O25" s="66">
        <f t="shared" si="0"/>
        <v>0</v>
      </c>
      <c r="P25" s="66">
        <f t="shared" si="0"/>
        <v>0</v>
      </c>
      <c r="Q25" s="66">
        <f t="shared" si="0"/>
        <v>1209255900</v>
      </c>
      <c r="R25" s="66">
        <f t="shared" si="0"/>
        <v>1209255900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4030853000</v>
      </c>
      <c r="X25" s="67">
        <f>+'24-02-012 Ind. Alim - JUNAEB'!AI76</f>
        <v>1</v>
      </c>
      <c r="Y25" s="67">
        <f>'24-02-012 Ind. Alim - JUNAEB'!AJ76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D1683-C459-4572-8DCD-07A85837E7F7}">
  <sheetPr codeName="Hoja9">
    <tabColor rgb="FF007DB5"/>
    <pageSetUpPr fitToPage="1"/>
  </sheetPr>
  <dimension ref="A1:DB95"/>
  <sheetViews>
    <sheetView topLeftCell="E63" zoomScaleNormal="100" workbookViewId="0">
      <selection activeCell="AF8" sqref="AF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27.710937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347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84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2</v>
      </c>
      <c r="B6" s="97" t="s">
        <v>3</v>
      </c>
      <c r="C6" s="52" t="s">
        <v>4</v>
      </c>
      <c r="D6" s="97" t="s">
        <v>5</v>
      </c>
      <c r="E6" s="97" t="s">
        <v>6</v>
      </c>
      <c r="F6" s="97" t="s">
        <v>7</v>
      </c>
      <c r="G6" s="97" t="s">
        <v>8</v>
      </c>
      <c r="H6" s="97" t="s">
        <v>9</v>
      </c>
      <c r="I6" s="97"/>
      <c r="J6" s="96" t="s">
        <v>10</v>
      </c>
      <c r="K6" s="96" t="s">
        <v>11</v>
      </c>
      <c r="L6" s="97" t="s">
        <v>12</v>
      </c>
      <c r="M6" s="96" t="s">
        <v>13</v>
      </c>
      <c r="N6" s="96"/>
      <c r="O6" s="96"/>
      <c r="P6" s="97" t="s">
        <v>14</v>
      </c>
      <c r="Q6" s="97" t="s">
        <v>15</v>
      </c>
      <c r="R6" s="96" t="s">
        <v>16</v>
      </c>
      <c r="S6" s="96"/>
      <c r="T6" s="96"/>
      <c r="U6" s="96" t="s">
        <v>17</v>
      </c>
      <c r="V6" s="96" t="s">
        <v>16</v>
      </c>
      <c r="W6" s="96"/>
      <c r="X6" s="96"/>
      <c r="Y6" s="96" t="s">
        <v>18</v>
      </c>
      <c r="Z6" s="96" t="s">
        <v>16</v>
      </c>
      <c r="AA6" s="96"/>
      <c r="AB6" s="96"/>
      <c r="AC6" s="96" t="s">
        <v>19</v>
      </c>
      <c r="AD6" s="96" t="s">
        <v>16</v>
      </c>
      <c r="AE6" s="96"/>
      <c r="AF6" s="96"/>
      <c r="AG6" s="96" t="s">
        <v>20</v>
      </c>
      <c r="AH6" s="96" t="s">
        <v>21</v>
      </c>
      <c r="AI6" s="103" t="s">
        <v>22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23</v>
      </c>
      <c r="D7" s="97"/>
      <c r="E7" s="97"/>
      <c r="F7" s="97"/>
      <c r="G7" s="97"/>
      <c r="H7" s="52" t="s">
        <v>24</v>
      </c>
      <c r="I7" s="52" t="s">
        <v>25</v>
      </c>
      <c r="J7" s="96"/>
      <c r="K7" s="96"/>
      <c r="L7" s="97"/>
      <c r="M7" s="53" t="s">
        <v>26</v>
      </c>
      <c r="N7" s="53" t="s">
        <v>27</v>
      </c>
      <c r="O7" s="53" t="s">
        <v>28</v>
      </c>
      <c r="P7" s="97"/>
      <c r="Q7" s="97"/>
      <c r="R7" s="53" t="s">
        <v>29</v>
      </c>
      <c r="S7" s="53" t="s">
        <v>30</v>
      </c>
      <c r="T7" s="53" t="s">
        <v>31</v>
      </c>
      <c r="U7" s="96"/>
      <c r="V7" s="53" t="s">
        <v>32</v>
      </c>
      <c r="W7" s="53" t="s">
        <v>33</v>
      </c>
      <c r="X7" s="53" t="s">
        <v>34</v>
      </c>
      <c r="Y7" s="96"/>
      <c r="Z7" s="53" t="s">
        <v>35</v>
      </c>
      <c r="AA7" s="53" t="s">
        <v>36</v>
      </c>
      <c r="AB7" s="53" t="s">
        <v>37</v>
      </c>
      <c r="AC7" s="96"/>
      <c r="AD7" s="53" t="s">
        <v>38</v>
      </c>
      <c r="AE7" s="53" t="s">
        <v>39</v>
      </c>
      <c r="AF7" s="53" t="s">
        <v>76</v>
      </c>
      <c r="AG7" s="96"/>
      <c r="AH7" s="96"/>
      <c r="AI7" s="54" t="s">
        <v>40</v>
      </c>
      <c r="AJ7" s="54" t="s">
        <v>41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89" t="s">
        <v>42</v>
      </c>
      <c r="B8" s="89"/>
      <c r="C8" s="89"/>
      <c r="D8" s="89"/>
      <c r="E8" s="89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0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1" t="s">
        <v>43</v>
      </c>
      <c r="B11" s="91"/>
      <c r="C11" s="91"/>
      <c r="D11" s="91"/>
      <c r="E11" s="91"/>
      <c r="F11" s="91"/>
      <c r="G11" s="91"/>
      <c r="H11" s="91"/>
      <c r="I11" s="91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89" t="s">
        <v>44</v>
      </c>
      <c r="B12" s="89"/>
      <c r="C12" s="89"/>
      <c r="D12" s="89"/>
      <c r="E12" s="89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1" t="s">
        <v>45</v>
      </c>
      <c r="B15" s="91"/>
      <c r="C15" s="91"/>
      <c r="D15" s="91"/>
      <c r="E15" s="91"/>
      <c r="F15" s="91"/>
      <c r="G15" s="91"/>
      <c r="H15" s="91"/>
      <c r="I15" s="91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89" t="s">
        <v>46</v>
      </c>
      <c r="B16" s="89"/>
      <c r="C16" s="89"/>
      <c r="D16" s="89"/>
      <c r="E16" s="89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0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1" t="s">
        <v>47</v>
      </c>
      <c r="B19" s="91"/>
      <c r="C19" s="91"/>
      <c r="D19" s="91"/>
      <c r="E19" s="91"/>
      <c r="F19" s="91"/>
      <c r="G19" s="91"/>
      <c r="H19" s="91"/>
      <c r="I19" s="91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89" t="s">
        <v>48</v>
      </c>
      <c r="B20" s="89"/>
      <c r="C20" s="89"/>
      <c r="D20" s="89"/>
      <c r="E20" s="89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0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1" t="s">
        <v>49</v>
      </c>
      <c r="B23" s="91"/>
      <c r="C23" s="91"/>
      <c r="D23" s="91"/>
      <c r="E23" s="91"/>
      <c r="F23" s="91"/>
      <c r="G23" s="91"/>
      <c r="H23" s="91"/>
      <c r="I23" s="91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89" t="s">
        <v>50</v>
      </c>
      <c r="B24" s="89"/>
      <c r="C24" s="89"/>
      <c r="D24" s="89"/>
      <c r="E24" s="89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0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1" t="s">
        <v>51</v>
      </c>
      <c r="B27" s="91"/>
      <c r="C27" s="91"/>
      <c r="D27" s="91"/>
      <c r="E27" s="91"/>
      <c r="F27" s="91"/>
      <c r="G27" s="91"/>
      <c r="H27" s="91"/>
      <c r="I27" s="91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89" t="s">
        <v>52</v>
      </c>
      <c r="B28" s="89"/>
      <c r="C28" s="89"/>
      <c r="D28" s="89"/>
      <c r="E28" s="89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0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1" t="s">
        <v>53</v>
      </c>
      <c r="B31" s="91"/>
      <c r="C31" s="91"/>
      <c r="D31" s="91"/>
      <c r="E31" s="91"/>
      <c r="F31" s="91"/>
      <c r="G31" s="91"/>
      <c r="H31" s="91"/>
      <c r="I31" s="91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89" t="s">
        <v>54</v>
      </c>
      <c r="B32" s="89"/>
      <c r="C32" s="89"/>
      <c r="D32" s="89"/>
      <c r="E32" s="89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0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1" t="s">
        <v>55</v>
      </c>
      <c r="B35" s="91"/>
      <c r="C35" s="91"/>
      <c r="D35" s="91"/>
      <c r="E35" s="91"/>
      <c r="F35" s="91"/>
      <c r="G35" s="91"/>
      <c r="H35" s="91"/>
      <c r="I35" s="91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89" t="s">
        <v>56</v>
      </c>
      <c r="B36" s="89"/>
      <c r="C36" s="89"/>
      <c r="D36" s="89"/>
      <c r="E36" s="89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0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1" t="s">
        <v>57</v>
      </c>
      <c r="B39" s="91"/>
      <c r="C39" s="91"/>
      <c r="D39" s="91"/>
      <c r="E39" s="91"/>
      <c r="F39" s="91"/>
      <c r="G39" s="91"/>
      <c r="H39" s="91"/>
      <c r="I39" s="91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89" t="s">
        <v>58</v>
      </c>
      <c r="B40" s="89"/>
      <c r="C40" s="89"/>
      <c r="D40" s="89"/>
      <c r="E40" s="89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0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1" t="s">
        <v>59</v>
      </c>
      <c r="B43" s="91"/>
      <c r="C43" s="91"/>
      <c r="D43" s="91"/>
      <c r="E43" s="91"/>
      <c r="F43" s="91"/>
      <c r="G43" s="91"/>
      <c r="H43" s="91"/>
      <c r="I43" s="91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89" t="s">
        <v>60</v>
      </c>
      <c r="B44" s="89"/>
      <c r="C44" s="89"/>
      <c r="D44" s="89"/>
      <c r="E44" s="89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0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1" t="s">
        <v>61</v>
      </c>
      <c r="B47" s="91"/>
      <c r="C47" s="91"/>
      <c r="D47" s="91"/>
      <c r="E47" s="91"/>
      <c r="F47" s="91"/>
      <c r="G47" s="91"/>
      <c r="H47" s="91"/>
      <c r="I47" s="91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89" t="s">
        <v>62</v>
      </c>
      <c r="B48" s="89"/>
      <c r="C48" s="89"/>
      <c r="D48" s="89"/>
      <c r="E48" s="89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0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1" t="s">
        <v>63</v>
      </c>
      <c r="B51" s="91"/>
      <c r="C51" s="91"/>
      <c r="D51" s="91"/>
      <c r="E51" s="91"/>
      <c r="F51" s="91"/>
      <c r="G51" s="91"/>
      <c r="H51" s="91"/>
      <c r="I51" s="91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89" t="s">
        <v>64</v>
      </c>
      <c r="B52" s="89"/>
      <c r="C52" s="89"/>
      <c r="D52" s="89"/>
      <c r="E52" s="89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0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1" t="s">
        <v>65</v>
      </c>
      <c r="B55" s="91"/>
      <c r="C55" s="91"/>
      <c r="D55" s="91"/>
      <c r="E55" s="91"/>
      <c r="F55" s="91"/>
      <c r="G55" s="91"/>
      <c r="H55" s="91"/>
      <c r="I55" s="91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89" t="s">
        <v>66</v>
      </c>
      <c r="B56" s="89"/>
      <c r="C56" s="89"/>
      <c r="D56" s="89"/>
      <c r="E56" s="89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0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1" t="s">
        <v>67</v>
      </c>
      <c r="B59" s="91"/>
      <c r="C59" s="91"/>
      <c r="D59" s="91"/>
      <c r="E59" s="91"/>
      <c r="F59" s="91"/>
      <c r="G59" s="91"/>
      <c r="H59" s="91"/>
      <c r="I59" s="91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89" t="s">
        <v>68</v>
      </c>
      <c r="B60" s="89"/>
      <c r="C60" s="89"/>
      <c r="D60" s="89"/>
      <c r="E60" s="89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0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1" t="s">
        <v>69</v>
      </c>
      <c r="B63" s="91"/>
      <c r="C63" s="91"/>
      <c r="D63" s="91"/>
      <c r="E63" s="91"/>
      <c r="F63" s="91"/>
      <c r="G63" s="91"/>
      <c r="H63" s="91"/>
      <c r="I63" s="91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89" t="s">
        <v>80</v>
      </c>
      <c r="B64" s="89"/>
      <c r="C64" s="89"/>
      <c r="D64" s="89"/>
      <c r="E64" s="89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0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1" t="s">
        <v>87</v>
      </c>
      <c r="B67" s="91"/>
      <c r="C67" s="91"/>
      <c r="D67" s="91"/>
      <c r="E67" s="91"/>
      <c r="F67" s="91"/>
      <c r="G67" s="91"/>
      <c r="H67" s="91"/>
      <c r="I67" s="91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89" t="s">
        <v>70</v>
      </c>
      <c r="B68" s="89"/>
      <c r="C68" s="89"/>
      <c r="D68" s="89"/>
      <c r="E68" s="89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0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1" t="s">
        <v>71</v>
      </c>
      <c r="B71" s="91"/>
      <c r="C71" s="91"/>
      <c r="D71" s="91"/>
      <c r="E71" s="91"/>
      <c r="F71" s="91"/>
      <c r="G71" s="91"/>
      <c r="H71" s="91"/>
      <c r="I71" s="91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89" t="s">
        <v>72</v>
      </c>
      <c r="B72" s="89"/>
      <c r="C72" s="89"/>
      <c r="D72" s="89"/>
      <c r="E72" s="89"/>
      <c r="F72" s="4"/>
      <c r="G72" s="5"/>
      <c r="H72" s="6"/>
      <c r="I72" s="6"/>
      <c r="J72" s="90">
        <v>17529391000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111</v>
      </c>
      <c r="D73" s="34">
        <v>45695</v>
      </c>
      <c r="E73" s="26" t="s">
        <v>99</v>
      </c>
      <c r="F73" s="26" t="s">
        <v>100</v>
      </c>
      <c r="G73" s="26"/>
      <c r="H73" s="36"/>
      <c r="I73" s="38"/>
      <c r="J73" s="90"/>
      <c r="K73" s="41">
        <v>16968765000</v>
      </c>
      <c r="L73" s="39"/>
      <c r="M73" s="31"/>
      <c r="N73" s="42"/>
      <c r="O73" s="31"/>
      <c r="P73" s="43"/>
      <c r="Q73" s="43"/>
      <c r="R73" s="19">
        <v>8484382500</v>
      </c>
      <c r="S73" s="19"/>
      <c r="T73" s="19"/>
      <c r="U73" s="8">
        <f>SUM(R73:T73)</f>
        <v>8484382500</v>
      </c>
      <c r="V73" s="19"/>
      <c r="W73" s="19"/>
      <c r="X73" s="19">
        <v>8484382500</v>
      </c>
      <c r="Y73" s="8">
        <f>SUM(V73:X73)</f>
        <v>8484382500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16968765000</v>
      </c>
      <c r="AI73" s="20">
        <f>IF(ISERROR(AH73/J72),0,AH73/J72)</f>
        <v>0.96801794198098501</v>
      </c>
      <c r="AJ73" s="20">
        <f>IF(ISERROR(AH73/$AH$76),"-",AH73/$AH$76)</f>
        <v>0.96801794198098501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 t="s">
        <v>111</v>
      </c>
      <c r="D74" s="34">
        <v>45695</v>
      </c>
      <c r="E74" s="26" t="s">
        <v>99</v>
      </c>
      <c r="F74" s="26" t="s">
        <v>101</v>
      </c>
      <c r="G74" s="44"/>
      <c r="H74" s="36"/>
      <c r="I74" s="38"/>
      <c r="J74" s="90"/>
      <c r="K74" s="41">
        <v>560626000</v>
      </c>
      <c r="L74" s="39"/>
      <c r="M74" s="31"/>
      <c r="N74" s="42"/>
      <c r="O74" s="31"/>
      <c r="P74" s="43"/>
      <c r="Q74" s="43"/>
      <c r="R74" s="19">
        <v>280313000</v>
      </c>
      <c r="S74" s="19"/>
      <c r="T74" s="19"/>
      <c r="U74" s="8">
        <f>SUM(R74:T74)</f>
        <v>280313000</v>
      </c>
      <c r="V74" s="19"/>
      <c r="W74" s="19"/>
      <c r="X74" s="19">
        <v>280313000</v>
      </c>
      <c r="Y74" s="8">
        <f>SUM(V74:X74)</f>
        <v>280313000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560626000</v>
      </c>
      <c r="AI74" s="20">
        <f>IF(ISERROR(AH74/J72),0,AH74/J72)</f>
        <v>3.1982058019015033E-2</v>
      </c>
      <c r="AJ74" s="20">
        <f>IF(ISERROR(AH74/$AH$76),"-",AH74/$AH$76)</f>
        <v>3.1982058019015033E-2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1" t="s">
        <v>73</v>
      </c>
      <c r="B75" s="91"/>
      <c r="C75" s="91"/>
      <c r="D75" s="91"/>
      <c r="E75" s="91"/>
      <c r="F75" s="91"/>
      <c r="G75" s="91"/>
      <c r="H75" s="91"/>
      <c r="I75" s="91"/>
      <c r="J75" s="56">
        <f>J72</f>
        <v>17529391000</v>
      </c>
      <c r="K75" s="56">
        <f>SUM(K73:K74)</f>
        <v>17529391000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>SUM(R73:R74)</f>
        <v>8764695500</v>
      </c>
      <c r="S75" s="56">
        <f t="shared" ref="S75:T75" si="16">SUM(S73:S74)</f>
        <v>0</v>
      </c>
      <c r="T75" s="56">
        <f t="shared" si="16"/>
        <v>0</v>
      </c>
      <c r="U75" s="56">
        <f>SUM(U73:U74)</f>
        <v>8764695500</v>
      </c>
      <c r="V75" s="56">
        <f t="shared" ref="V75:AG75" si="17">SUM(V73:V73)</f>
        <v>0</v>
      </c>
      <c r="W75" s="56">
        <f t="shared" si="17"/>
        <v>0</v>
      </c>
      <c r="X75" s="56">
        <f t="shared" si="17"/>
        <v>8484382500</v>
      </c>
      <c r="Y75" s="56">
        <f t="shared" si="17"/>
        <v>8484382500</v>
      </c>
      <c r="Z75" s="56"/>
      <c r="AA75" s="56">
        <f t="shared" si="17"/>
        <v>0</v>
      </c>
      <c r="AB75" s="56">
        <f t="shared" si="17"/>
        <v>0</v>
      </c>
      <c r="AC75" s="56">
        <f t="shared" si="17"/>
        <v>0</v>
      </c>
      <c r="AD75" s="56">
        <f t="shared" si="17"/>
        <v>0</v>
      </c>
      <c r="AE75" s="56">
        <f t="shared" si="17"/>
        <v>0</v>
      </c>
      <c r="AF75" s="56">
        <f t="shared" si="17"/>
        <v>0</v>
      </c>
      <c r="AG75" s="56">
        <f t="shared" si="17"/>
        <v>0</v>
      </c>
      <c r="AH75" s="56">
        <f>SUM(AH73:AH74)</f>
        <v>17529391000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88" t="str">
        <f>"TOTAL ASIG."&amp;" "&amp;$A$5</f>
        <v>TOTAL ASIG. 24-02-014 "Fondo de Solidaridad e Inversión Social"</v>
      </c>
      <c r="B76" s="88"/>
      <c r="C76" s="88"/>
      <c r="D76" s="88"/>
      <c r="E76" s="88"/>
      <c r="F76" s="88"/>
      <c r="G76" s="88"/>
      <c r="H76" s="88"/>
      <c r="I76" s="88"/>
      <c r="J76" s="66">
        <f>SUM(J11,J15,J19,J23,J27,J31,J35,J39,J43,J47,J51,J55,J59,J63,J67,J71,J75)</f>
        <v>17529391000</v>
      </c>
      <c r="K76" s="66">
        <f t="shared" ref="K76:AH76" si="18">SUM(K11,K15,K19,K23,K27,K31,K35,K39,K43,K47,K51,K55,K59,K63,K67,K71,K75)</f>
        <v>17529391000</v>
      </c>
      <c r="L76" s="66">
        <f t="shared" si="18"/>
        <v>0</v>
      </c>
      <c r="M76" s="66">
        <f t="shared" si="18"/>
        <v>0</v>
      </c>
      <c r="N76" s="66">
        <f t="shared" si="18"/>
        <v>0</v>
      </c>
      <c r="O76" s="66">
        <f t="shared" si="18"/>
        <v>0</v>
      </c>
      <c r="P76" s="66">
        <f t="shared" si="18"/>
        <v>0</v>
      </c>
      <c r="Q76" s="66">
        <f t="shared" si="18"/>
        <v>0</v>
      </c>
      <c r="R76" s="66">
        <f t="shared" si="18"/>
        <v>8764695500</v>
      </c>
      <c r="S76" s="66">
        <f t="shared" si="18"/>
        <v>0</v>
      </c>
      <c r="T76" s="66">
        <f t="shared" si="18"/>
        <v>0</v>
      </c>
      <c r="U76" s="66">
        <f t="shared" si="18"/>
        <v>8764695500</v>
      </c>
      <c r="V76" s="66">
        <f t="shared" si="18"/>
        <v>0</v>
      </c>
      <c r="W76" s="66">
        <f t="shared" si="18"/>
        <v>0</v>
      </c>
      <c r="X76" s="66">
        <f t="shared" si="18"/>
        <v>8484382500</v>
      </c>
      <c r="Y76" s="66">
        <f t="shared" si="18"/>
        <v>8484382500</v>
      </c>
      <c r="Z76" s="66">
        <f t="shared" si="18"/>
        <v>0</v>
      </c>
      <c r="AA76" s="66">
        <f t="shared" si="18"/>
        <v>0</v>
      </c>
      <c r="AB76" s="66">
        <f t="shared" si="18"/>
        <v>0</v>
      </c>
      <c r="AC76" s="66">
        <f t="shared" si="18"/>
        <v>0</v>
      </c>
      <c r="AD76" s="66">
        <f t="shared" si="18"/>
        <v>0</v>
      </c>
      <c r="AE76" s="66">
        <f t="shared" si="18"/>
        <v>0</v>
      </c>
      <c r="AF76" s="66">
        <f t="shared" si="18"/>
        <v>0</v>
      </c>
      <c r="AG76" s="66">
        <f t="shared" si="18"/>
        <v>0</v>
      </c>
      <c r="AH76" s="66">
        <f t="shared" si="18"/>
        <v>17529391000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3B9E90C5-153E-4866-95CB-87BCC98863B1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327C177A-0CE0-4A0E-B682-56862AF18379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39F65F89-8EA6-4574-8F7D-DC0FEF256B26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5C08B99B-1F5C-48F2-B7E3-DB9FCC0D629D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A2EAF054-F5F0-4F00-8B12-C1F0C5D17782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6789F097-500B-412B-B87B-EA6F76BD8D6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8B3E2A4-3169-4A59-9E44-77D60FAC88E8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F136C795-BCCD-434E-BE0A-A2320FD9DED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827A48-A757-4F39-B548-903945BC4DED}">
  <ds:schemaRefs>
    <ds:schemaRef ds:uri="http://schemas.microsoft.com/office/infopath/2007/PartnerControls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purl.org/dc/dcmitype/"/>
    <ds:schemaRef ds:uri="eb517d21-b595-442e-8151-83f9d91c3f7e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14</vt:i4>
      </vt:variant>
    </vt:vector>
  </HeadingPairs>
  <TitlesOfParts>
    <vt:vector size="42" baseType="lpstr">
      <vt:lpstr>24-01-010 Ind. Prog. Bonif. </vt:lpstr>
      <vt:lpstr>24-01-010 Res. Prog. Bonif. </vt:lpstr>
      <vt:lpstr>24-01-337 Ind. Bonos Art. 2</vt:lpstr>
      <vt:lpstr>24-01-337 Res. Bonos Art. 2</vt:lpstr>
      <vt:lpstr>24-02-010 Ind. A.Téc SENADIS</vt:lpstr>
      <vt:lpstr>24-02-010 Res. A.Téc SENADIS</vt:lpstr>
      <vt:lpstr>24-02-012 Ind. Alim - JUNAEB</vt:lpstr>
      <vt:lpstr>24-02-012 Res. Alim - JUNAEB</vt:lpstr>
      <vt:lpstr>24-02-014 Ind. FOSIS</vt:lpstr>
      <vt:lpstr>24-02-014 Res. FOSIS</vt:lpstr>
      <vt:lpstr>24-02-015 Ind. INTEGRA</vt:lpstr>
      <vt:lpstr>24-02-015 Res. INTEGRA</vt:lpstr>
      <vt:lpstr>24-02-020 Ind. EM - JUNAEB </vt:lpstr>
      <vt:lpstr>24-02-020 Res. EM - JUNAEB</vt:lpstr>
      <vt:lpstr>24-03-335 Ind. HABITABILIDAD</vt:lpstr>
      <vt:lpstr>24-03-335 Res. HABITABILIDAD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PROG. EJE</vt:lpstr>
      <vt:lpstr>24-03-345 Res. PROG. EJE</vt:lpstr>
      <vt:lpstr>24-03-997 Ind. Cuid. Temporales</vt:lpstr>
      <vt:lpstr>24-03-997 Res. Cuid. Temporales</vt:lpstr>
      <vt:lpstr>24-03-999 Ind. MIU CHS- CONADI</vt:lpstr>
      <vt:lpstr>24-03-999 Res. MIU CHS- CONADI</vt:lpstr>
      <vt:lpstr>'24-01-010 Ind. Prog. Bonif. '!Área_de_impresión</vt:lpstr>
      <vt:lpstr>'24-01-337 Ind. Bonos Art. 2'!Área_de_impresión</vt:lpstr>
      <vt:lpstr>'24-02-010 Ind. A.Téc SENADIS'!Área_de_impresión</vt:lpstr>
      <vt:lpstr>'24-02-012 Ind. Alim - JUNAEB'!Área_de_impresión</vt:lpstr>
      <vt:lpstr>'24-02-014 Ind. FOSIS'!Área_de_impresión</vt:lpstr>
      <vt:lpstr>'24-02-015 Ind. INTEGRA'!Área_de_impresión</vt:lpstr>
      <vt:lpstr>'24-02-020 Ind. EM - JUNAEB '!Área_de_impresión</vt:lpstr>
      <vt:lpstr>'24-03-335 Ind. HABITABILIDAD'!Área_de_impresión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PROG. EJE'!Área_de_impresión</vt:lpstr>
      <vt:lpstr>'24-03-997 Ind. Cuid. Temporales'!Área_de_impresión</vt:lpstr>
      <vt:lpstr>'24-03-999 Ind. MIU CHS- CONADI'!Área_de_impresión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Alejandra Garrido Vidal</cp:lastModifiedBy>
  <cp:revision/>
  <dcterms:created xsi:type="dcterms:W3CDTF">2023-03-09T13:14:16Z</dcterms:created>
  <dcterms:modified xsi:type="dcterms:W3CDTF">2025-10-20T14:08:42Z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