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reze\OneDrive - Subsecretaría de Evaluación Social\Escritorio\GLOSAS\2024\Articulado 14.18 A P05 transferencias\3er trimestre\"/>
    </mc:Choice>
  </mc:AlternateContent>
  <xr:revisionPtr revIDLastSave="0" documentId="13_ncr:1_{5715FFB3-F36F-4B8D-8108-AD919C35129B}" xr6:coauthVersionLast="47" xr6:coauthVersionMax="47" xr10:uidLastSave="{00000000-0000-0000-0000-000000000000}"/>
  <bookViews>
    <workbookView xWindow="-24165" yWindow="-3705" windowWidth="22950" windowHeight="14610" firstSheet="22" activeTab="23" xr2:uid="{00000000-000D-0000-FFFF-FFFF00000000}"/>
  </bookViews>
  <sheets>
    <sheet name="24-02-010 Ind. A Técnicas" sheetId="3" r:id="rId1"/>
    <sheet name="24-02-010 Res. A Técnicas" sheetId="4" r:id="rId2"/>
    <sheet name="24-02-012 Ind. JUNAEB Alimentac" sheetId="5" r:id="rId3"/>
    <sheet name="24-02-012 Res. JUNAEB Alimentac" sheetId="6" r:id="rId4"/>
    <sheet name="24-02-014 Ind. FOSIS" sheetId="7" r:id="rId5"/>
    <sheet name="24-02-014 Res. FOSIS" sheetId="8" r:id="rId6"/>
    <sheet name="24-02-015 Ind. INTEGRA" sheetId="9" r:id="rId7"/>
    <sheet name="24-02-015 Res. INTEGRA" sheetId="10" r:id="rId8"/>
    <sheet name="24-02-020 Ind. JUNAEB EM " sheetId="11" r:id="rId9"/>
    <sheet name="24-02-020 Res. JUNAEB EM" sheetId="12" r:id="rId10"/>
    <sheet name="24-03-010 Ind. Prog. Bonif. " sheetId="13" r:id="rId11"/>
    <sheet name="24-03-010 Res. Prog. Bonf." sheetId="14" r:id="rId12"/>
    <sheet name="24-03-335 Ind. Habitabilidad" sheetId="15" r:id="rId13"/>
    <sheet name="24-03-335 Res. Habitabilidad" sheetId="16" r:id="rId14"/>
    <sheet name="24-03-337 Ind. Art.2" sheetId="17" r:id="rId15"/>
    <sheet name="24-03-337 Res. Art.2" sheetId="18" r:id="rId16"/>
    <sheet name="24-03-340 Ind. Adulto Mayor" sheetId="19" r:id="rId17"/>
    <sheet name="24-03-340 Res. Adulto Mayor" sheetId="20" r:id="rId18"/>
    <sheet name="24-03-343 Ind. Calle" sheetId="21" r:id="rId19"/>
    <sheet name="24-03-343 Res. Calle" sheetId="22" r:id="rId20"/>
    <sheet name="24-03-344 Ind. Autoconsumo" sheetId="23" r:id="rId21"/>
    <sheet name="24-03-344 Res. Autoconsumo" sheetId="24" r:id="rId22"/>
    <sheet name="24-03-345 Ind. Programa EJE" sheetId="26" r:id="rId23"/>
    <sheet name="24-03-345 Res. Programa EJE" sheetId="27" r:id="rId24"/>
    <sheet name="24-03-997 Ind. Cuidad. Temp." sheetId="28" r:id="rId25"/>
    <sheet name="24-03-997 Res. Cuidad. Temp." sheetId="29" r:id="rId26"/>
    <sheet name="24-03-999 Ind. CONADI" sheetId="30" r:id="rId27"/>
    <sheet name="24-03-999 Res. CONADI" sheetId="31" r:id="rId28"/>
  </sheets>
  <definedNames>
    <definedName name="_xlnm.Print_Area" localSheetId="0">'24-02-010 Ind. A Técnicas'!$A$1:$AJ$71</definedName>
    <definedName name="_xlnm.Print_Area" localSheetId="2">'24-02-012 Ind. JUNAEB Alimentac'!$A$1:$AJ$71</definedName>
    <definedName name="_xlnm.Print_Area" localSheetId="4">'24-02-014 Ind. FOSIS'!$A$1:$AJ$72</definedName>
    <definedName name="_xlnm.Print_Area" localSheetId="6">'24-02-015 Ind. INTEGRA'!$A$1:$AJ$71</definedName>
    <definedName name="_xlnm.Print_Area" localSheetId="8">'24-02-020 Ind. JUNAEB EM '!$A$1:$AJ$71</definedName>
    <definedName name="_xlnm.Print_Area" localSheetId="10">'24-03-010 Ind. Prog. Bonif. '!$A$1:$AJ$72</definedName>
    <definedName name="_xlnm.Print_Area" localSheetId="12">'24-03-335 Ind. Habitabilidad'!$A$1:$AJ$72</definedName>
    <definedName name="_xlnm.Print_Area" localSheetId="14">'24-03-337 Ind. Art.2'!$A$1:$AJ$71</definedName>
    <definedName name="_xlnm.Print_Area" localSheetId="16">'24-03-340 Ind. Adulto Mayor'!$A$1:$AJ$264</definedName>
    <definedName name="_xlnm.Print_Area" localSheetId="18">'24-03-343 Ind. Calle'!$A$1:$AJ$63</definedName>
    <definedName name="_xlnm.Print_Area" localSheetId="20">'24-03-344 Ind. Autoconsumo'!$A$1:$AJ$143</definedName>
    <definedName name="_xlnm.Print_Area" localSheetId="22">'24-03-345 Ind. Programa EJE'!$A$1:$AJ$236</definedName>
    <definedName name="_xlnm.Print_Area" localSheetId="24">'24-03-997 Ind. Cuidad. Temp.'!$A$1:$AJ$72</definedName>
    <definedName name="_xlnm.Print_Area" localSheetId="26">'24-03-999 Ind. CONADI'!$A$1:$AJ$71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35" i="26" l="1"/>
  <c r="AB235" i="26"/>
  <c r="Z235" i="26"/>
  <c r="Z236" i="26" s="1"/>
  <c r="AH179" i="26"/>
  <c r="AH157" i="26"/>
  <c r="AH53" i="26"/>
  <c r="AH10" i="26"/>
  <c r="AI234" i="26"/>
  <c r="K233" i="26"/>
  <c r="K235" i="26"/>
  <c r="W227" i="26"/>
  <c r="X227" i="26"/>
  <c r="V227" i="26"/>
  <c r="AC227" i="26"/>
  <c r="Z227" i="26"/>
  <c r="Z191" i="26"/>
  <c r="AG227" i="26"/>
  <c r="AB227" i="26"/>
  <c r="AA227" i="26"/>
  <c r="Y222" i="26"/>
  <c r="Y223" i="26"/>
  <c r="Y224" i="26"/>
  <c r="Y225" i="26"/>
  <c r="Y226" i="26"/>
  <c r="U222" i="26"/>
  <c r="U223" i="26"/>
  <c r="U224" i="26"/>
  <c r="U225" i="26"/>
  <c r="U226" i="26"/>
  <c r="AC222" i="26"/>
  <c r="AG222" i="26"/>
  <c r="AC223" i="26"/>
  <c r="AG223" i="26"/>
  <c r="AC224" i="26"/>
  <c r="AG224" i="26"/>
  <c r="AH224" i="26"/>
  <c r="AI224" i="26" s="1"/>
  <c r="AC225" i="26"/>
  <c r="AG225" i="26"/>
  <c r="AH225" i="26"/>
  <c r="AI225" i="26" s="1"/>
  <c r="AC226" i="26"/>
  <c r="AG226" i="26"/>
  <c r="K227" i="26"/>
  <c r="AD187" i="26"/>
  <c r="AE187" i="26"/>
  <c r="AF187" i="26"/>
  <c r="AG187" i="26"/>
  <c r="AH187" i="26"/>
  <c r="X187" i="26"/>
  <c r="Y187" i="26"/>
  <c r="Z187" i="26"/>
  <c r="AA187" i="26"/>
  <c r="AB187" i="26"/>
  <c r="AC187" i="26"/>
  <c r="U187" i="26"/>
  <c r="V187" i="26"/>
  <c r="W187" i="26"/>
  <c r="S187" i="26"/>
  <c r="T187" i="26"/>
  <c r="R187" i="26"/>
  <c r="K187" i="26"/>
  <c r="J187" i="26"/>
  <c r="O187" i="26"/>
  <c r="N187" i="26"/>
  <c r="M187" i="26"/>
  <c r="AB184" i="26"/>
  <c r="AA184" i="26"/>
  <c r="Z184" i="26"/>
  <c r="AG183" i="26"/>
  <c r="AC183" i="26"/>
  <c r="AG182" i="26"/>
  <c r="AC182" i="26"/>
  <c r="Y182" i="26"/>
  <c r="Y183" i="26"/>
  <c r="U182" i="26"/>
  <c r="U183" i="26"/>
  <c r="K184" i="26"/>
  <c r="J184" i="26"/>
  <c r="AB179" i="26"/>
  <c r="AA179" i="26"/>
  <c r="Z179" i="26"/>
  <c r="AC174" i="26"/>
  <c r="AG174" i="26"/>
  <c r="AC175" i="26"/>
  <c r="AG175" i="26"/>
  <c r="AC176" i="26"/>
  <c r="AG176" i="26"/>
  <c r="AC177" i="26"/>
  <c r="AG177" i="26"/>
  <c r="AC178" i="26"/>
  <c r="AG178" i="26"/>
  <c r="Y174" i="26"/>
  <c r="Y175" i="26"/>
  <c r="Y176" i="26"/>
  <c r="Y177" i="26"/>
  <c r="Y178" i="26"/>
  <c r="Y173" i="26"/>
  <c r="K179" i="26"/>
  <c r="U174" i="26"/>
  <c r="U175" i="26"/>
  <c r="U176" i="26"/>
  <c r="U177" i="26"/>
  <c r="U178" i="26"/>
  <c r="K170" i="26"/>
  <c r="AB167" i="26"/>
  <c r="AC165" i="26"/>
  <c r="AG165" i="26"/>
  <c r="AC166" i="26"/>
  <c r="AG166" i="26"/>
  <c r="AA167" i="26"/>
  <c r="Z167" i="26"/>
  <c r="Y165" i="26"/>
  <c r="Y166" i="26"/>
  <c r="U165" i="26"/>
  <c r="U166" i="26"/>
  <c r="K167" i="26"/>
  <c r="AB161" i="26"/>
  <c r="AA161" i="26"/>
  <c r="Z160" i="26"/>
  <c r="Z161" i="26" s="1"/>
  <c r="K160" i="26"/>
  <c r="K156" i="26"/>
  <c r="AG153" i="26"/>
  <c r="AC153" i="26"/>
  <c r="AG152" i="26"/>
  <c r="AC152" i="26"/>
  <c r="AG151" i="26"/>
  <c r="AC151" i="26"/>
  <c r="AG150" i="26"/>
  <c r="AC150" i="26"/>
  <c r="AG149" i="26"/>
  <c r="AC149" i="26"/>
  <c r="AG148" i="26"/>
  <c r="AC148" i="26"/>
  <c r="AG147" i="26"/>
  <c r="AC147" i="26"/>
  <c r="AG146" i="26"/>
  <c r="AC146" i="26"/>
  <c r="AG145" i="26"/>
  <c r="AC145" i="26"/>
  <c r="AG144" i="26"/>
  <c r="AC144" i="26"/>
  <c r="AG143" i="26"/>
  <c r="AC143" i="26"/>
  <c r="AG142" i="26"/>
  <c r="AC142" i="26"/>
  <c r="AG141" i="26"/>
  <c r="AC141" i="26"/>
  <c r="AG140" i="26"/>
  <c r="AC140" i="26"/>
  <c r="AG139" i="26"/>
  <c r="AC139" i="26"/>
  <c r="AG138" i="26"/>
  <c r="AC138" i="26"/>
  <c r="AG137" i="26"/>
  <c r="AC137" i="26"/>
  <c r="AG136" i="26"/>
  <c r="AC136" i="26"/>
  <c r="AG135" i="26"/>
  <c r="AC135" i="26"/>
  <c r="AG134" i="26"/>
  <c r="AC134" i="26"/>
  <c r="AG133" i="26"/>
  <c r="AC133" i="26"/>
  <c r="AG132" i="26"/>
  <c r="AC132" i="26"/>
  <c r="AG131" i="26"/>
  <c r="AC131" i="26"/>
  <c r="AG130" i="26"/>
  <c r="AC130" i="26"/>
  <c r="Y149" i="26"/>
  <c r="Y150" i="26"/>
  <c r="Y151" i="26"/>
  <c r="Y152" i="26"/>
  <c r="Y153" i="26"/>
  <c r="Y142" i="26"/>
  <c r="Y143" i="26"/>
  <c r="Y144" i="26"/>
  <c r="Y145" i="26"/>
  <c r="Y146" i="26"/>
  <c r="Y147" i="26"/>
  <c r="Y148" i="26"/>
  <c r="Y130" i="26"/>
  <c r="Y131" i="26"/>
  <c r="Y132" i="26"/>
  <c r="Y133" i="26"/>
  <c r="Y134" i="26"/>
  <c r="Y135" i="26"/>
  <c r="Y136" i="26"/>
  <c r="Y137" i="26"/>
  <c r="Y138" i="26"/>
  <c r="Y139" i="26"/>
  <c r="Y140" i="26"/>
  <c r="Y141" i="26"/>
  <c r="U145" i="26"/>
  <c r="U146" i="26"/>
  <c r="U147" i="26"/>
  <c r="U148" i="26"/>
  <c r="U149" i="26"/>
  <c r="U150" i="26"/>
  <c r="U151" i="26"/>
  <c r="U152" i="26"/>
  <c r="U153" i="26"/>
  <c r="U130" i="26"/>
  <c r="U131" i="26"/>
  <c r="U132" i="26"/>
  <c r="U133" i="26"/>
  <c r="U134" i="26"/>
  <c r="U135" i="26"/>
  <c r="U136" i="26"/>
  <c r="U137" i="26"/>
  <c r="U138" i="26"/>
  <c r="U139" i="26"/>
  <c r="U140" i="26"/>
  <c r="U141" i="26"/>
  <c r="U142" i="26"/>
  <c r="U143" i="26"/>
  <c r="U144" i="26"/>
  <c r="K154" i="26"/>
  <c r="AC91" i="26"/>
  <c r="AG91" i="26"/>
  <c r="AC92" i="26"/>
  <c r="AG92" i="26"/>
  <c r="AC93" i="26"/>
  <c r="AG93" i="26"/>
  <c r="AC94" i="26"/>
  <c r="AG94" i="26"/>
  <c r="AC95" i="26"/>
  <c r="AG95" i="26"/>
  <c r="AC96" i="26"/>
  <c r="AG96" i="26"/>
  <c r="AC97" i="26"/>
  <c r="AG97" i="26"/>
  <c r="AC98" i="26"/>
  <c r="AG98" i="26"/>
  <c r="AC99" i="26"/>
  <c r="AG99" i="26"/>
  <c r="AC100" i="26"/>
  <c r="AG100" i="26"/>
  <c r="AC101" i="26"/>
  <c r="AG101" i="26"/>
  <c r="AC102" i="26"/>
  <c r="AG102" i="26"/>
  <c r="AC103" i="26"/>
  <c r="AG103" i="26"/>
  <c r="AC104" i="26"/>
  <c r="AG104" i="26"/>
  <c r="AC105" i="26"/>
  <c r="AG105" i="26"/>
  <c r="AC106" i="26"/>
  <c r="AG106" i="26"/>
  <c r="AC107" i="26"/>
  <c r="AG107" i="26"/>
  <c r="AC108" i="26"/>
  <c r="AG108" i="26"/>
  <c r="AC109" i="26"/>
  <c r="AG109" i="26"/>
  <c r="AC110" i="26"/>
  <c r="AG110" i="26"/>
  <c r="AC111" i="26"/>
  <c r="AG111" i="26"/>
  <c r="AC112" i="26"/>
  <c r="AG112" i="26"/>
  <c r="AC113" i="26"/>
  <c r="AG113" i="26"/>
  <c r="AC114" i="26"/>
  <c r="AG114" i="26"/>
  <c r="AC115" i="26"/>
  <c r="AG115" i="26"/>
  <c r="AC116" i="26"/>
  <c r="AG116" i="26"/>
  <c r="AC117" i="26"/>
  <c r="AG117" i="26"/>
  <c r="AC118" i="26"/>
  <c r="AG118" i="26"/>
  <c r="AC119" i="26"/>
  <c r="AG119" i="26"/>
  <c r="AC120" i="26"/>
  <c r="AG120" i="26"/>
  <c r="Y91" i="26"/>
  <c r="Y92" i="26"/>
  <c r="Y93" i="26"/>
  <c r="Y94" i="26"/>
  <c r="Y95" i="26"/>
  <c r="Y96" i="26"/>
  <c r="Y97" i="26"/>
  <c r="Y98" i="26"/>
  <c r="Y99" i="26"/>
  <c r="Y100" i="26"/>
  <c r="Y101" i="26"/>
  <c r="Y102" i="26"/>
  <c r="Y103" i="26"/>
  <c r="Y104" i="26"/>
  <c r="Y105" i="26"/>
  <c r="Y106" i="26"/>
  <c r="Y107" i="26"/>
  <c r="Y108" i="26"/>
  <c r="Y109" i="26"/>
  <c r="Y110" i="26"/>
  <c r="Y111" i="26"/>
  <c r="Y112" i="26"/>
  <c r="Y113" i="26"/>
  <c r="Y114" i="26"/>
  <c r="Y115" i="26"/>
  <c r="Y116" i="26"/>
  <c r="Y117" i="26"/>
  <c r="Y118" i="26"/>
  <c r="Y119" i="26"/>
  <c r="Y12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U107" i="26"/>
  <c r="U108" i="26"/>
  <c r="U109" i="26"/>
  <c r="U110" i="26"/>
  <c r="U111" i="26"/>
  <c r="U112" i="26"/>
  <c r="U113" i="26"/>
  <c r="U114" i="26"/>
  <c r="U115" i="26"/>
  <c r="U116" i="26"/>
  <c r="U117" i="26"/>
  <c r="U118" i="26"/>
  <c r="U119" i="26"/>
  <c r="U120" i="26"/>
  <c r="K90" i="26"/>
  <c r="K121" i="26" s="1"/>
  <c r="AG86" i="26"/>
  <c r="AG85" i="26"/>
  <c r="AG84" i="26"/>
  <c r="AG83" i="26"/>
  <c r="AG82" i="26"/>
  <c r="AG81" i="26"/>
  <c r="AG80" i="26"/>
  <c r="AG79" i="26"/>
  <c r="AG78" i="26"/>
  <c r="AG77" i="26"/>
  <c r="AG76" i="26"/>
  <c r="AG75" i="26"/>
  <c r="AG74" i="26"/>
  <c r="AG73" i="26"/>
  <c r="AG72" i="26"/>
  <c r="AG71" i="26"/>
  <c r="AG70" i="26"/>
  <c r="AG69" i="26"/>
  <c r="AG68" i="26"/>
  <c r="AG67" i="26"/>
  <c r="AG66" i="26"/>
  <c r="AG65" i="26"/>
  <c r="AG64" i="26"/>
  <c r="AG63" i="26"/>
  <c r="AG62" i="26"/>
  <c r="AG61" i="26"/>
  <c r="AG60" i="26"/>
  <c r="AG59" i="26"/>
  <c r="AG58" i="26"/>
  <c r="AG57" i="26"/>
  <c r="AG56" i="26"/>
  <c r="AC57" i="26"/>
  <c r="AC58" i="26"/>
  <c r="AC59" i="26"/>
  <c r="AC60" i="26"/>
  <c r="AC61" i="26"/>
  <c r="AC62" i="26"/>
  <c r="AC63" i="26"/>
  <c r="AC64" i="26"/>
  <c r="AC65" i="26"/>
  <c r="AC66" i="26"/>
  <c r="AC67" i="26"/>
  <c r="AC68" i="26"/>
  <c r="AC69" i="26"/>
  <c r="AC70" i="26"/>
  <c r="AC71" i="26"/>
  <c r="AC72" i="26"/>
  <c r="AC73" i="26"/>
  <c r="AC74" i="26"/>
  <c r="AC75" i="26"/>
  <c r="AC76" i="26"/>
  <c r="AC77" i="26"/>
  <c r="AC78" i="26"/>
  <c r="AC79" i="26"/>
  <c r="AC80" i="26"/>
  <c r="AC81" i="26"/>
  <c r="AC82" i="26"/>
  <c r="AC83" i="26"/>
  <c r="AC84" i="26"/>
  <c r="AC85" i="26"/>
  <c r="AC86" i="26"/>
  <c r="AB87" i="26"/>
  <c r="AA87" i="26"/>
  <c r="Z87" i="26"/>
  <c r="Y57" i="26"/>
  <c r="Y58" i="26"/>
  <c r="Y59" i="26"/>
  <c r="Y60" i="26"/>
  <c r="Y61" i="26"/>
  <c r="Y62" i="26"/>
  <c r="Y63" i="26"/>
  <c r="Y64" i="26"/>
  <c r="Y65" i="26"/>
  <c r="Y66" i="26"/>
  <c r="Y67" i="26"/>
  <c r="Y68" i="26"/>
  <c r="Y69" i="26"/>
  <c r="Y70" i="26"/>
  <c r="Y71" i="26"/>
  <c r="Y72" i="26"/>
  <c r="Y73" i="26"/>
  <c r="Y74" i="26"/>
  <c r="Y75" i="26"/>
  <c r="Y76" i="26"/>
  <c r="Y77" i="26"/>
  <c r="Y78" i="26"/>
  <c r="Y79" i="26"/>
  <c r="Y80" i="26"/>
  <c r="Y81" i="26"/>
  <c r="Y82" i="26"/>
  <c r="Y83" i="26"/>
  <c r="Y84" i="26"/>
  <c r="Y85" i="26"/>
  <c r="Y86" i="26"/>
  <c r="U57" i="26"/>
  <c r="U58" i="26"/>
  <c r="U59" i="26"/>
  <c r="U60" i="26"/>
  <c r="U61" i="26"/>
  <c r="U62" i="26"/>
  <c r="U63" i="26"/>
  <c r="U64" i="26"/>
  <c r="U65" i="26"/>
  <c r="U66" i="26"/>
  <c r="U67" i="26"/>
  <c r="U68" i="26"/>
  <c r="U69" i="26"/>
  <c r="U70" i="26"/>
  <c r="U71" i="26"/>
  <c r="U72" i="26"/>
  <c r="U73" i="26"/>
  <c r="U74" i="26"/>
  <c r="U75" i="26"/>
  <c r="U76" i="26"/>
  <c r="U77" i="26"/>
  <c r="U78" i="26"/>
  <c r="U79" i="26"/>
  <c r="U80" i="26"/>
  <c r="U81" i="26"/>
  <c r="U82" i="26"/>
  <c r="U83" i="26"/>
  <c r="U84" i="26"/>
  <c r="U85" i="26"/>
  <c r="U86" i="26"/>
  <c r="U89" i="26"/>
  <c r="U90" i="26"/>
  <c r="U124" i="26"/>
  <c r="U125" i="26"/>
  <c r="U126" i="26"/>
  <c r="U127" i="26"/>
  <c r="U128" i="26"/>
  <c r="U129" i="26"/>
  <c r="U156" i="26"/>
  <c r="U157" i="26" s="1"/>
  <c r="U159" i="26"/>
  <c r="U160" i="26"/>
  <c r="U163" i="26"/>
  <c r="U164" i="26"/>
  <c r="U169" i="26"/>
  <c r="U170" i="26"/>
  <c r="U173" i="26"/>
  <c r="U181" i="26"/>
  <c r="U189" i="26"/>
  <c r="U190" i="26"/>
  <c r="U191" i="26"/>
  <c r="U192" i="26"/>
  <c r="U193" i="26"/>
  <c r="U194" i="26"/>
  <c r="U195" i="26"/>
  <c r="U196" i="26"/>
  <c r="U197" i="26"/>
  <c r="U198" i="26"/>
  <c r="U199" i="26"/>
  <c r="U200" i="26"/>
  <c r="U201" i="26"/>
  <c r="U202" i="26"/>
  <c r="U203" i="26"/>
  <c r="U204" i="26"/>
  <c r="U205" i="26"/>
  <c r="U206" i="26"/>
  <c r="U207" i="26"/>
  <c r="U208" i="26"/>
  <c r="K87" i="26"/>
  <c r="AC21" i="26"/>
  <c r="AG21" i="26"/>
  <c r="AC22" i="26"/>
  <c r="AG22" i="26"/>
  <c r="AC23" i="26"/>
  <c r="AG23" i="26"/>
  <c r="AC24" i="26"/>
  <c r="AG24" i="26"/>
  <c r="AC25" i="26"/>
  <c r="AG25" i="26"/>
  <c r="AC26" i="26"/>
  <c r="AG26" i="26"/>
  <c r="AC27" i="26"/>
  <c r="AG27" i="26"/>
  <c r="AC28" i="26"/>
  <c r="AG28" i="26"/>
  <c r="AC29" i="26"/>
  <c r="AG29" i="26"/>
  <c r="AC30" i="26"/>
  <c r="AG30" i="26"/>
  <c r="AC31" i="26"/>
  <c r="AG31" i="26"/>
  <c r="AC32" i="26"/>
  <c r="AG32" i="26"/>
  <c r="Y21" i="26"/>
  <c r="Y22" i="26"/>
  <c r="Y23" i="26"/>
  <c r="Y24" i="26"/>
  <c r="Y25" i="26"/>
  <c r="Y26" i="26"/>
  <c r="Y27" i="26"/>
  <c r="Y28" i="26"/>
  <c r="Y29" i="26"/>
  <c r="Y30" i="26"/>
  <c r="Y31" i="26"/>
  <c r="Y32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K33" i="26"/>
  <c r="Z13" i="26"/>
  <c r="AC13" i="26" s="1"/>
  <c r="K12" i="26"/>
  <c r="K13" i="26"/>
  <c r="Y22" i="24"/>
  <c r="X22" i="24"/>
  <c r="W22" i="24"/>
  <c r="V22" i="24"/>
  <c r="R22" i="24"/>
  <c r="N22" i="24"/>
  <c r="M22" i="24"/>
  <c r="L22" i="24"/>
  <c r="K22" i="24"/>
  <c r="J22" i="24"/>
  <c r="F22" i="24"/>
  <c r="E22" i="24"/>
  <c r="D22" i="24"/>
  <c r="C22" i="24"/>
  <c r="U22" i="24"/>
  <c r="T22" i="24"/>
  <c r="S22" i="24"/>
  <c r="Q22" i="24"/>
  <c r="P22" i="24"/>
  <c r="O22" i="24"/>
  <c r="I22" i="24"/>
  <c r="H22" i="24"/>
  <c r="G22" i="24"/>
  <c r="B22" i="24"/>
  <c r="U143" i="23"/>
  <c r="AH143" i="23"/>
  <c r="AG143" i="23"/>
  <c r="AC143" i="23"/>
  <c r="Z143" i="23"/>
  <c r="AB143" i="23"/>
  <c r="AA143" i="23"/>
  <c r="Y143" i="23"/>
  <c r="K143" i="23"/>
  <c r="J143" i="23"/>
  <c r="J139" i="23"/>
  <c r="J136" i="23"/>
  <c r="J133" i="23"/>
  <c r="J129" i="23"/>
  <c r="J126" i="23"/>
  <c r="AC121" i="23"/>
  <c r="AG121" i="23"/>
  <c r="Y121" i="23"/>
  <c r="AH121" i="23" s="1"/>
  <c r="AI121" i="23" s="1"/>
  <c r="U121" i="23"/>
  <c r="K123" i="23"/>
  <c r="J123" i="23"/>
  <c r="U227" i="26" l="1"/>
  <c r="Y227" i="26"/>
  <c r="AH223" i="26"/>
  <c r="AI223" i="26" s="1"/>
  <c r="AH222" i="26"/>
  <c r="AI222" i="26" s="1"/>
  <c r="AH226" i="26"/>
  <c r="U184" i="26"/>
  <c r="AI187" i="26"/>
  <c r="AH182" i="26"/>
  <c r="AH178" i="26"/>
  <c r="AI178" i="26" s="1"/>
  <c r="AH183" i="26"/>
  <c r="AI183" i="26" s="1"/>
  <c r="AH174" i="26"/>
  <c r="AI174" i="26" s="1"/>
  <c r="AH175" i="26"/>
  <c r="AI175" i="26" s="1"/>
  <c r="Y179" i="26"/>
  <c r="U179" i="26"/>
  <c r="AH177" i="26"/>
  <c r="AI177" i="26" s="1"/>
  <c r="AH176" i="26"/>
  <c r="AI176" i="26" s="1"/>
  <c r="AH166" i="26"/>
  <c r="AI166" i="26" s="1"/>
  <c r="U167" i="26"/>
  <c r="AH165" i="26"/>
  <c r="AI165" i="26" s="1"/>
  <c r="AH144" i="26"/>
  <c r="AI144" i="26" s="1"/>
  <c r="AH136" i="26"/>
  <c r="AI136" i="26" s="1"/>
  <c r="AH152" i="26"/>
  <c r="AI152" i="26" s="1"/>
  <c r="AH142" i="26"/>
  <c r="AI142" i="26" s="1"/>
  <c r="AH134" i="26"/>
  <c r="AI134" i="26" s="1"/>
  <c r="AH147" i="26"/>
  <c r="AI147" i="26" s="1"/>
  <c r="AH138" i="26"/>
  <c r="AI138" i="26" s="1"/>
  <c r="AH130" i="26"/>
  <c r="AI130" i="26" s="1"/>
  <c r="AH146" i="26"/>
  <c r="AI146" i="26" s="1"/>
  <c r="AH150" i="26"/>
  <c r="AI150" i="26" s="1"/>
  <c r="AH141" i="26"/>
  <c r="AI141" i="26" s="1"/>
  <c r="AH148" i="26"/>
  <c r="AI148" i="26" s="1"/>
  <c r="AH133" i="26"/>
  <c r="AI133" i="26" s="1"/>
  <c r="AH145" i="26"/>
  <c r="AI145" i="26" s="1"/>
  <c r="AH151" i="26"/>
  <c r="AI151" i="26" s="1"/>
  <c r="AH135" i="26"/>
  <c r="AI135" i="26" s="1"/>
  <c r="AH139" i="26"/>
  <c r="AI139" i="26" s="1"/>
  <c r="AH140" i="26"/>
  <c r="AI140" i="26" s="1"/>
  <c r="AH149" i="26"/>
  <c r="AI149" i="26" s="1"/>
  <c r="AH137" i="26"/>
  <c r="AI137" i="26" s="1"/>
  <c r="AH143" i="26"/>
  <c r="AI143" i="26" s="1"/>
  <c r="AH131" i="26"/>
  <c r="AI131" i="26" s="1"/>
  <c r="AH132" i="26"/>
  <c r="AH153" i="26"/>
  <c r="AI153" i="26" s="1"/>
  <c r="AH120" i="26"/>
  <c r="AI120" i="26" s="1"/>
  <c r="AH112" i="26"/>
  <c r="AI112" i="26" s="1"/>
  <c r="AH95" i="26"/>
  <c r="AI95" i="26" s="1"/>
  <c r="AH114" i="26"/>
  <c r="AI114" i="26" s="1"/>
  <c r="AH116" i="26"/>
  <c r="AI116" i="26" s="1"/>
  <c r="AH108" i="26"/>
  <c r="AI108" i="26" s="1"/>
  <c r="AH100" i="26"/>
  <c r="AI100" i="26" s="1"/>
  <c r="AH92" i="26"/>
  <c r="AI92" i="26" s="1"/>
  <c r="U121" i="26"/>
  <c r="AH117" i="26"/>
  <c r="AI117" i="26" s="1"/>
  <c r="AH94" i="26"/>
  <c r="AI94" i="26" s="1"/>
  <c r="AH104" i="26"/>
  <c r="AI104" i="26" s="1"/>
  <c r="AH107" i="26"/>
  <c r="AI107" i="26" s="1"/>
  <c r="AH96" i="26"/>
  <c r="AI96" i="26" s="1"/>
  <c r="AH97" i="26"/>
  <c r="AI97" i="26" s="1"/>
  <c r="AH113" i="26"/>
  <c r="AI113" i="26" s="1"/>
  <c r="AH110" i="26"/>
  <c r="AI110" i="26" s="1"/>
  <c r="AH109" i="26"/>
  <c r="AI109" i="26" s="1"/>
  <c r="AH93" i="26"/>
  <c r="AI93" i="26" s="1"/>
  <c r="AH103" i="26"/>
  <c r="AI103" i="26" s="1"/>
  <c r="AH106" i="26"/>
  <c r="AI106" i="26" s="1"/>
  <c r="AH99" i="26"/>
  <c r="AI99" i="26" s="1"/>
  <c r="AH119" i="26"/>
  <c r="AI119" i="26" s="1"/>
  <c r="AH102" i="26"/>
  <c r="AI102" i="26" s="1"/>
  <c r="AH115" i="26"/>
  <c r="AI115" i="26" s="1"/>
  <c r="AH105" i="26"/>
  <c r="AI105" i="26" s="1"/>
  <c r="AH98" i="26"/>
  <c r="AI98" i="26" s="1"/>
  <c r="AH118" i="26"/>
  <c r="AI118" i="26" s="1"/>
  <c r="AH111" i="26"/>
  <c r="AI111" i="26" s="1"/>
  <c r="AH101" i="26"/>
  <c r="AI101" i="26" s="1"/>
  <c r="AH91" i="26"/>
  <c r="AI91" i="26" s="1"/>
  <c r="AH82" i="26"/>
  <c r="AI82" i="26" s="1"/>
  <c r="AH74" i="26"/>
  <c r="AI74" i="26" s="1"/>
  <c r="AH66" i="26"/>
  <c r="AI66" i="26" s="1"/>
  <c r="U171" i="26"/>
  <c r="AH80" i="26"/>
  <c r="AI80" i="26" s="1"/>
  <c r="AH72" i="26"/>
  <c r="AI72" i="26" s="1"/>
  <c r="AH64" i="26"/>
  <c r="AI64" i="26" s="1"/>
  <c r="AH78" i="26"/>
  <c r="AI78" i="26" s="1"/>
  <c r="AH70" i="26"/>
  <c r="AI70" i="26" s="1"/>
  <c r="AH62" i="26"/>
  <c r="AI62" i="26" s="1"/>
  <c r="AH59" i="26"/>
  <c r="AI59" i="26" s="1"/>
  <c r="AH75" i="26"/>
  <c r="AI75" i="26" s="1"/>
  <c r="AH76" i="26"/>
  <c r="AI76" i="26" s="1"/>
  <c r="AH68" i="26"/>
  <c r="AI68" i="26" s="1"/>
  <c r="AH60" i="26"/>
  <c r="AI60" i="26" s="1"/>
  <c r="AH58" i="26"/>
  <c r="AI58" i="26" s="1"/>
  <c r="U161" i="26"/>
  <c r="AH65" i="26"/>
  <c r="AI65" i="26" s="1"/>
  <c r="AH81" i="26"/>
  <c r="AI81" i="26" s="1"/>
  <c r="AH71" i="26"/>
  <c r="AI71" i="26" s="1"/>
  <c r="U154" i="26"/>
  <c r="AH61" i="26"/>
  <c r="AI61" i="26" s="1"/>
  <c r="AH77" i="26"/>
  <c r="AI77" i="26" s="1"/>
  <c r="AH67" i="26"/>
  <c r="AI67" i="26" s="1"/>
  <c r="AH83" i="26"/>
  <c r="AI83" i="26" s="1"/>
  <c r="AH57" i="26"/>
  <c r="AI57" i="26" s="1"/>
  <c r="AH73" i="26"/>
  <c r="AI73" i="26" s="1"/>
  <c r="AH84" i="26"/>
  <c r="AI84" i="26" s="1"/>
  <c r="AH63" i="26"/>
  <c r="AI63" i="26" s="1"/>
  <c r="AH79" i="26"/>
  <c r="AI79" i="26" s="1"/>
  <c r="AH85" i="26"/>
  <c r="AI85" i="26" s="1"/>
  <c r="AH69" i="26"/>
  <c r="AI69" i="26" s="1"/>
  <c r="AH86" i="26"/>
  <c r="AI86" i="26" s="1"/>
  <c r="AH26" i="26"/>
  <c r="AI26" i="26" s="1"/>
  <c r="AH21" i="26"/>
  <c r="AI21" i="26" s="1"/>
  <c r="AH30" i="26"/>
  <c r="AI30" i="26" s="1"/>
  <c r="AH24" i="26"/>
  <c r="AI24" i="26" s="1"/>
  <c r="AH28" i="26"/>
  <c r="AI28" i="26" s="1"/>
  <c r="AH22" i="26"/>
  <c r="AI22" i="26" s="1"/>
  <c r="AH32" i="26"/>
  <c r="AI32" i="26" s="1"/>
  <c r="AH27" i="26"/>
  <c r="AI27" i="26" s="1"/>
  <c r="AH23" i="26"/>
  <c r="AI23" i="26" s="1"/>
  <c r="AH29" i="26"/>
  <c r="AI29" i="26" s="1"/>
  <c r="AH25" i="26"/>
  <c r="AI25" i="26" s="1"/>
  <c r="AH31" i="26"/>
  <c r="AI31" i="26" s="1"/>
  <c r="J118" i="23"/>
  <c r="AC97" i="23"/>
  <c r="AG97" i="23"/>
  <c r="AC98" i="23"/>
  <c r="AG98" i="23"/>
  <c r="AC99" i="23"/>
  <c r="AG99" i="23"/>
  <c r="AC100" i="23"/>
  <c r="AG100" i="23"/>
  <c r="AC101" i="23"/>
  <c r="AG101" i="23"/>
  <c r="AC102" i="23"/>
  <c r="AG102" i="23"/>
  <c r="AC103" i="23"/>
  <c r="AG103" i="23"/>
  <c r="AC104" i="23"/>
  <c r="AG104" i="23"/>
  <c r="AC105" i="23"/>
  <c r="AG105" i="23"/>
  <c r="AC106" i="23"/>
  <c r="AG106" i="23"/>
  <c r="AC107" i="23"/>
  <c r="AG107" i="23"/>
  <c r="AC108" i="23"/>
  <c r="AG108" i="23"/>
  <c r="AC109" i="23"/>
  <c r="AG109" i="23"/>
  <c r="AC110" i="23"/>
  <c r="AG110" i="23"/>
  <c r="Y97" i="23"/>
  <c r="Y98" i="23"/>
  <c r="Y99" i="23"/>
  <c r="Y100" i="23"/>
  <c r="Y101" i="23"/>
  <c r="Y102" i="23"/>
  <c r="Y103" i="23"/>
  <c r="Y104" i="23"/>
  <c r="Y105" i="23"/>
  <c r="Y106" i="23"/>
  <c r="Y107" i="23"/>
  <c r="Y108" i="23"/>
  <c r="Y109" i="23"/>
  <c r="Y110" i="23"/>
  <c r="U97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J115" i="23"/>
  <c r="J111" i="23"/>
  <c r="AC67" i="23"/>
  <c r="AG67" i="23"/>
  <c r="AC68" i="23"/>
  <c r="AG68" i="23"/>
  <c r="AC69" i="23"/>
  <c r="AG69" i="23"/>
  <c r="AC70" i="23"/>
  <c r="AG70" i="23"/>
  <c r="AC71" i="23"/>
  <c r="AG71" i="23"/>
  <c r="AC72" i="23"/>
  <c r="AG72" i="23"/>
  <c r="AC73" i="23"/>
  <c r="AG73" i="23"/>
  <c r="AC74" i="23"/>
  <c r="AG74" i="23"/>
  <c r="AC75" i="23"/>
  <c r="AG75" i="23"/>
  <c r="AC76" i="23"/>
  <c r="AG76" i="23"/>
  <c r="AC77" i="23"/>
  <c r="AG77" i="23"/>
  <c r="AC78" i="23"/>
  <c r="AG78" i="23"/>
  <c r="AC79" i="23"/>
  <c r="AG79" i="23"/>
  <c r="AC80" i="23"/>
  <c r="AG80" i="23"/>
  <c r="AC81" i="23"/>
  <c r="AG81" i="23"/>
  <c r="AC82" i="23"/>
  <c r="AG82" i="23"/>
  <c r="AC83" i="23"/>
  <c r="AG83" i="23"/>
  <c r="AC84" i="23"/>
  <c r="AG84" i="23"/>
  <c r="AC85" i="23"/>
  <c r="AG85" i="23"/>
  <c r="AC86" i="23"/>
  <c r="AG86" i="23"/>
  <c r="AC87" i="23"/>
  <c r="AG87" i="23"/>
  <c r="AC88" i="23"/>
  <c r="AG88" i="23"/>
  <c r="AC89" i="23"/>
  <c r="AG89" i="23"/>
  <c r="AC90" i="23"/>
  <c r="AG90" i="23"/>
  <c r="AC91" i="23"/>
  <c r="AG91" i="23"/>
  <c r="AC92" i="23"/>
  <c r="AG92" i="23"/>
  <c r="AC93" i="23"/>
  <c r="AG93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J94" i="23"/>
  <c r="K64" i="23"/>
  <c r="J64" i="23"/>
  <c r="AC34" i="23"/>
  <c r="AG34" i="23"/>
  <c r="AC35" i="23"/>
  <c r="AG35" i="23"/>
  <c r="AC36" i="23"/>
  <c r="AG36" i="23"/>
  <c r="AC37" i="23"/>
  <c r="AG37" i="23"/>
  <c r="AC38" i="23"/>
  <c r="AG38" i="23"/>
  <c r="AC39" i="23"/>
  <c r="AG39" i="23"/>
  <c r="AC40" i="23"/>
  <c r="AG40" i="23"/>
  <c r="AC41" i="23"/>
  <c r="AG41" i="23"/>
  <c r="AC42" i="23"/>
  <c r="AG42" i="23"/>
  <c r="AC43" i="23"/>
  <c r="AG43" i="23"/>
  <c r="AC44" i="23"/>
  <c r="AG44" i="23"/>
  <c r="AC45" i="23"/>
  <c r="AG45" i="23"/>
  <c r="AG33" i="23"/>
  <c r="AC33" i="23"/>
  <c r="AB46" i="23"/>
  <c r="AA46" i="23"/>
  <c r="Z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J46" i="23"/>
  <c r="AB31" i="23"/>
  <c r="AG30" i="23"/>
  <c r="AC30" i="23"/>
  <c r="AG28" i="23"/>
  <c r="AC28" i="23"/>
  <c r="AG27" i="23"/>
  <c r="AC27" i="23"/>
  <c r="AG26" i="23"/>
  <c r="AC26" i="23"/>
  <c r="AG25" i="23"/>
  <c r="AC25" i="23"/>
  <c r="AG24" i="23"/>
  <c r="AC24" i="23"/>
  <c r="AG23" i="23"/>
  <c r="AC23" i="23"/>
  <c r="AG22" i="23"/>
  <c r="AC22" i="23"/>
  <c r="AG21" i="23"/>
  <c r="AC21" i="23"/>
  <c r="AG20" i="23"/>
  <c r="AC20" i="23"/>
  <c r="AG19" i="23"/>
  <c r="AC19" i="23"/>
  <c r="AG18" i="23"/>
  <c r="AC18" i="23"/>
  <c r="AA31" i="23"/>
  <c r="Z31" i="23"/>
  <c r="X31" i="23"/>
  <c r="W31" i="23"/>
  <c r="V31" i="23"/>
  <c r="T31" i="23"/>
  <c r="S31" i="23"/>
  <c r="R31" i="23"/>
  <c r="Y30" i="23"/>
  <c r="Y28" i="23"/>
  <c r="Y27" i="23"/>
  <c r="Y26" i="23"/>
  <c r="Y25" i="23"/>
  <c r="Y24" i="23"/>
  <c r="Y23" i="23"/>
  <c r="Y22" i="23"/>
  <c r="Y21" i="23"/>
  <c r="Y20" i="23"/>
  <c r="Y19" i="23"/>
  <c r="Y18" i="23"/>
  <c r="U30" i="23"/>
  <c r="U28" i="23"/>
  <c r="U27" i="23"/>
  <c r="U26" i="23"/>
  <c r="U25" i="23"/>
  <c r="U24" i="23"/>
  <c r="U23" i="23"/>
  <c r="U22" i="23"/>
  <c r="U21" i="23"/>
  <c r="U20" i="23"/>
  <c r="U19" i="23"/>
  <c r="U18" i="23"/>
  <c r="K31" i="23"/>
  <c r="J31" i="23"/>
  <c r="J16" i="23"/>
  <c r="J13" i="23"/>
  <c r="J10" i="23"/>
  <c r="Y22" i="22"/>
  <c r="X22" i="22"/>
  <c r="W22" i="22"/>
  <c r="V22" i="22"/>
  <c r="R23" i="22"/>
  <c r="R22" i="22"/>
  <c r="N22" i="22"/>
  <c r="M22" i="22"/>
  <c r="L22" i="22"/>
  <c r="K22" i="22"/>
  <c r="J22" i="22"/>
  <c r="F22" i="22"/>
  <c r="E22" i="22"/>
  <c r="D22" i="22"/>
  <c r="C22" i="22"/>
  <c r="U22" i="22"/>
  <c r="T22" i="22"/>
  <c r="S22" i="22"/>
  <c r="Q22" i="22"/>
  <c r="P22" i="22"/>
  <c r="O22" i="22"/>
  <c r="I22" i="22"/>
  <c r="H22" i="22"/>
  <c r="G22" i="22"/>
  <c r="B22" i="22"/>
  <c r="K16" i="21"/>
  <c r="K63" i="21" s="1"/>
  <c r="J63" i="21"/>
  <c r="K62" i="21"/>
  <c r="AA62" i="21"/>
  <c r="AB62" i="21"/>
  <c r="AD62" i="21"/>
  <c r="AE62" i="21"/>
  <c r="AF62" i="21"/>
  <c r="AG62" i="21"/>
  <c r="Z62" i="21"/>
  <c r="K61" i="21"/>
  <c r="J58" i="21"/>
  <c r="AF55" i="21"/>
  <c r="AE55" i="21"/>
  <c r="AD55" i="21"/>
  <c r="AB55" i="21"/>
  <c r="AA55" i="21"/>
  <c r="Z55" i="21"/>
  <c r="X55" i="21"/>
  <c r="W55" i="21"/>
  <c r="V55" i="21"/>
  <c r="T55" i="21"/>
  <c r="S55" i="21"/>
  <c r="R55" i="21"/>
  <c r="O55" i="21"/>
  <c r="N55" i="21"/>
  <c r="M55" i="21"/>
  <c r="K55" i="21"/>
  <c r="J55" i="21"/>
  <c r="AG54" i="21"/>
  <c r="AG55" i="21" s="1"/>
  <c r="AC54" i="21"/>
  <c r="AC55" i="21" s="1"/>
  <c r="Y54" i="21"/>
  <c r="U54" i="21"/>
  <c r="U55" i="21" s="1"/>
  <c r="J52" i="21"/>
  <c r="J37" i="21"/>
  <c r="K34" i="21"/>
  <c r="J34" i="21"/>
  <c r="J31" i="21"/>
  <c r="J22" i="21"/>
  <c r="J19" i="21"/>
  <c r="AG15" i="21"/>
  <c r="AC15" i="21"/>
  <c r="AB16" i="21"/>
  <c r="AA16" i="21"/>
  <c r="Z16" i="21"/>
  <c r="X16" i="21"/>
  <c r="W16" i="21"/>
  <c r="V16" i="21"/>
  <c r="U15" i="21"/>
  <c r="J11" i="21"/>
  <c r="AG157" i="19"/>
  <c r="AC157" i="19"/>
  <c r="AC264" i="19"/>
  <c r="AB157" i="19"/>
  <c r="AB264" i="19" s="1"/>
  <c r="AH157" i="19"/>
  <c r="AH188" i="19"/>
  <c r="AH193" i="19"/>
  <c r="AH201" i="19"/>
  <c r="AH217" i="19"/>
  <c r="AH220" i="19"/>
  <c r="AH223" i="19"/>
  <c r="AH259" i="19"/>
  <c r="AG264" i="19"/>
  <c r="AA264" i="19"/>
  <c r="Z264" i="19"/>
  <c r="Y264" i="19"/>
  <c r="U264" i="19"/>
  <c r="K264" i="19"/>
  <c r="AC259" i="19"/>
  <c r="AG259" i="19"/>
  <c r="AI258" i="19"/>
  <c r="AC258" i="19"/>
  <c r="AH258" i="19" s="1"/>
  <c r="AG258" i="19"/>
  <c r="AA259" i="19"/>
  <c r="AB259" i="19"/>
  <c r="Z259" i="19"/>
  <c r="Y259" i="19"/>
  <c r="U259" i="19"/>
  <c r="Y258" i="19"/>
  <c r="U258" i="19"/>
  <c r="K259" i="19"/>
  <c r="E22" i="20"/>
  <c r="U22" i="20"/>
  <c r="T22" i="20"/>
  <c r="S22" i="20"/>
  <c r="Q22" i="20"/>
  <c r="P22" i="20"/>
  <c r="O22" i="20"/>
  <c r="I22" i="20"/>
  <c r="H22" i="20"/>
  <c r="G22" i="20"/>
  <c r="C22" i="20"/>
  <c r="B22" i="20"/>
  <c r="AF223" i="19"/>
  <c r="AE223" i="19"/>
  <c r="AD223" i="19"/>
  <c r="AB223" i="19"/>
  <c r="AA223" i="19"/>
  <c r="Z223" i="19"/>
  <c r="X223" i="19"/>
  <c r="M22" i="20" s="1"/>
  <c r="W223" i="19"/>
  <c r="L22" i="20" s="1"/>
  <c r="V223" i="19"/>
  <c r="K22" i="20" s="1"/>
  <c r="T223" i="19"/>
  <c r="S223" i="19"/>
  <c r="R223" i="19"/>
  <c r="O223" i="19"/>
  <c r="F22" i="20" s="1"/>
  <c r="N223" i="19"/>
  <c r="M223" i="19"/>
  <c r="D22" i="20" s="1"/>
  <c r="K223" i="19"/>
  <c r="J223" i="19"/>
  <c r="AG222" i="19"/>
  <c r="AG223" i="19" s="1"/>
  <c r="V22" i="20" s="1"/>
  <c r="AC222" i="19"/>
  <c r="AC223" i="19" s="1"/>
  <c r="R22" i="20" s="1"/>
  <c r="Y222" i="19"/>
  <c r="U222" i="19"/>
  <c r="U223" i="19" s="1"/>
  <c r="J22" i="20" s="1"/>
  <c r="J220" i="19"/>
  <c r="J264" i="19" s="1"/>
  <c r="AG216" i="19"/>
  <c r="AG215" i="19"/>
  <c r="AG214" i="19"/>
  <c r="AG213" i="19"/>
  <c r="AG212" i="19"/>
  <c r="AG211" i="19"/>
  <c r="AG210" i="19"/>
  <c r="AG209" i="19"/>
  <c r="AG208" i="19"/>
  <c r="AC208" i="19"/>
  <c r="AC209" i="19"/>
  <c r="AC210" i="19"/>
  <c r="AC211" i="19"/>
  <c r="AC212" i="19"/>
  <c r="AC213" i="19"/>
  <c r="AC214" i="19"/>
  <c r="AC215" i="19"/>
  <c r="AC216" i="19"/>
  <c r="Y208" i="19"/>
  <c r="Y209" i="19"/>
  <c r="Y210" i="19"/>
  <c r="Y211" i="19"/>
  <c r="Y212" i="19"/>
  <c r="Y213" i="19"/>
  <c r="Y214" i="19"/>
  <c r="Y215" i="19"/>
  <c r="Y216" i="19"/>
  <c r="U208" i="19"/>
  <c r="U209" i="19"/>
  <c r="U210" i="19"/>
  <c r="U211" i="19"/>
  <c r="U212" i="19"/>
  <c r="U213" i="19"/>
  <c r="U214" i="19"/>
  <c r="U215" i="19"/>
  <c r="U216" i="19"/>
  <c r="AH216" i="19" s="1"/>
  <c r="AI216" i="19" s="1"/>
  <c r="J217" i="19"/>
  <c r="J205" i="19"/>
  <c r="K201" i="19"/>
  <c r="J201" i="19"/>
  <c r="J197" i="19"/>
  <c r="AB193" i="19"/>
  <c r="AA193" i="19"/>
  <c r="Z193" i="19"/>
  <c r="AB188" i="19"/>
  <c r="AA188" i="19"/>
  <c r="Z188" i="19"/>
  <c r="AC160" i="19"/>
  <c r="AG160" i="19"/>
  <c r="AC161" i="19"/>
  <c r="AG161" i="19"/>
  <c r="AC162" i="19"/>
  <c r="AG162" i="19"/>
  <c r="AC163" i="19"/>
  <c r="AG163" i="19"/>
  <c r="AC164" i="19"/>
  <c r="AG164" i="19"/>
  <c r="AC165" i="19"/>
  <c r="AG165" i="19"/>
  <c r="AC166" i="19"/>
  <c r="AG166" i="19"/>
  <c r="AC167" i="19"/>
  <c r="AG167" i="19"/>
  <c r="AC168" i="19"/>
  <c r="AG168" i="19"/>
  <c r="AC169" i="19"/>
  <c r="AG169" i="19"/>
  <c r="AC170" i="19"/>
  <c r="AG170" i="19"/>
  <c r="AC171" i="19"/>
  <c r="AG171" i="19"/>
  <c r="AC172" i="19"/>
  <c r="AG172" i="19"/>
  <c r="AC173" i="19"/>
  <c r="AG173" i="19"/>
  <c r="AC174" i="19"/>
  <c r="AG174" i="19"/>
  <c r="AC175" i="19"/>
  <c r="AG175" i="19"/>
  <c r="AC176" i="19"/>
  <c r="AG176" i="19"/>
  <c r="AC177" i="19"/>
  <c r="AG177" i="19"/>
  <c r="AC178" i="19"/>
  <c r="AG178" i="19"/>
  <c r="AC179" i="19"/>
  <c r="AG179" i="19"/>
  <c r="AC180" i="19"/>
  <c r="AG180" i="19"/>
  <c r="AC181" i="19"/>
  <c r="AG181" i="19"/>
  <c r="AC182" i="19"/>
  <c r="AG182" i="19"/>
  <c r="AC183" i="19"/>
  <c r="AG183" i="19"/>
  <c r="AC184" i="19"/>
  <c r="AG184" i="19"/>
  <c r="AC185" i="19"/>
  <c r="AG185" i="19"/>
  <c r="AC186" i="19"/>
  <c r="AG186" i="19"/>
  <c r="AC187" i="19"/>
  <c r="AG187" i="19"/>
  <c r="X188" i="19"/>
  <c r="W188" i="19"/>
  <c r="V188" i="19"/>
  <c r="T188" i="19"/>
  <c r="S188" i="19"/>
  <c r="R188" i="19"/>
  <c r="U160" i="19"/>
  <c r="Y160" i="19"/>
  <c r="U161" i="19"/>
  <c r="Y161" i="19"/>
  <c r="U162" i="19"/>
  <c r="Y162" i="19"/>
  <c r="U163" i="19"/>
  <c r="Y163" i="19"/>
  <c r="U164" i="19"/>
  <c r="Y164" i="19"/>
  <c r="U165" i="19"/>
  <c r="Y165" i="19"/>
  <c r="U166" i="19"/>
  <c r="Y166" i="19"/>
  <c r="U167" i="19"/>
  <c r="Y167" i="19"/>
  <c r="U168" i="19"/>
  <c r="Y168" i="19"/>
  <c r="U169" i="19"/>
  <c r="Y169" i="19"/>
  <c r="U170" i="19"/>
  <c r="Y170" i="19"/>
  <c r="U171" i="19"/>
  <c r="Y171" i="19"/>
  <c r="U172" i="19"/>
  <c r="Y172" i="19"/>
  <c r="U173" i="19"/>
  <c r="Y173" i="19"/>
  <c r="U174" i="19"/>
  <c r="Y174" i="19"/>
  <c r="U175" i="19"/>
  <c r="Y175" i="19"/>
  <c r="U176" i="19"/>
  <c r="Y176" i="19"/>
  <c r="U177" i="19"/>
  <c r="Y177" i="19"/>
  <c r="U178" i="19"/>
  <c r="Y178" i="19"/>
  <c r="U179" i="19"/>
  <c r="Y179" i="19"/>
  <c r="U180" i="19"/>
  <c r="Y180" i="19"/>
  <c r="U181" i="19"/>
  <c r="Y181" i="19"/>
  <c r="U182" i="19"/>
  <c r="Y182" i="19"/>
  <c r="U183" i="19"/>
  <c r="Y183" i="19"/>
  <c r="U184" i="19"/>
  <c r="Y184" i="19"/>
  <c r="U185" i="19"/>
  <c r="Y185" i="19"/>
  <c r="U186" i="19"/>
  <c r="Y186" i="19"/>
  <c r="U187" i="19"/>
  <c r="Y187" i="19"/>
  <c r="K188" i="19"/>
  <c r="J188" i="19"/>
  <c r="J157" i="19"/>
  <c r="AC99" i="19"/>
  <c r="AG99" i="19"/>
  <c r="AC100" i="19"/>
  <c r="AG100" i="19"/>
  <c r="AC101" i="19"/>
  <c r="AG101" i="19"/>
  <c r="AC102" i="19"/>
  <c r="AG102" i="19"/>
  <c r="AC103" i="19"/>
  <c r="AG103" i="19"/>
  <c r="AC104" i="19"/>
  <c r="AG104" i="19"/>
  <c r="AC105" i="19"/>
  <c r="AG105" i="19"/>
  <c r="AC106" i="19"/>
  <c r="AG106" i="19"/>
  <c r="AC107" i="19"/>
  <c r="AG107" i="19"/>
  <c r="AC108" i="19"/>
  <c r="AG108" i="19"/>
  <c r="AC109" i="19"/>
  <c r="AG109" i="19"/>
  <c r="AC110" i="19"/>
  <c r="AG110" i="19"/>
  <c r="AC111" i="19"/>
  <c r="AG111" i="19"/>
  <c r="AC112" i="19"/>
  <c r="AG112" i="19"/>
  <c r="AC113" i="19"/>
  <c r="AG113" i="19"/>
  <c r="AC114" i="19"/>
  <c r="AG114" i="19"/>
  <c r="AC115" i="19"/>
  <c r="AG115" i="19"/>
  <c r="AC116" i="19"/>
  <c r="AG116" i="19"/>
  <c r="AC117" i="19"/>
  <c r="AG117" i="19"/>
  <c r="AC118" i="19"/>
  <c r="AG118" i="19"/>
  <c r="AC119" i="19"/>
  <c r="AG119" i="19"/>
  <c r="AC120" i="19"/>
  <c r="AG120" i="19"/>
  <c r="AC121" i="19"/>
  <c r="AG121" i="19"/>
  <c r="AC122" i="19"/>
  <c r="AG122" i="19"/>
  <c r="AC123" i="19"/>
  <c r="AG123" i="19"/>
  <c r="AC124" i="19"/>
  <c r="AG124" i="19"/>
  <c r="AC125" i="19"/>
  <c r="AG125" i="19"/>
  <c r="AC126" i="19"/>
  <c r="AG126" i="19"/>
  <c r="AC127" i="19"/>
  <c r="AG127" i="19"/>
  <c r="AC128" i="19"/>
  <c r="AG128" i="19"/>
  <c r="AC129" i="19"/>
  <c r="AG129" i="19"/>
  <c r="AC130" i="19"/>
  <c r="AG130" i="19"/>
  <c r="AC131" i="19"/>
  <c r="AG131" i="19"/>
  <c r="AC132" i="19"/>
  <c r="AG132" i="19"/>
  <c r="AC133" i="19"/>
  <c r="AG133" i="19"/>
  <c r="AC134" i="19"/>
  <c r="AG134" i="19"/>
  <c r="AC135" i="19"/>
  <c r="AG135" i="19"/>
  <c r="AC136" i="19"/>
  <c r="AG136" i="19"/>
  <c r="AC137" i="19"/>
  <c r="AG137" i="19"/>
  <c r="AC138" i="19"/>
  <c r="AG138" i="19"/>
  <c r="AC139" i="19"/>
  <c r="AG139" i="19"/>
  <c r="AC140" i="19"/>
  <c r="AG140" i="19"/>
  <c r="AC141" i="19"/>
  <c r="AG141" i="19"/>
  <c r="AC142" i="19"/>
  <c r="AG142" i="19"/>
  <c r="AC143" i="19"/>
  <c r="AG143" i="19"/>
  <c r="AC144" i="19"/>
  <c r="AG144" i="19"/>
  <c r="AC145" i="19"/>
  <c r="AG145" i="19"/>
  <c r="AC146" i="19"/>
  <c r="AG146" i="19"/>
  <c r="AC147" i="19"/>
  <c r="AG147" i="19"/>
  <c r="AC148" i="19"/>
  <c r="AG148" i="19"/>
  <c r="AC149" i="19"/>
  <c r="AG149" i="19"/>
  <c r="AC150" i="19"/>
  <c r="AG150" i="19"/>
  <c r="AC151" i="19"/>
  <c r="AG151" i="19"/>
  <c r="AC152" i="19"/>
  <c r="AG152" i="19"/>
  <c r="AC153" i="19"/>
  <c r="AG153" i="19"/>
  <c r="AC154" i="19"/>
  <c r="AG154" i="19"/>
  <c r="AC155" i="19"/>
  <c r="AG155" i="19"/>
  <c r="AC156" i="19"/>
  <c r="AG156" i="19"/>
  <c r="T157" i="19"/>
  <c r="S157" i="19"/>
  <c r="R157" i="19"/>
  <c r="U99" i="19"/>
  <c r="Y99" i="19"/>
  <c r="U100" i="19"/>
  <c r="Y100" i="19"/>
  <c r="U101" i="19"/>
  <c r="Y101" i="19"/>
  <c r="U102" i="19"/>
  <c r="Y102" i="19"/>
  <c r="U103" i="19"/>
  <c r="Y103" i="19"/>
  <c r="U104" i="19"/>
  <c r="Y104" i="19"/>
  <c r="U105" i="19"/>
  <c r="Y105" i="19"/>
  <c r="U106" i="19"/>
  <c r="Y106" i="19"/>
  <c r="U107" i="19"/>
  <c r="Y107" i="19"/>
  <c r="U108" i="19"/>
  <c r="Y108" i="19"/>
  <c r="U109" i="19"/>
  <c r="Y109" i="19"/>
  <c r="U110" i="19"/>
  <c r="Y110" i="19"/>
  <c r="U111" i="19"/>
  <c r="Y111" i="19"/>
  <c r="U112" i="19"/>
  <c r="Y112" i="19"/>
  <c r="U113" i="19"/>
  <c r="Y113" i="19"/>
  <c r="U114" i="19"/>
  <c r="Y114" i="19"/>
  <c r="U115" i="19"/>
  <c r="Y115" i="19"/>
  <c r="U116" i="19"/>
  <c r="Y116" i="19"/>
  <c r="U117" i="19"/>
  <c r="Y117" i="19"/>
  <c r="U118" i="19"/>
  <c r="Y118" i="19"/>
  <c r="U119" i="19"/>
  <c r="Y119" i="19"/>
  <c r="U120" i="19"/>
  <c r="Y120" i="19"/>
  <c r="U121" i="19"/>
  <c r="Y121" i="19"/>
  <c r="U122" i="19"/>
  <c r="Y122" i="19"/>
  <c r="U123" i="19"/>
  <c r="Y123" i="19"/>
  <c r="U124" i="19"/>
  <c r="Y124" i="19"/>
  <c r="U125" i="19"/>
  <c r="Y125" i="19"/>
  <c r="U126" i="19"/>
  <c r="Y126" i="19"/>
  <c r="U127" i="19"/>
  <c r="Y127" i="19"/>
  <c r="U128" i="19"/>
  <c r="Y128" i="19"/>
  <c r="U129" i="19"/>
  <c r="Y129" i="19"/>
  <c r="U130" i="19"/>
  <c r="Y130" i="19"/>
  <c r="U131" i="19"/>
  <c r="Y131" i="19"/>
  <c r="U132" i="19"/>
  <c r="Y132" i="19"/>
  <c r="U133" i="19"/>
  <c r="Y133" i="19"/>
  <c r="U134" i="19"/>
  <c r="Y134" i="19"/>
  <c r="U135" i="19"/>
  <c r="Y135" i="19"/>
  <c r="U136" i="19"/>
  <c r="Y136" i="19"/>
  <c r="U137" i="19"/>
  <c r="Y137" i="19"/>
  <c r="U138" i="19"/>
  <c r="Y138" i="19"/>
  <c r="U139" i="19"/>
  <c r="Y139" i="19"/>
  <c r="U140" i="19"/>
  <c r="Y140" i="19"/>
  <c r="U141" i="19"/>
  <c r="Y141" i="19"/>
  <c r="U142" i="19"/>
  <c r="Y142" i="19"/>
  <c r="U143" i="19"/>
  <c r="Y143" i="19"/>
  <c r="U144" i="19"/>
  <c r="Y144" i="19"/>
  <c r="U145" i="19"/>
  <c r="Y145" i="19"/>
  <c r="U146" i="19"/>
  <c r="Y146" i="19"/>
  <c r="U147" i="19"/>
  <c r="Y147" i="19"/>
  <c r="U148" i="19"/>
  <c r="Y148" i="19"/>
  <c r="U149" i="19"/>
  <c r="Y149" i="19"/>
  <c r="U150" i="19"/>
  <c r="Y150" i="19"/>
  <c r="U151" i="19"/>
  <c r="Y151" i="19"/>
  <c r="U152" i="19"/>
  <c r="Y152" i="19"/>
  <c r="U153" i="19"/>
  <c r="Y153" i="19"/>
  <c r="U154" i="19"/>
  <c r="Y154" i="19"/>
  <c r="U155" i="19"/>
  <c r="Y155" i="19"/>
  <c r="U156" i="19"/>
  <c r="Y156" i="19"/>
  <c r="AA157" i="19"/>
  <c r="Z157" i="19"/>
  <c r="K157" i="19"/>
  <c r="AG94" i="19"/>
  <c r="AC94" i="19"/>
  <c r="Y94" i="19"/>
  <c r="U94" i="19"/>
  <c r="AG93" i="19"/>
  <c r="AC93" i="19"/>
  <c r="Y93" i="19"/>
  <c r="U93" i="19"/>
  <c r="AG92" i="19"/>
  <c r="AC92" i="19"/>
  <c r="Y92" i="19"/>
  <c r="U92" i="19"/>
  <c r="AG91" i="19"/>
  <c r="AC91" i="19"/>
  <c r="Y91" i="19"/>
  <c r="U91" i="19"/>
  <c r="AG90" i="19"/>
  <c r="AC90" i="19"/>
  <c r="Y90" i="19"/>
  <c r="U90" i="19"/>
  <c r="AG89" i="19"/>
  <c r="AC89" i="19"/>
  <c r="Y89" i="19"/>
  <c r="U89" i="19"/>
  <c r="AG88" i="19"/>
  <c r="AC88" i="19"/>
  <c r="Y88" i="19"/>
  <c r="U88" i="19"/>
  <c r="AG87" i="19"/>
  <c r="AC87" i="19"/>
  <c r="Y87" i="19"/>
  <c r="U87" i="19"/>
  <c r="AG86" i="19"/>
  <c r="AC86" i="19"/>
  <c r="Y86" i="19"/>
  <c r="U86" i="19"/>
  <c r="AG85" i="19"/>
  <c r="AC85" i="19"/>
  <c r="Y85" i="19"/>
  <c r="U85" i="19"/>
  <c r="AG84" i="19"/>
  <c r="AC84" i="19"/>
  <c r="Y84" i="19"/>
  <c r="U84" i="19"/>
  <c r="AG83" i="19"/>
  <c r="AC83" i="19"/>
  <c r="Y83" i="19"/>
  <c r="U83" i="19"/>
  <c r="AG82" i="19"/>
  <c r="AC82" i="19"/>
  <c r="Y82" i="19"/>
  <c r="U82" i="19"/>
  <c r="AG81" i="19"/>
  <c r="AC81" i="19"/>
  <c r="Y81" i="19"/>
  <c r="U81" i="19"/>
  <c r="AG80" i="19"/>
  <c r="AC80" i="19"/>
  <c r="Y80" i="19"/>
  <c r="U80" i="19"/>
  <c r="AG79" i="19"/>
  <c r="AC79" i="19"/>
  <c r="Y79" i="19"/>
  <c r="U79" i="19"/>
  <c r="AG78" i="19"/>
  <c r="AC78" i="19"/>
  <c r="Y78" i="19"/>
  <c r="U78" i="19"/>
  <c r="AG77" i="19"/>
  <c r="AC77" i="19"/>
  <c r="Y77" i="19"/>
  <c r="U77" i="19"/>
  <c r="AG76" i="19"/>
  <c r="AC76" i="19"/>
  <c r="Y76" i="19"/>
  <c r="U76" i="19"/>
  <c r="AG75" i="19"/>
  <c r="AC75" i="19"/>
  <c r="Y75" i="19"/>
  <c r="U75" i="19"/>
  <c r="AG74" i="19"/>
  <c r="AC74" i="19"/>
  <c r="Y74" i="19"/>
  <c r="U74" i="19"/>
  <c r="AG73" i="19"/>
  <c r="AC73" i="19"/>
  <c r="Y73" i="19"/>
  <c r="U73" i="19"/>
  <c r="AG72" i="19"/>
  <c r="AC72" i="19"/>
  <c r="Y72" i="19"/>
  <c r="U72" i="19"/>
  <c r="AG71" i="19"/>
  <c r="AC71" i="19"/>
  <c r="Y71" i="19"/>
  <c r="U71" i="19"/>
  <c r="AG70" i="19"/>
  <c r="AC70" i="19"/>
  <c r="Y70" i="19"/>
  <c r="U70" i="19"/>
  <c r="AG69" i="19"/>
  <c r="AC69" i="19"/>
  <c r="Y69" i="19"/>
  <c r="U69" i="19"/>
  <c r="J95" i="19"/>
  <c r="K95" i="19"/>
  <c r="AG45" i="19"/>
  <c r="AC45" i="19"/>
  <c r="Y45" i="19"/>
  <c r="U45" i="19"/>
  <c r="AG44" i="19"/>
  <c r="AC44" i="19"/>
  <c r="Y44" i="19"/>
  <c r="U44" i="19"/>
  <c r="AG43" i="19"/>
  <c r="AC43" i="19"/>
  <c r="Y43" i="19"/>
  <c r="U43" i="19"/>
  <c r="AG42" i="19"/>
  <c r="AC42" i="19"/>
  <c r="Y42" i="19"/>
  <c r="U42" i="19"/>
  <c r="AG41" i="19"/>
  <c r="AC41" i="19"/>
  <c r="Y41" i="19"/>
  <c r="U41" i="19"/>
  <c r="AG40" i="19"/>
  <c r="AC40" i="19"/>
  <c r="Y40" i="19"/>
  <c r="U40" i="19"/>
  <c r="AG39" i="19"/>
  <c r="AC39" i="19"/>
  <c r="Y39" i="19"/>
  <c r="U39" i="19"/>
  <c r="AG38" i="19"/>
  <c r="AC38" i="19"/>
  <c r="Y38" i="19"/>
  <c r="U38" i="19"/>
  <c r="AG37" i="19"/>
  <c r="AC37" i="19"/>
  <c r="Y37" i="19"/>
  <c r="U37" i="19"/>
  <c r="AG36" i="19"/>
  <c r="AC36" i="19"/>
  <c r="Y36" i="19"/>
  <c r="U36" i="19"/>
  <c r="AG35" i="19"/>
  <c r="AC35" i="19"/>
  <c r="Y35" i="19"/>
  <c r="U35" i="19"/>
  <c r="AG34" i="19"/>
  <c r="AC34" i="19"/>
  <c r="Y34" i="19"/>
  <c r="U34" i="19"/>
  <c r="AG33" i="19"/>
  <c r="AC33" i="19"/>
  <c r="Y33" i="19"/>
  <c r="U33" i="19"/>
  <c r="AG32" i="19"/>
  <c r="AC32" i="19"/>
  <c r="Y32" i="19"/>
  <c r="U32" i="19"/>
  <c r="AG31" i="19"/>
  <c r="AC31" i="19"/>
  <c r="Y31" i="19"/>
  <c r="U31" i="19"/>
  <c r="AG30" i="19"/>
  <c r="AC30" i="19"/>
  <c r="Y30" i="19"/>
  <c r="U30" i="19"/>
  <c r="AG29" i="19"/>
  <c r="AC29" i="19"/>
  <c r="Y29" i="19"/>
  <c r="U29" i="19"/>
  <c r="AG28" i="19"/>
  <c r="AC28" i="19"/>
  <c r="Y28" i="19"/>
  <c r="U28" i="19"/>
  <c r="AG27" i="19"/>
  <c r="AC27" i="19"/>
  <c r="Y27" i="19"/>
  <c r="U27" i="19"/>
  <c r="AG26" i="19"/>
  <c r="AC26" i="19"/>
  <c r="Y26" i="19"/>
  <c r="U26" i="19"/>
  <c r="AG25" i="19"/>
  <c r="AC25" i="19"/>
  <c r="Y25" i="19"/>
  <c r="U25" i="19"/>
  <c r="AG24" i="19"/>
  <c r="AC24" i="19"/>
  <c r="Y24" i="19"/>
  <c r="U24" i="19"/>
  <c r="AG23" i="19"/>
  <c r="AC23" i="19"/>
  <c r="Y23" i="19"/>
  <c r="U23" i="19"/>
  <c r="AG22" i="19"/>
  <c r="AC22" i="19"/>
  <c r="Y22" i="19"/>
  <c r="U22" i="19"/>
  <c r="AG21" i="19"/>
  <c r="AC21" i="19"/>
  <c r="Y21" i="19"/>
  <c r="U21" i="19"/>
  <c r="AI182" i="26" l="1"/>
  <c r="AH184" i="26"/>
  <c r="AI226" i="26"/>
  <c r="AI132" i="26"/>
  <c r="AH109" i="23"/>
  <c r="AI109" i="23" s="1"/>
  <c r="AH110" i="23"/>
  <c r="AI110" i="23" s="1"/>
  <c r="AH105" i="23"/>
  <c r="AI105" i="23" s="1"/>
  <c r="AH106" i="23"/>
  <c r="AI106" i="23" s="1"/>
  <c r="AH98" i="23"/>
  <c r="AI98" i="23" s="1"/>
  <c r="AH99" i="23"/>
  <c r="AI99" i="23" s="1"/>
  <c r="AH97" i="23"/>
  <c r="AI97" i="23" s="1"/>
  <c r="AH102" i="23"/>
  <c r="AI102" i="23" s="1"/>
  <c r="AH101" i="23"/>
  <c r="AI101" i="23" s="1"/>
  <c r="AH103" i="23"/>
  <c r="AI103" i="23" s="1"/>
  <c r="AH100" i="23"/>
  <c r="AI100" i="23" s="1"/>
  <c r="AH108" i="23"/>
  <c r="AI108" i="23" s="1"/>
  <c r="AH107" i="23"/>
  <c r="AI107" i="23" s="1"/>
  <c r="AH104" i="23"/>
  <c r="AI104" i="23" s="1"/>
  <c r="AH86" i="23"/>
  <c r="AI86" i="23" s="1"/>
  <c r="AH82" i="23"/>
  <c r="AI82" i="23" s="1"/>
  <c r="AH93" i="23"/>
  <c r="AI93" i="23" s="1"/>
  <c r="AH85" i="23"/>
  <c r="AI85" i="23" s="1"/>
  <c r="AH77" i="23"/>
  <c r="AI77" i="23" s="1"/>
  <c r="AH69" i="23"/>
  <c r="AI69" i="23" s="1"/>
  <c r="AH72" i="23"/>
  <c r="AI72" i="23" s="1"/>
  <c r="AH90" i="23"/>
  <c r="AI90" i="23" s="1"/>
  <c r="AH74" i="23"/>
  <c r="AI74" i="23" s="1"/>
  <c r="AH75" i="23"/>
  <c r="AI75" i="23" s="1"/>
  <c r="AH71" i="23"/>
  <c r="AI71" i="23" s="1"/>
  <c r="AH68" i="23"/>
  <c r="AI68" i="23" s="1"/>
  <c r="AH89" i="23"/>
  <c r="AI89" i="23" s="1"/>
  <c r="AH78" i="23"/>
  <c r="AI78" i="23" s="1"/>
  <c r="AH92" i="23"/>
  <c r="AI92" i="23" s="1"/>
  <c r="AH67" i="23"/>
  <c r="AI67" i="23" s="1"/>
  <c r="AH88" i="23"/>
  <c r="AI88" i="23" s="1"/>
  <c r="AH81" i="23"/>
  <c r="AI81" i="23" s="1"/>
  <c r="AH70" i="23"/>
  <c r="AI70" i="23" s="1"/>
  <c r="AH91" i="23"/>
  <c r="AI91" i="23" s="1"/>
  <c r="AH87" i="23"/>
  <c r="AI87" i="23" s="1"/>
  <c r="AH84" i="23"/>
  <c r="AI84" i="23" s="1"/>
  <c r="AH80" i="23"/>
  <c r="AI80" i="23" s="1"/>
  <c r="AH73" i="23"/>
  <c r="AI73" i="23" s="1"/>
  <c r="AH83" i="23"/>
  <c r="AI83" i="23" s="1"/>
  <c r="AH79" i="23"/>
  <c r="AI79" i="23" s="1"/>
  <c r="AH76" i="23"/>
  <c r="AI76" i="23" s="1"/>
  <c r="U46" i="23"/>
  <c r="AH41" i="23"/>
  <c r="AI41" i="23" s="1"/>
  <c r="AH37" i="23"/>
  <c r="AI37" i="23" s="1"/>
  <c r="AH35" i="23"/>
  <c r="AI35" i="23" s="1"/>
  <c r="AH43" i="23"/>
  <c r="AI43" i="23" s="1"/>
  <c r="AH36" i="23"/>
  <c r="AI36" i="23" s="1"/>
  <c r="Y46" i="23"/>
  <c r="AH40" i="23"/>
  <c r="AI40" i="23" s="1"/>
  <c r="AH33" i="23"/>
  <c r="AI33" i="23" s="1"/>
  <c r="AH39" i="23"/>
  <c r="AI39" i="23" s="1"/>
  <c r="AH42" i="23"/>
  <c r="AI42" i="23" s="1"/>
  <c r="AH38" i="23"/>
  <c r="AI38" i="23" s="1"/>
  <c r="AH45" i="23"/>
  <c r="AI45" i="23" s="1"/>
  <c r="AH44" i="23"/>
  <c r="AI44" i="23" s="1"/>
  <c r="AH34" i="23"/>
  <c r="AI34" i="23" s="1"/>
  <c r="AH19" i="23"/>
  <c r="AI19" i="23" s="1"/>
  <c r="AH27" i="23"/>
  <c r="AI27" i="23" s="1"/>
  <c r="AH23" i="23"/>
  <c r="AI23" i="23" s="1"/>
  <c r="AH22" i="23"/>
  <c r="AI22" i="23" s="1"/>
  <c r="AH24" i="23"/>
  <c r="AI24" i="23" s="1"/>
  <c r="AH21" i="23"/>
  <c r="AI21" i="23" s="1"/>
  <c r="AH26" i="23"/>
  <c r="AI26" i="23" s="1"/>
  <c r="AH18" i="23"/>
  <c r="AH25" i="23"/>
  <c r="AI25" i="23" s="1"/>
  <c r="AH28" i="23"/>
  <c r="AI28" i="23" s="1"/>
  <c r="AH30" i="23"/>
  <c r="AI30" i="23" s="1"/>
  <c r="AH20" i="23"/>
  <c r="AI20" i="23" s="1"/>
  <c r="AH54" i="21"/>
  <c r="AH55" i="21" s="1"/>
  <c r="Y55" i="21"/>
  <c r="AH15" i="21"/>
  <c r="AI15" i="21" s="1"/>
  <c r="AH264" i="19"/>
  <c r="AH222" i="19"/>
  <c r="AH208" i="19"/>
  <c r="AI208" i="19" s="1"/>
  <c r="W22" i="20"/>
  <c r="Y223" i="19"/>
  <c r="N22" i="20" s="1"/>
  <c r="AH210" i="19"/>
  <c r="AI210" i="19" s="1"/>
  <c r="AH211" i="19"/>
  <c r="AI211" i="19" s="1"/>
  <c r="AH214" i="19"/>
  <c r="AI214" i="19" s="1"/>
  <c r="AH212" i="19"/>
  <c r="AI212" i="19" s="1"/>
  <c r="AH215" i="19"/>
  <c r="AI215" i="19" s="1"/>
  <c r="AH209" i="19"/>
  <c r="AI209" i="19" s="1"/>
  <c r="AH213" i="19"/>
  <c r="AI213" i="19"/>
  <c r="AH186" i="19"/>
  <c r="AI186" i="19" s="1"/>
  <c r="AH178" i="19"/>
  <c r="AI178" i="19" s="1"/>
  <c r="AH170" i="19"/>
  <c r="AI170" i="19" s="1"/>
  <c r="AH162" i="19"/>
  <c r="AI162" i="19" s="1"/>
  <c r="AH185" i="19"/>
  <c r="AI185" i="19" s="1"/>
  <c r="AH183" i="19"/>
  <c r="AI183" i="19" s="1"/>
  <c r="AH175" i="19"/>
  <c r="AI175" i="19" s="1"/>
  <c r="AH167" i="19"/>
  <c r="AI167" i="19" s="1"/>
  <c r="AH169" i="19"/>
  <c r="AI169" i="19" s="1"/>
  <c r="AH172" i="19"/>
  <c r="AI172" i="19" s="1"/>
  <c r="AH177" i="19"/>
  <c r="AI177" i="19" s="1"/>
  <c r="AH171" i="19"/>
  <c r="AI171" i="19" s="1"/>
  <c r="AH168" i="19"/>
  <c r="AI168" i="19" s="1"/>
  <c r="AH182" i="19"/>
  <c r="AI182" i="19" s="1"/>
  <c r="AH181" i="19"/>
  <c r="AI181" i="19" s="1"/>
  <c r="AH174" i="19"/>
  <c r="AI174" i="19" s="1"/>
  <c r="AH164" i="19"/>
  <c r="AI164" i="19" s="1"/>
  <c r="AH187" i="19"/>
  <c r="AI187" i="19" s="1"/>
  <c r="AH184" i="19"/>
  <c r="AI184" i="19" s="1"/>
  <c r="AH160" i="19"/>
  <c r="AI160" i="19" s="1"/>
  <c r="AH165" i="19"/>
  <c r="AI165" i="19" s="1"/>
  <c r="AH180" i="19"/>
  <c r="AI180" i="19" s="1"/>
  <c r="AH163" i="19"/>
  <c r="AI163" i="19" s="1"/>
  <c r="AH173" i="19"/>
  <c r="AI173" i="19" s="1"/>
  <c r="AH166" i="19"/>
  <c r="AI166" i="19" s="1"/>
  <c r="AH179" i="19"/>
  <c r="AI179" i="19" s="1"/>
  <c r="AH176" i="19"/>
  <c r="AI176" i="19" s="1"/>
  <c r="AH161" i="19"/>
  <c r="AI161" i="19" s="1"/>
  <c r="AH151" i="19"/>
  <c r="AI151" i="19" s="1"/>
  <c r="AH143" i="19"/>
  <c r="AI143" i="19" s="1"/>
  <c r="AH135" i="19"/>
  <c r="AI135" i="19" s="1"/>
  <c r="AH127" i="19"/>
  <c r="AI127" i="19" s="1"/>
  <c r="AH111" i="19"/>
  <c r="AI111" i="19" s="1"/>
  <c r="AH99" i="19"/>
  <c r="AI99" i="19" s="1"/>
  <c r="AH108" i="19"/>
  <c r="AI108" i="19" s="1"/>
  <c r="AH153" i="19"/>
  <c r="AI153" i="19" s="1"/>
  <c r="AH149" i="19"/>
  <c r="AI149" i="19" s="1"/>
  <c r="AH145" i="19"/>
  <c r="AI145" i="19" s="1"/>
  <c r="AH141" i="19"/>
  <c r="AI141" i="19" s="1"/>
  <c r="AH137" i="19"/>
  <c r="AI137" i="19" s="1"/>
  <c r="AH133" i="19"/>
  <c r="AI133" i="19" s="1"/>
  <c r="AH129" i="19"/>
  <c r="AI129" i="19" s="1"/>
  <c r="AH125" i="19"/>
  <c r="AI125" i="19" s="1"/>
  <c r="AH121" i="19"/>
  <c r="AI121" i="19" s="1"/>
  <c r="AH117" i="19"/>
  <c r="AI117" i="19" s="1"/>
  <c r="AH113" i="19"/>
  <c r="AI113" i="19" s="1"/>
  <c r="AH114" i="19"/>
  <c r="AI114" i="19" s="1"/>
  <c r="AH156" i="19"/>
  <c r="AI156" i="19" s="1"/>
  <c r="AH148" i="19"/>
  <c r="AI148" i="19" s="1"/>
  <c r="AH140" i="19"/>
  <c r="AI140" i="19" s="1"/>
  <c r="AH132" i="19"/>
  <c r="AI132" i="19" s="1"/>
  <c r="AH124" i="19"/>
  <c r="AI124" i="19" s="1"/>
  <c r="AH116" i="19"/>
  <c r="AI116" i="19" s="1"/>
  <c r="AH100" i="19"/>
  <c r="AI100" i="19" s="1"/>
  <c r="AH136" i="19"/>
  <c r="AI136" i="19" s="1"/>
  <c r="AH155" i="19"/>
  <c r="AI155" i="19" s="1"/>
  <c r="AH139" i="19"/>
  <c r="AI139" i="19" s="1"/>
  <c r="AH119" i="19"/>
  <c r="AI119" i="19" s="1"/>
  <c r="AH103" i="19"/>
  <c r="AI103" i="19" s="1"/>
  <c r="AH142" i="19"/>
  <c r="AI142" i="19" s="1"/>
  <c r="AH154" i="19"/>
  <c r="AI154" i="19" s="1"/>
  <c r="AH146" i="19"/>
  <c r="AI146" i="19" s="1"/>
  <c r="AH138" i="19"/>
  <c r="AI138" i="19" s="1"/>
  <c r="AH130" i="19"/>
  <c r="AI130" i="19" s="1"/>
  <c r="AH122" i="19"/>
  <c r="AI122" i="19" s="1"/>
  <c r="AH106" i="19"/>
  <c r="AI106" i="19" s="1"/>
  <c r="AH109" i="19"/>
  <c r="AI109" i="19" s="1"/>
  <c r="AH105" i="19"/>
  <c r="AI105" i="19" s="1"/>
  <c r="AH101" i="19"/>
  <c r="AI101" i="19" s="1"/>
  <c r="AH102" i="19"/>
  <c r="AI102" i="19" s="1"/>
  <c r="AH126" i="19"/>
  <c r="AI126" i="19" s="1"/>
  <c r="AH123" i="19"/>
  <c r="AI123" i="19" s="1"/>
  <c r="AH120" i="19"/>
  <c r="AI120" i="19" s="1"/>
  <c r="AH150" i="19"/>
  <c r="AI150" i="19" s="1"/>
  <c r="AH147" i="19"/>
  <c r="AI147" i="19" s="1"/>
  <c r="AH144" i="19"/>
  <c r="AI144" i="19" s="1"/>
  <c r="AH110" i="19"/>
  <c r="AI110" i="19" s="1"/>
  <c r="AH107" i="19"/>
  <c r="AI107" i="19" s="1"/>
  <c r="AH104" i="19"/>
  <c r="AI104" i="19" s="1"/>
  <c r="AH134" i="19"/>
  <c r="AI134" i="19" s="1"/>
  <c r="AH131" i="19"/>
  <c r="AI131" i="19" s="1"/>
  <c r="AH128" i="19"/>
  <c r="AI128" i="19" s="1"/>
  <c r="AH152" i="19"/>
  <c r="AI152" i="19" s="1"/>
  <c r="AH118" i="19"/>
  <c r="AI118" i="19" s="1"/>
  <c r="AH115" i="19"/>
  <c r="AI115" i="19" s="1"/>
  <c r="AH112" i="19"/>
  <c r="AI112" i="19" s="1"/>
  <c r="AH93" i="19"/>
  <c r="AI93" i="19" s="1"/>
  <c r="AH83" i="19"/>
  <c r="AI83" i="19" s="1"/>
  <c r="AH91" i="19"/>
  <c r="AI91" i="19" s="1"/>
  <c r="AH81" i="19"/>
  <c r="AI81" i="19" s="1"/>
  <c r="AH75" i="19"/>
  <c r="AI75" i="19" s="1"/>
  <c r="AH84" i="19"/>
  <c r="AI84" i="19" s="1"/>
  <c r="AH86" i="19"/>
  <c r="AI86" i="19" s="1"/>
  <c r="AH92" i="19"/>
  <c r="AI92" i="19" s="1"/>
  <c r="AH94" i="19"/>
  <c r="AI94" i="19" s="1"/>
  <c r="AH80" i="19"/>
  <c r="AI80" i="19" s="1"/>
  <c r="AH70" i="19"/>
  <c r="AI70" i="19" s="1"/>
  <c r="AH89" i="19"/>
  <c r="AI89" i="19" s="1"/>
  <c r="AH72" i="19"/>
  <c r="AI72" i="19" s="1"/>
  <c r="AH76" i="19"/>
  <c r="AI76" i="19" s="1"/>
  <c r="AH78" i="19"/>
  <c r="AI78" i="19" s="1"/>
  <c r="AH74" i="19"/>
  <c r="AI74" i="19" s="1"/>
  <c r="AH88" i="19"/>
  <c r="AI88" i="19" s="1"/>
  <c r="AH69" i="19"/>
  <c r="AI69" i="19" s="1"/>
  <c r="AH71" i="19"/>
  <c r="AI71" i="19" s="1"/>
  <c r="AH73" i="19"/>
  <c r="AI73" i="19" s="1"/>
  <c r="AH82" i="19"/>
  <c r="AI82" i="19" s="1"/>
  <c r="AH77" i="19"/>
  <c r="AI77" i="19" s="1"/>
  <c r="AH79" i="19"/>
  <c r="AI79" i="19" s="1"/>
  <c r="AH90" i="19"/>
  <c r="AI90" i="19" s="1"/>
  <c r="AH85" i="19"/>
  <c r="AI85" i="19" s="1"/>
  <c r="AH87" i="19"/>
  <c r="AI87" i="19" s="1"/>
  <c r="AH44" i="19"/>
  <c r="AI44" i="19" s="1"/>
  <c r="AH42" i="19"/>
  <c r="AI42" i="19" s="1"/>
  <c r="AH32" i="19"/>
  <c r="AI32" i="19" s="1"/>
  <c r="AH34" i="19"/>
  <c r="AI34" i="19" s="1"/>
  <c r="AH26" i="19"/>
  <c r="AI26" i="19" s="1"/>
  <c r="AH27" i="19"/>
  <c r="AI27" i="19" s="1"/>
  <c r="AH35" i="19"/>
  <c r="AI35" i="19" s="1"/>
  <c r="AH29" i="19"/>
  <c r="AI29" i="19" s="1"/>
  <c r="AH37" i="19"/>
  <c r="AI37" i="19" s="1"/>
  <c r="AH41" i="19"/>
  <c r="AI41" i="19" s="1"/>
  <c r="AH25" i="19"/>
  <c r="AI25" i="19" s="1"/>
  <c r="AH40" i="19"/>
  <c r="AI40" i="19" s="1"/>
  <c r="AH21" i="19"/>
  <c r="AI21" i="19" s="1"/>
  <c r="AH31" i="19"/>
  <c r="AI31" i="19" s="1"/>
  <c r="AH39" i="19"/>
  <c r="AI39" i="19" s="1"/>
  <c r="AH43" i="19"/>
  <c r="AI43" i="19" s="1"/>
  <c r="AH45" i="19"/>
  <c r="AI45" i="19" s="1"/>
  <c r="AH33" i="19"/>
  <c r="AI33" i="19" s="1"/>
  <c r="AH22" i="19"/>
  <c r="AI22" i="19" s="1"/>
  <c r="AH28" i="19"/>
  <c r="AI28" i="19" s="1"/>
  <c r="AH23" i="19"/>
  <c r="AI23" i="19" s="1"/>
  <c r="AH30" i="19"/>
  <c r="AI30" i="19" s="1"/>
  <c r="AH24" i="19"/>
  <c r="AI24" i="19" s="1"/>
  <c r="AH36" i="19"/>
  <c r="AI36" i="19" s="1"/>
  <c r="AH38" i="19"/>
  <c r="AI38" i="19" s="1"/>
  <c r="K46" i="19"/>
  <c r="J46" i="19"/>
  <c r="J19" i="19"/>
  <c r="J15" i="19"/>
  <c r="J11" i="19"/>
  <c r="J63" i="15"/>
  <c r="J19" i="15"/>
  <c r="J11" i="15"/>
  <c r="V235" i="26"/>
  <c r="V231" i="26"/>
  <c r="V184" i="26"/>
  <c r="V179" i="26"/>
  <c r="V171" i="26"/>
  <c r="V167" i="26"/>
  <c r="V161" i="26"/>
  <c r="V157" i="26"/>
  <c r="V154" i="26"/>
  <c r="V87" i="26"/>
  <c r="V53" i="26"/>
  <c r="V33" i="26"/>
  <c r="V17" i="26"/>
  <c r="V14" i="26"/>
  <c r="V10" i="26"/>
  <c r="X235" i="26"/>
  <c r="W235" i="26"/>
  <c r="K234" i="26"/>
  <c r="AD227" i="26"/>
  <c r="AE227" i="26"/>
  <c r="AF227" i="26"/>
  <c r="AG221" i="26"/>
  <c r="AC221" i="26"/>
  <c r="Y221" i="26"/>
  <c r="AG220" i="26"/>
  <c r="AC220" i="26"/>
  <c r="Y220" i="26"/>
  <c r="AG219" i="26"/>
  <c r="AC219" i="26"/>
  <c r="Y219" i="26"/>
  <c r="AG218" i="26"/>
  <c r="AC218" i="26"/>
  <c r="Y218" i="26"/>
  <c r="AG217" i="26"/>
  <c r="AC217" i="26"/>
  <c r="Y217" i="26"/>
  <c r="AG216" i="26"/>
  <c r="AC216" i="26"/>
  <c r="Y216" i="26"/>
  <c r="AG215" i="26"/>
  <c r="AC215" i="26"/>
  <c r="Y215" i="26"/>
  <c r="AG214" i="26"/>
  <c r="AC214" i="26"/>
  <c r="Y214" i="26"/>
  <c r="AG213" i="26"/>
  <c r="AC213" i="26"/>
  <c r="Y213" i="26"/>
  <c r="AG212" i="26"/>
  <c r="AC212" i="26"/>
  <c r="Y212" i="26"/>
  <c r="AG211" i="26"/>
  <c r="AC211" i="26"/>
  <c r="Y211" i="26"/>
  <c r="AG210" i="26"/>
  <c r="AC210" i="26"/>
  <c r="Y210" i="26"/>
  <c r="AG209" i="26"/>
  <c r="AC209" i="26"/>
  <c r="Y209" i="26"/>
  <c r="AG208" i="26"/>
  <c r="AC208" i="26"/>
  <c r="Y208" i="26"/>
  <c r="AG207" i="26"/>
  <c r="AC207" i="26"/>
  <c r="Y207" i="26"/>
  <c r="AG206" i="26"/>
  <c r="AC206" i="26"/>
  <c r="Y206" i="26"/>
  <c r="AG205" i="26"/>
  <c r="AC205" i="26"/>
  <c r="Y205" i="26"/>
  <c r="AG204" i="26"/>
  <c r="AC204" i="26"/>
  <c r="Y204" i="26"/>
  <c r="AG203" i="26"/>
  <c r="AC203" i="26"/>
  <c r="Y203" i="26"/>
  <c r="AG202" i="26"/>
  <c r="AC202" i="26"/>
  <c r="Y202" i="26"/>
  <c r="AG201" i="26"/>
  <c r="AC201" i="26"/>
  <c r="Y201" i="26"/>
  <c r="AG200" i="26"/>
  <c r="AC200" i="26"/>
  <c r="Y200" i="26"/>
  <c r="AG199" i="26"/>
  <c r="AC199" i="26"/>
  <c r="Y199" i="26"/>
  <c r="AG198" i="26"/>
  <c r="AC198" i="26"/>
  <c r="Y198" i="26"/>
  <c r="U209" i="26"/>
  <c r="U210" i="26"/>
  <c r="U211" i="26"/>
  <c r="U212" i="26"/>
  <c r="U213" i="26"/>
  <c r="U214" i="26"/>
  <c r="U215" i="26"/>
  <c r="U216" i="26"/>
  <c r="U217" i="26"/>
  <c r="U218" i="26"/>
  <c r="U219" i="26"/>
  <c r="U220" i="26"/>
  <c r="U221" i="26"/>
  <c r="W170" i="26"/>
  <c r="W171" i="26" s="1"/>
  <c r="X160" i="26"/>
  <c r="X161" i="26" s="1"/>
  <c r="W160" i="26"/>
  <c r="W161" i="26" s="1"/>
  <c r="AG123" i="26"/>
  <c r="AC123" i="26"/>
  <c r="Y123" i="26"/>
  <c r="W154" i="26"/>
  <c r="X154" i="26"/>
  <c r="X53" i="26"/>
  <c r="W53" i="26"/>
  <c r="W121" i="26"/>
  <c r="V90" i="26"/>
  <c r="V121" i="26" s="1"/>
  <c r="K53" i="26"/>
  <c r="AG52" i="26"/>
  <c r="AC52" i="26"/>
  <c r="Y52" i="26"/>
  <c r="AG51" i="26"/>
  <c r="AC51" i="26"/>
  <c r="Y51" i="26"/>
  <c r="AG50" i="26"/>
  <c r="AC50" i="26"/>
  <c r="Y50" i="26"/>
  <c r="AG49" i="26"/>
  <c r="AC49" i="26"/>
  <c r="Y49" i="26"/>
  <c r="AG48" i="26"/>
  <c r="AC48" i="26"/>
  <c r="Y48" i="26"/>
  <c r="AG47" i="26"/>
  <c r="AC47" i="26"/>
  <c r="Y47" i="26"/>
  <c r="AG46" i="26"/>
  <c r="AC46" i="26"/>
  <c r="Y46" i="26"/>
  <c r="AG45" i="26"/>
  <c r="AC45" i="26"/>
  <c r="Y45" i="26"/>
  <c r="U45" i="26"/>
  <c r="U46" i="26"/>
  <c r="U47" i="26"/>
  <c r="U48" i="26"/>
  <c r="U49" i="26"/>
  <c r="U50" i="26"/>
  <c r="U51" i="26"/>
  <c r="U52" i="26"/>
  <c r="W33" i="26"/>
  <c r="Y13" i="26"/>
  <c r="W62" i="21"/>
  <c r="X62" i="21"/>
  <c r="V62" i="21"/>
  <c r="K65" i="19"/>
  <c r="K193" i="19"/>
  <c r="AG261" i="19"/>
  <c r="AC261" i="19"/>
  <c r="Y261" i="19"/>
  <c r="U261" i="19"/>
  <c r="K263" i="19"/>
  <c r="AD259" i="19"/>
  <c r="AE259" i="19"/>
  <c r="AF259" i="19"/>
  <c r="Y226" i="19"/>
  <c r="AC226" i="19"/>
  <c r="AG226" i="19"/>
  <c r="Y227" i="19"/>
  <c r="AC227" i="19"/>
  <c r="AG227" i="19"/>
  <c r="Y228" i="19"/>
  <c r="AC228" i="19"/>
  <c r="AG228" i="19"/>
  <c r="Y229" i="19"/>
  <c r="AC229" i="19"/>
  <c r="AG229" i="19"/>
  <c r="Y230" i="19"/>
  <c r="AC230" i="19"/>
  <c r="AG230" i="19"/>
  <c r="Y231" i="19"/>
  <c r="AC231" i="19"/>
  <c r="AG231" i="19"/>
  <c r="Y232" i="19"/>
  <c r="AC232" i="19"/>
  <c r="AG232" i="19"/>
  <c r="Y233" i="19"/>
  <c r="AC233" i="19"/>
  <c r="AG233" i="19"/>
  <c r="Y234" i="19"/>
  <c r="AC234" i="19"/>
  <c r="AG234" i="19"/>
  <c r="Y235" i="19"/>
  <c r="AC235" i="19"/>
  <c r="AG235" i="19"/>
  <c r="Y236" i="19"/>
  <c r="AC236" i="19"/>
  <c r="AG236" i="19"/>
  <c r="Y237" i="19"/>
  <c r="AC237" i="19"/>
  <c r="AG237" i="19"/>
  <c r="Y238" i="19"/>
  <c r="AC238" i="19"/>
  <c r="AG238" i="19"/>
  <c r="Y239" i="19"/>
  <c r="AC239" i="19"/>
  <c r="AG239" i="19"/>
  <c r="Y240" i="19"/>
  <c r="AC240" i="19"/>
  <c r="AG240" i="19"/>
  <c r="Y241" i="19"/>
  <c r="AC241" i="19"/>
  <c r="AG241" i="19"/>
  <c r="Y242" i="19"/>
  <c r="AC242" i="19"/>
  <c r="AG242" i="19"/>
  <c r="Y243" i="19"/>
  <c r="AC243" i="19"/>
  <c r="AG243" i="19"/>
  <c r="Y244" i="19"/>
  <c r="AC244" i="19"/>
  <c r="AG244" i="19"/>
  <c r="Y245" i="19"/>
  <c r="AC245" i="19"/>
  <c r="AG245" i="19"/>
  <c r="Y246" i="19"/>
  <c r="AC246" i="19"/>
  <c r="AG246" i="19"/>
  <c r="Y247" i="19"/>
  <c r="AC247" i="19"/>
  <c r="AG247" i="19"/>
  <c r="Y248" i="19"/>
  <c r="AC248" i="19"/>
  <c r="AG248" i="19"/>
  <c r="Y249" i="19"/>
  <c r="AC249" i="19"/>
  <c r="AG249" i="19"/>
  <c r="Y250" i="19"/>
  <c r="AC250" i="19"/>
  <c r="AG250" i="19"/>
  <c r="Y251" i="19"/>
  <c r="AC251" i="19"/>
  <c r="AG251" i="19"/>
  <c r="Y252" i="19"/>
  <c r="AC252" i="19"/>
  <c r="AG252" i="19"/>
  <c r="Y253" i="19"/>
  <c r="AC253" i="19"/>
  <c r="AG253" i="19"/>
  <c r="Y254" i="19"/>
  <c r="AC254" i="19"/>
  <c r="AG254" i="19"/>
  <c r="Y255" i="19"/>
  <c r="AC255" i="19"/>
  <c r="AG255" i="19"/>
  <c r="Y256" i="19"/>
  <c r="AC256" i="19"/>
  <c r="AG256" i="19"/>
  <c r="Y257" i="19"/>
  <c r="AC257" i="19"/>
  <c r="AG257" i="19"/>
  <c r="X259" i="19"/>
  <c r="M23" i="20" s="1"/>
  <c r="W259" i="19"/>
  <c r="V259" i="19"/>
  <c r="T259" i="19"/>
  <c r="S259" i="19"/>
  <c r="R259" i="19"/>
  <c r="U226" i="19"/>
  <c r="U227" i="19"/>
  <c r="U228" i="19"/>
  <c r="U229" i="19"/>
  <c r="U230" i="19"/>
  <c r="U231" i="19"/>
  <c r="U232" i="19"/>
  <c r="U233" i="19"/>
  <c r="U234" i="19"/>
  <c r="U235" i="19"/>
  <c r="U236" i="19"/>
  <c r="U237" i="19"/>
  <c r="U238" i="19"/>
  <c r="U239" i="19"/>
  <c r="U240" i="19"/>
  <c r="U241" i="19"/>
  <c r="U242" i="19"/>
  <c r="U243" i="19"/>
  <c r="U244" i="19"/>
  <c r="U245" i="19"/>
  <c r="U246" i="19"/>
  <c r="U247" i="19"/>
  <c r="U248" i="19"/>
  <c r="U249" i="19"/>
  <c r="U250" i="19"/>
  <c r="U251" i="19"/>
  <c r="U252" i="19"/>
  <c r="U253" i="19"/>
  <c r="U254" i="19"/>
  <c r="U255" i="19"/>
  <c r="U256" i="19"/>
  <c r="U257" i="19"/>
  <c r="Z65" i="19"/>
  <c r="AA65" i="19"/>
  <c r="AB65" i="19"/>
  <c r="AD65" i="19"/>
  <c r="AE65" i="19"/>
  <c r="AF65" i="19"/>
  <c r="X65" i="19"/>
  <c r="W65" i="19"/>
  <c r="Y55" i="19"/>
  <c r="AC55" i="19"/>
  <c r="AG55" i="19"/>
  <c r="Y56" i="19"/>
  <c r="AC56" i="19"/>
  <c r="AG56" i="19"/>
  <c r="Y57" i="19"/>
  <c r="AC57" i="19"/>
  <c r="AG57" i="19"/>
  <c r="Y58" i="19"/>
  <c r="AC58" i="19"/>
  <c r="AG58" i="19"/>
  <c r="Y59" i="19"/>
  <c r="AC59" i="19"/>
  <c r="AG59" i="19"/>
  <c r="Y60" i="19"/>
  <c r="AC60" i="19"/>
  <c r="AG60" i="19"/>
  <c r="Y61" i="19"/>
  <c r="AC61" i="19"/>
  <c r="AG61" i="19"/>
  <c r="Y62" i="19"/>
  <c r="AC62" i="19"/>
  <c r="AG62" i="19"/>
  <c r="Y63" i="19"/>
  <c r="AC63" i="19"/>
  <c r="AG63" i="19"/>
  <c r="Y64" i="19"/>
  <c r="AC64" i="19"/>
  <c r="AG64" i="19"/>
  <c r="V65" i="19"/>
  <c r="Y68" i="13"/>
  <c r="Z71" i="7"/>
  <c r="AA71" i="7"/>
  <c r="AB71" i="7"/>
  <c r="AC71" i="7"/>
  <c r="AD71" i="7"/>
  <c r="AE71" i="7"/>
  <c r="AF71" i="7"/>
  <c r="AG71" i="7"/>
  <c r="AH71" i="7"/>
  <c r="W71" i="7"/>
  <c r="X71" i="7"/>
  <c r="Y71" i="7"/>
  <c r="V71" i="7"/>
  <c r="K71" i="7"/>
  <c r="K72" i="7" s="1"/>
  <c r="W72" i="7"/>
  <c r="AI70" i="7"/>
  <c r="R23" i="27"/>
  <c r="U23" i="27"/>
  <c r="T23" i="27"/>
  <c r="S23" i="27"/>
  <c r="Q23" i="27"/>
  <c r="P23" i="27"/>
  <c r="O23" i="27"/>
  <c r="M23" i="27"/>
  <c r="L23" i="27"/>
  <c r="K23" i="27"/>
  <c r="J10" i="26"/>
  <c r="T235" i="26"/>
  <c r="R235" i="26"/>
  <c r="S235" i="26"/>
  <c r="AF231" i="26"/>
  <c r="AE231" i="26"/>
  <c r="AD231" i="26"/>
  <c r="AB231" i="26"/>
  <c r="AA231" i="26"/>
  <c r="Z231" i="26"/>
  <c r="X231" i="26"/>
  <c r="W231" i="26"/>
  <c r="T231" i="26"/>
  <c r="I23" i="27" s="1"/>
  <c r="S231" i="26"/>
  <c r="H23" i="27" s="1"/>
  <c r="R231" i="26"/>
  <c r="G23" i="27" s="1"/>
  <c r="O231" i="26"/>
  <c r="F23" i="27" s="1"/>
  <c r="N231" i="26"/>
  <c r="E23" i="27" s="1"/>
  <c r="M231" i="26"/>
  <c r="D23" i="27" s="1"/>
  <c r="K231" i="26"/>
  <c r="C23" i="27" s="1"/>
  <c r="J231" i="26"/>
  <c r="AG230" i="26"/>
  <c r="AC230" i="26"/>
  <c r="Y230" i="26"/>
  <c r="U230" i="26"/>
  <c r="AG229" i="26"/>
  <c r="AG231" i="26" s="1"/>
  <c r="V23" i="27" s="1"/>
  <c r="AC229" i="26"/>
  <c r="AC231" i="26" s="1"/>
  <c r="Y229" i="26"/>
  <c r="Y231" i="26" s="1"/>
  <c r="N23" i="27" s="1"/>
  <c r="U229" i="26"/>
  <c r="U231" i="26" s="1"/>
  <c r="J23" i="27" s="1"/>
  <c r="Y190" i="26"/>
  <c r="AC190" i="26"/>
  <c r="AG190" i="26"/>
  <c r="Y191" i="26"/>
  <c r="AC191" i="26"/>
  <c r="AG191" i="26"/>
  <c r="Y192" i="26"/>
  <c r="AC192" i="26"/>
  <c r="AG192" i="26"/>
  <c r="Y193" i="26"/>
  <c r="AC193" i="26"/>
  <c r="AG193" i="26"/>
  <c r="Y194" i="26"/>
  <c r="AC194" i="26"/>
  <c r="AG194" i="26"/>
  <c r="Y195" i="26"/>
  <c r="AC195" i="26"/>
  <c r="AG195" i="26"/>
  <c r="Y196" i="26"/>
  <c r="AC196" i="26"/>
  <c r="AG196" i="26"/>
  <c r="Y197" i="26"/>
  <c r="AC197" i="26"/>
  <c r="AG197" i="26"/>
  <c r="T227" i="26"/>
  <c r="S227" i="26"/>
  <c r="R227" i="26"/>
  <c r="B23" i="27" l="1"/>
  <c r="J236" i="26"/>
  <c r="AH217" i="26"/>
  <c r="AI217" i="26" s="1"/>
  <c r="AH205" i="26"/>
  <c r="AI205" i="26" s="1"/>
  <c r="AH220" i="26"/>
  <c r="AI220" i="26" s="1"/>
  <c r="AH208" i="26"/>
  <c r="AI208" i="26" s="1"/>
  <c r="AH211" i="26"/>
  <c r="AI211" i="26" s="1"/>
  <c r="AH207" i="26"/>
  <c r="AI207" i="26" s="1"/>
  <c r="AH215" i="26"/>
  <c r="AI215" i="26" s="1"/>
  <c r="AH201" i="26"/>
  <c r="AI201" i="26" s="1"/>
  <c r="AH206" i="26"/>
  <c r="AI206" i="26" s="1"/>
  <c r="AH214" i="26"/>
  <c r="AI214" i="26" s="1"/>
  <c r="AH219" i="26"/>
  <c r="AI219" i="26" s="1"/>
  <c r="AH209" i="26"/>
  <c r="AI209" i="26" s="1"/>
  <c r="AH199" i="26"/>
  <c r="AI199" i="26" s="1"/>
  <c r="AH221" i="26"/>
  <c r="AI221" i="26" s="1"/>
  <c r="AH202" i="26"/>
  <c r="AI202" i="26" s="1"/>
  <c r="AH210" i="26"/>
  <c r="AI210" i="26" s="1"/>
  <c r="AH213" i="26"/>
  <c r="AI213" i="26" s="1"/>
  <c r="AH218" i="26"/>
  <c r="AI218" i="26" s="1"/>
  <c r="AH203" i="26"/>
  <c r="AI203" i="26" s="1"/>
  <c r="AH216" i="26"/>
  <c r="AI216" i="26" s="1"/>
  <c r="AI18" i="23"/>
  <c r="AI54" i="21"/>
  <c r="AI55" i="21"/>
  <c r="AI222" i="19"/>
  <c r="AI223" i="19"/>
  <c r="X22" i="20" s="1"/>
  <c r="AH248" i="19"/>
  <c r="AI248" i="19" s="1"/>
  <c r="AH256" i="19"/>
  <c r="AI256" i="19" s="1"/>
  <c r="AH261" i="19"/>
  <c r="AI261" i="19" s="1"/>
  <c r="AH254" i="19"/>
  <c r="AI254" i="19" s="1"/>
  <c r="AH212" i="26"/>
  <c r="AI212" i="26" s="1"/>
  <c r="AH204" i="26"/>
  <c r="AI204" i="26" s="1"/>
  <c r="AH200" i="26"/>
  <c r="AI200" i="26" s="1"/>
  <c r="AH198" i="26"/>
  <c r="AI198" i="26" s="1"/>
  <c r="AH52" i="26"/>
  <c r="AI52" i="26" s="1"/>
  <c r="AH46" i="26"/>
  <c r="AI46" i="26" s="1"/>
  <c r="AH123" i="26"/>
  <c r="AH48" i="26"/>
  <c r="AI48" i="26" s="1"/>
  <c r="AH51" i="26"/>
  <c r="AI51" i="26" s="1"/>
  <c r="AH49" i="26"/>
  <c r="AI49" i="26" s="1"/>
  <c r="AH47" i="26"/>
  <c r="AI47" i="26" s="1"/>
  <c r="AH45" i="26"/>
  <c r="AI45" i="26" s="1"/>
  <c r="AH50" i="26"/>
  <c r="AI50" i="26" s="1"/>
  <c r="U233" i="26"/>
  <c r="AH246" i="19"/>
  <c r="AI246" i="19" s="1"/>
  <c r="AH240" i="19"/>
  <c r="AI240" i="19" s="1"/>
  <c r="AH232" i="19"/>
  <c r="AI232" i="19" s="1"/>
  <c r="AH252" i="19"/>
  <c r="AI252" i="19" s="1"/>
  <c r="AH244" i="19"/>
  <c r="AI244" i="19" s="1"/>
  <c r="AH236" i="19"/>
  <c r="AI236" i="19" s="1"/>
  <c r="AH228" i="19"/>
  <c r="AI228" i="19" s="1"/>
  <c r="AH245" i="19"/>
  <c r="AI245" i="19" s="1"/>
  <c r="AH235" i="19"/>
  <c r="AI235" i="19" s="1"/>
  <c r="AH257" i="19"/>
  <c r="AI257" i="19" s="1"/>
  <c r="AH247" i="19"/>
  <c r="AI247" i="19" s="1"/>
  <c r="AH242" i="19"/>
  <c r="AI242" i="19" s="1"/>
  <c r="AH230" i="19"/>
  <c r="AI230" i="19" s="1"/>
  <c r="AH237" i="19"/>
  <c r="AI237" i="19" s="1"/>
  <c r="AH227" i="19"/>
  <c r="AI227" i="19" s="1"/>
  <c r="AH249" i="19"/>
  <c r="AI249" i="19" s="1"/>
  <c r="AH239" i="19"/>
  <c r="AI239" i="19" s="1"/>
  <c r="AH234" i="19"/>
  <c r="AI234" i="19" s="1"/>
  <c r="AH229" i="19"/>
  <c r="AI229" i="19" s="1"/>
  <c r="AH241" i="19"/>
  <c r="AI241" i="19" s="1"/>
  <c r="AH231" i="19"/>
  <c r="AI231" i="19" s="1"/>
  <c r="AH251" i="19"/>
  <c r="AI251" i="19" s="1"/>
  <c r="AH253" i="19"/>
  <c r="AI253" i="19" s="1"/>
  <c r="AH243" i="19"/>
  <c r="AI243" i="19" s="1"/>
  <c r="AH238" i="19"/>
  <c r="AI238" i="19" s="1"/>
  <c r="AH226" i="19"/>
  <c r="AI226" i="19" s="1"/>
  <c r="AH255" i="19"/>
  <c r="AI255" i="19" s="1"/>
  <c r="AH250" i="19"/>
  <c r="AI250" i="19" s="1"/>
  <c r="AH233" i="19"/>
  <c r="AI233" i="19" s="1"/>
  <c r="AH62" i="19"/>
  <c r="AI62" i="19" s="1"/>
  <c r="AH57" i="19"/>
  <c r="AI57" i="19" s="1"/>
  <c r="AH60" i="19"/>
  <c r="AI60" i="19" s="1"/>
  <c r="AH55" i="19"/>
  <c r="AI55" i="19" s="1"/>
  <c r="AH61" i="19"/>
  <c r="AI61" i="19" s="1"/>
  <c r="AH56" i="19"/>
  <c r="AI56" i="19" s="1"/>
  <c r="AH63" i="19"/>
  <c r="AI63" i="19" s="1"/>
  <c r="AH64" i="19"/>
  <c r="AI64" i="19" s="1"/>
  <c r="AH58" i="19"/>
  <c r="AI58" i="19" s="1"/>
  <c r="AH59" i="19"/>
  <c r="AI59" i="19" s="1"/>
  <c r="AH229" i="26"/>
  <c r="AI229" i="26" s="1"/>
  <c r="AH230" i="26"/>
  <c r="AI230" i="26" s="1"/>
  <c r="AH193" i="26"/>
  <c r="AI193" i="26" s="1"/>
  <c r="AH191" i="26"/>
  <c r="AH195" i="26"/>
  <c r="AI195" i="26" s="1"/>
  <c r="AH197" i="26"/>
  <c r="AI197" i="26" s="1"/>
  <c r="AH196" i="26"/>
  <c r="AI196" i="26" s="1"/>
  <c r="AH192" i="26"/>
  <c r="AH194" i="26"/>
  <c r="J227" i="26"/>
  <c r="J171" i="26"/>
  <c r="J167" i="26"/>
  <c r="AI123" i="26" l="1"/>
  <c r="AH154" i="26"/>
  <c r="AI191" i="26"/>
  <c r="AH231" i="26"/>
  <c r="AI192" i="26"/>
  <c r="AI194" i="26"/>
  <c r="Y160" i="26"/>
  <c r="AC160" i="26"/>
  <c r="AG160" i="26"/>
  <c r="T161" i="26"/>
  <c r="I17" i="27" s="1"/>
  <c r="S161" i="26"/>
  <c r="H17" i="27" s="1"/>
  <c r="R161" i="26"/>
  <c r="G17" i="27" s="1"/>
  <c r="K161" i="26"/>
  <c r="C17" i="27" s="1"/>
  <c r="J161" i="26"/>
  <c r="B17" i="27" s="1"/>
  <c r="R154" i="26"/>
  <c r="G15" i="27" s="1"/>
  <c r="Y125" i="26"/>
  <c r="AC125" i="26"/>
  <c r="AG125" i="26"/>
  <c r="Y126" i="26"/>
  <c r="AC126" i="26"/>
  <c r="AG126" i="26"/>
  <c r="Y127" i="26"/>
  <c r="AC127" i="26"/>
  <c r="AG127" i="26"/>
  <c r="Y128" i="26"/>
  <c r="AC128" i="26"/>
  <c r="AG128" i="26"/>
  <c r="Y129" i="26"/>
  <c r="AC129" i="26"/>
  <c r="AG129" i="26"/>
  <c r="J154" i="26"/>
  <c r="B15" i="27" s="1"/>
  <c r="J121" i="26"/>
  <c r="B14" i="27" s="1"/>
  <c r="J87" i="26"/>
  <c r="B13" i="27" s="1"/>
  <c r="AG36" i="26"/>
  <c r="AG37" i="26"/>
  <c r="AG38" i="26"/>
  <c r="AG39" i="26"/>
  <c r="AG40" i="26"/>
  <c r="AG41" i="26"/>
  <c r="AG42" i="26"/>
  <c r="AG43" i="26"/>
  <c r="AG44" i="26"/>
  <c r="AC36" i="26"/>
  <c r="AC37" i="26"/>
  <c r="AC38" i="26"/>
  <c r="AC39" i="26"/>
  <c r="AC40" i="26"/>
  <c r="AC41" i="26"/>
  <c r="AC42" i="26"/>
  <c r="AC43" i="26"/>
  <c r="AC44" i="26"/>
  <c r="Y36" i="26"/>
  <c r="Y37" i="26"/>
  <c r="Y38" i="26"/>
  <c r="Y39" i="26"/>
  <c r="Y40" i="26"/>
  <c r="Y41" i="26"/>
  <c r="Y42" i="26"/>
  <c r="Y43" i="26"/>
  <c r="Y44" i="26"/>
  <c r="T53" i="26"/>
  <c r="I12" i="27" s="1"/>
  <c r="S53" i="26"/>
  <c r="H12" i="27" s="1"/>
  <c r="R53" i="26"/>
  <c r="G12" i="27" s="1"/>
  <c r="M12" i="27"/>
  <c r="K12" i="27"/>
  <c r="U36" i="26"/>
  <c r="U37" i="26"/>
  <c r="U38" i="26"/>
  <c r="U39" i="26"/>
  <c r="U40" i="26"/>
  <c r="U41" i="26"/>
  <c r="U42" i="26"/>
  <c r="U43" i="26"/>
  <c r="U44" i="26"/>
  <c r="Q53" i="26"/>
  <c r="P53" i="26"/>
  <c r="C12" i="27"/>
  <c r="J53" i="26"/>
  <c r="B12" i="27" s="1"/>
  <c r="C11" i="27"/>
  <c r="J33" i="26"/>
  <c r="B11" i="27" s="1"/>
  <c r="J17" i="26"/>
  <c r="B10" i="27" s="1"/>
  <c r="AF14" i="26"/>
  <c r="U9" i="27" s="1"/>
  <c r="AE14" i="26"/>
  <c r="T9" i="27" s="1"/>
  <c r="AD14" i="26"/>
  <c r="S9" i="27" s="1"/>
  <c r="AB14" i="26"/>
  <c r="Q9" i="27" s="1"/>
  <c r="AA14" i="26"/>
  <c r="P9" i="27" s="1"/>
  <c r="Z14" i="26"/>
  <c r="O9" i="27" s="1"/>
  <c r="X14" i="26"/>
  <c r="M9" i="27" s="1"/>
  <c r="W14" i="26"/>
  <c r="L9" i="27" s="1"/>
  <c r="K9" i="27"/>
  <c r="T14" i="26"/>
  <c r="S14" i="26"/>
  <c r="R14" i="26"/>
  <c r="K14" i="26"/>
  <c r="C9" i="27" s="1"/>
  <c r="U13" i="26"/>
  <c r="AH13" i="26" s="1"/>
  <c r="J14" i="26"/>
  <c r="B9" i="27" s="1"/>
  <c r="J259" i="19"/>
  <c r="B23" i="20" s="1"/>
  <c r="AG191" i="19"/>
  <c r="AG192" i="19"/>
  <c r="AC191" i="19"/>
  <c r="AC192" i="19"/>
  <c r="Y191" i="19"/>
  <c r="Y192" i="19"/>
  <c r="U191" i="19"/>
  <c r="U192" i="19"/>
  <c r="Y49" i="19"/>
  <c r="AC49" i="19"/>
  <c r="AG49" i="19"/>
  <c r="Y50" i="19"/>
  <c r="AC50" i="19"/>
  <c r="AG50" i="19"/>
  <c r="Y51" i="19"/>
  <c r="AC51" i="19"/>
  <c r="AG51" i="19"/>
  <c r="Y52" i="19"/>
  <c r="AC52" i="19"/>
  <c r="AG52" i="19"/>
  <c r="Y53" i="19"/>
  <c r="AC53" i="19"/>
  <c r="AG53" i="19"/>
  <c r="Y54" i="19"/>
  <c r="AC54" i="19"/>
  <c r="AG54" i="19"/>
  <c r="U49" i="19"/>
  <c r="U50" i="19"/>
  <c r="U51" i="19"/>
  <c r="U52" i="19"/>
  <c r="U53" i="19"/>
  <c r="U54" i="19"/>
  <c r="J65" i="19"/>
  <c r="B12" i="20" s="1"/>
  <c r="T62" i="21"/>
  <c r="I24" i="22" s="1"/>
  <c r="S62" i="21"/>
  <c r="H24" i="22" s="1"/>
  <c r="R62" i="21"/>
  <c r="G24" i="22" s="1"/>
  <c r="T71" i="15"/>
  <c r="S71" i="15"/>
  <c r="K71" i="15"/>
  <c r="AG69" i="13"/>
  <c r="AC69" i="13"/>
  <c r="Y69" i="13"/>
  <c r="AF71" i="13"/>
  <c r="AE71" i="13"/>
  <c r="AD71" i="13"/>
  <c r="AB71" i="13"/>
  <c r="Q23" i="14" s="1"/>
  <c r="AA71" i="13"/>
  <c r="Z71" i="13"/>
  <c r="X71" i="13"/>
  <c r="W71" i="13"/>
  <c r="V71" i="13"/>
  <c r="T71" i="13"/>
  <c r="S71" i="13"/>
  <c r="H23" i="14" s="1"/>
  <c r="R71" i="13"/>
  <c r="G23" i="14" s="1"/>
  <c r="U69" i="13"/>
  <c r="U70" i="13"/>
  <c r="K71" i="13"/>
  <c r="S21" i="31"/>
  <c r="C21" i="31"/>
  <c r="C18" i="31"/>
  <c r="Y17" i="31"/>
  <c r="C16" i="31"/>
  <c r="K15" i="31"/>
  <c r="K13" i="31"/>
  <c r="S12" i="31"/>
  <c r="S10" i="31"/>
  <c r="C10" i="31"/>
  <c r="C8" i="31"/>
  <c r="A5" i="31"/>
  <c r="A24" i="31" s="1"/>
  <c r="A71" i="30"/>
  <c r="AF70" i="30"/>
  <c r="U23" i="31" s="1"/>
  <c r="AE70" i="30"/>
  <c r="T23" i="31" s="1"/>
  <c r="AD70" i="30"/>
  <c r="S23" i="31" s="1"/>
  <c r="AB70" i="30"/>
  <c r="Q23" i="31" s="1"/>
  <c r="AA70" i="30"/>
  <c r="P23" i="31" s="1"/>
  <c r="Z70" i="30"/>
  <c r="O23" i="31" s="1"/>
  <c r="X70" i="30"/>
  <c r="M23" i="31" s="1"/>
  <c r="W70" i="30"/>
  <c r="L23" i="31" s="1"/>
  <c r="V70" i="30"/>
  <c r="K23" i="31" s="1"/>
  <c r="T70" i="30"/>
  <c r="I23" i="31" s="1"/>
  <c r="S70" i="30"/>
  <c r="H23" i="31" s="1"/>
  <c r="R70" i="30"/>
  <c r="G23" i="31" s="1"/>
  <c r="O70" i="30"/>
  <c r="F23" i="31" s="1"/>
  <c r="N70" i="30"/>
  <c r="E23" i="31" s="1"/>
  <c r="M70" i="30"/>
  <c r="D23" i="31" s="1"/>
  <c r="K70" i="30"/>
  <c r="C23" i="31" s="1"/>
  <c r="J70" i="30"/>
  <c r="B23" i="31" s="1"/>
  <c r="AG69" i="30"/>
  <c r="AG70" i="30" s="1"/>
  <c r="V23" i="31" s="1"/>
  <c r="AC69" i="30"/>
  <c r="AC70" i="30" s="1"/>
  <c r="R23" i="31" s="1"/>
  <c r="Y69" i="30"/>
  <c r="AH69" i="30" s="1"/>
  <c r="U69" i="30"/>
  <c r="U70" i="30" s="1"/>
  <c r="J23" i="31" s="1"/>
  <c r="AF67" i="30"/>
  <c r="U22" i="31" s="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G67" i="30" s="1"/>
  <c r="V22" i="31" s="1"/>
  <c r="AC66" i="30"/>
  <c r="Y66" i="30"/>
  <c r="U66" i="30"/>
  <c r="AG65" i="30"/>
  <c r="AC65" i="30"/>
  <c r="AC67" i="30" s="1"/>
  <c r="R22" i="31" s="1"/>
  <c r="Y65" i="30"/>
  <c r="Y67" i="30" s="1"/>
  <c r="N22" i="31" s="1"/>
  <c r="U65" i="30"/>
  <c r="AF63" i="30"/>
  <c r="U21" i="31" s="1"/>
  <c r="AE63" i="30"/>
  <c r="T21" i="31" s="1"/>
  <c r="AD63" i="30"/>
  <c r="AB63" i="30"/>
  <c r="Q21" i="31" s="1"/>
  <c r="AA63" i="30"/>
  <c r="P21" i="31" s="1"/>
  <c r="Z63" i="30"/>
  <c r="O21" i="31" s="1"/>
  <c r="Y63" i="30"/>
  <c r="N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J63" i="30"/>
  <c r="B21" i="31" s="1"/>
  <c r="AG62" i="30"/>
  <c r="AC62" i="30"/>
  <c r="Y62" i="30"/>
  <c r="U62" i="30"/>
  <c r="AH62" i="30" s="1"/>
  <c r="AI62" i="30" s="1"/>
  <c r="AG61" i="30"/>
  <c r="AC61" i="30"/>
  <c r="Y61" i="30"/>
  <c r="U61" i="30"/>
  <c r="AH61" i="30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AC59" i="30" s="1"/>
  <c r="R20" i="31" s="1"/>
  <c r="Y58" i="30"/>
  <c r="U58" i="30"/>
  <c r="AG57" i="30"/>
  <c r="AC57" i="30"/>
  <c r="Y57" i="30"/>
  <c r="Y59" i="30" s="1"/>
  <c r="N20" i="31" s="1"/>
  <c r="U57" i="30"/>
  <c r="U59" i="30" s="1"/>
  <c r="J20" i="31" s="1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AC51" i="30" s="1"/>
  <c r="R18" i="31" s="1"/>
  <c r="Y50" i="30"/>
  <c r="U50" i="30"/>
  <c r="AH50" i="30" s="1"/>
  <c r="AI50" i="30" s="1"/>
  <c r="AG49" i="30"/>
  <c r="AG51" i="30" s="1"/>
  <c r="V18" i="31" s="1"/>
  <c r="AC49" i="30"/>
  <c r="Y49" i="30"/>
  <c r="U49" i="30"/>
  <c r="U51" i="30" s="1"/>
  <c r="J18" i="31" s="1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G47" i="30" s="1"/>
  <c r="V17" i="31" s="1"/>
  <c r="AC46" i="30"/>
  <c r="Y46" i="30"/>
  <c r="U46" i="30"/>
  <c r="AG45" i="30"/>
  <c r="AC45" i="30"/>
  <c r="Y45" i="30"/>
  <c r="Y47" i="30" s="1"/>
  <c r="N17" i="31" s="1"/>
  <c r="U45" i="30"/>
  <c r="U47" i="30" s="1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J43" i="30"/>
  <c r="B16" i="31" s="1"/>
  <c r="AG42" i="30"/>
  <c r="AC42" i="30"/>
  <c r="Y42" i="30"/>
  <c r="U42" i="30"/>
  <c r="AG41" i="30"/>
  <c r="AC41" i="30"/>
  <c r="AC43" i="30" s="1"/>
  <c r="R16" i="31" s="1"/>
  <c r="Y41" i="30"/>
  <c r="Y43" i="30" s="1"/>
  <c r="N16" i="31" s="1"/>
  <c r="U41" i="30"/>
  <c r="U43" i="30" s="1"/>
  <c r="J16" i="31" s="1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H34" i="30" s="1"/>
  <c r="AI34" i="30" s="1"/>
  <c r="AC34" i="30"/>
  <c r="Y34" i="30"/>
  <c r="U34" i="30"/>
  <c r="AG33" i="30"/>
  <c r="AC33" i="30"/>
  <c r="AC35" i="30" s="1"/>
  <c r="R14" i="31" s="1"/>
  <c r="Y33" i="30"/>
  <c r="Y35" i="30" s="1"/>
  <c r="N14" i="31" s="1"/>
  <c r="U33" i="30"/>
  <c r="AH33" i="30" s="1"/>
  <c r="AI33" i="30" s="1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G31" i="30" s="1"/>
  <c r="V13" i="31" s="1"/>
  <c r="AC30" i="30"/>
  <c r="Y30" i="30"/>
  <c r="Y31" i="30" s="1"/>
  <c r="N13" i="31" s="1"/>
  <c r="U30" i="30"/>
  <c r="AH29" i="30"/>
  <c r="AG29" i="30"/>
  <c r="AC29" i="30"/>
  <c r="Y29" i="30"/>
  <c r="U29" i="30"/>
  <c r="AF27" i="30"/>
  <c r="U12" i="31" s="1"/>
  <c r="AE27" i="30"/>
  <c r="T12" i="31" s="1"/>
  <c r="AD27" i="30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G27" i="30" s="1"/>
  <c r="V12" i="31" s="1"/>
  <c r="AC26" i="30"/>
  <c r="Y26" i="30"/>
  <c r="U26" i="30"/>
  <c r="AG25" i="30"/>
  <c r="AC25" i="30"/>
  <c r="Y25" i="30"/>
  <c r="Y27" i="30" s="1"/>
  <c r="N12" i="31" s="1"/>
  <c r="U25" i="30"/>
  <c r="U27" i="30" s="1"/>
  <c r="J12" i="31" s="1"/>
  <c r="AF23" i="30"/>
  <c r="U11" i="31" s="1"/>
  <c r="AE23" i="30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 s="1"/>
  <c r="J23" i="30"/>
  <c r="B11" i="31" s="1"/>
  <c r="AG22" i="30"/>
  <c r="AC22" i="30"/>
  <c r="Y22" i="30"/>
  <c r="U22" i="30"/>
  <c r="AG21" i="30"/>
  <c r="AG23" i="30" s="1"/>
  <c r="V11" i="31" s="1"/>
  <c r="AC21" i="30"/>
  <c r="AC23" i="30" s="1"/>
  <c r="R11" i="31" s="1"/>
  <c r="Y21" i="30"/>
  <c r="Y23" i="30" s="1"/>
  <c r="N11" i="31" s="1"/>
  <c r="U21" i="30"/>
  <c r="AF19" i="30"/>
  <c r="U10" i="31" s="1"/>
  <c r="AE19" i="30"/>
  <c r="T10" i="31" s="1"/>
  <c r="AD19" i="30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J19" i="30"/>
  <c r="B10" i="31" s="1"/>
  <c r="AG18" i="30"/>
  <c r="AC18" i="30"/>
  <c r="Y18" i="30"/>
  <c r="AH18" i="30" s="1"/>
  <c r="AI18" i="30" s="1"/>
  <c r="U18" i="30"/>
  <c r="AG17" i="30"/>
  <c r="AC17" i="30"/>
  <c r="AC19" i="30" s="1"/>
  <c r="R10" i="31" s="1"/>
  <c r="Y17" i="30"/>
  <c r="U17" i="30"/>
  <c r="AH17" i="30" s="1"/>
  <c r="AI17" i="30" s="1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C9" i="31" s="1"/>
  <c r="J15" i="30"/>
  <c r="B9" i="31" s="1"/>
  <c r="AG14" i="30"/>
  <c r="AC14" i="30"/>
  <c r="Y14" i="30"/>
  <c r="U14" i="30"/>
  <c r="AH14" i="30" s="1"/>
  <c r="AI14" i="30" s="1"/>
  <c r="AG13" i="30"/>
  <c r="AC13" i="30"/>
  <c r="AC15" i="30" s="1"/>
  <c r="R9" i="31" s="1"/>
  <c r="Y13" i="30"/>
  <c r="Y15" i="30" s="1"/>
  <c r="N9" i="31" s="1"/>
  <c r="U13" i="30"/>
  <c r="AF11" i="30"/>
  <c r="U8" i="31" s="1"/>
  <c r="AE11" i="30"/>
  <c r="T8" i="31" s="1"/>
  <c r="AD11" i="30"/>
  <c r="AB11" i="30"/>
  <c r="Q8" i="31" s="1"/>
  <c r="AA11" i="30"/>
  <c r="P8" i="31" s="1"/>
  <c r="Z11" i="30"/>
  <c r="O8" i="31" s="1"/>
  <c r="Y11" i="30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N11" i="30"/>
  <c r="E8" i="31" s="1"/>
  <c r="M11" i="30"/>
  <c r="D8" i="31" s="1"/>
  <c r="K11" i="30"/>
  <c r="J11" i="30"/>
  <c r="B8" i="31" s="1"/>
  <c r="AG10" i="30"/>
  <c r="AC10" i="30"/>
  <c r="Y10" i="30"/>
  <c r="U10" i="30"/>
  <c r="AG9" i="30"/>
  <c r="AC9" i="30"/>
  <c r="Y9" i="30"/>
  <c r="U9" i="30"/>
  <c r="U23" i="29"/>
  <c r="Q23" i="29"/>
  <c r="M23" i="29"/>
  <c r="U21" i="29"/>
  <c r="Q21" i="29"/>
  <c r="M21" i="29"/>
  <c r="I21" i="29"/>
  <c r="E21" i="29"/>
  <c r="C18" i="29"/>
  <c r="Y17" i="29"/>
  <c r="A5" i="29"/>
  <c r="A24" i="29" s="1"/>
  <c r="A72" i="28"/>
  <c r="AF71" i="28"/>
  <c r="AE71" i="28"/>
  <c r="T23" i="29" s="1"/>
  <c r="AD71" i="28"/>
  <c r="S23" i="29" s="1"/>
  <c r="AC71" i="28"/>
  <c r="R23" i="29" s="1"/>
  <c r="AB71" i="28"/>
  <c r="AA71" i="28"/>
  <c r="P23" i="29" s="1"/>
  <c r="Z71" i="28"/>
  <c r="O23" i="29" s="1"/>
  <c r="X71" i="28"/>
  <c r="W71" i="28"/>
  <c r="L23" i="29" s="1"/>
  <c r="V71" i="28"/>
  <c r="K23" i="29" s="1"/>
  <c r="U71" i="28"/>
  <c r="J23" i="29" s="1"/>
  <c r="T71" i="28"/>
  <c r="I23" i="29" s="1"/>
  <c r="S71" i="28"/>
  <c r="H23" i="29" s="1"/>
  <c r="R71" i="28"/>
  <c r="G23" i="29" s="1"/>
  <c r="O71" i="28"/>
  <c r="F23" i="29" s="1"/>
  <c r="N71" i="28"/>
  <c r="E23" i="29" s="1"/>
  <c r="M71" i="28"/>
  <c r="D23" i="29" s="1"/>
  <c r="K71" i="28"/>
  <c r="C23" i="29" s="1"/>
  <c r="J71" i="28"/>
  <c r="B23" i="29" s="1"/>
  <c r="AG70" i="28"/>
  <c r="AC70" i="28"/>
  <c r="Y70" i="28"/>
  <c r="U70" i="28"/>
  <c r="AG69" i="28"/>
  <c r="AG71" i="28" s="1"/>
  <c r="V23" i="29" s="1"/>
  <c r="AC69" i="28"/>
  <c r="Y69" i="28"/>
  <c r="Y71" i="28" s="1"/>
  <c r="N23" i="29" s="1"/>
  <c r="U69" i="28"/>
  <c r="AF67" i="28"/>
  <c r="U22" i="29" s="1"/>
  <c r="AE67" i="28"/>
  <c r="T22" i="29" s="1"/>
  <c r="AD67" i="28"/>
  <c r="S22" i="29" s="1"/>
  <c r="AB67" i="28"/>
  <c r="Q22" i="29" s="1"/>
  <c r="AA67" i="28"/>
  <c r="P22" i="29" s="1"/>
  <c r="Z67" i="28"/>
  <c r="O22" i="29" s="1"/>
  <c r="X67" i="28"/>
  <c r="M22" i="29" s="1"/>
  <c r="W67" i="28"/>
  <c r="L22" i="29" s="1"/>
  <c r="V67" i="28"/>
  <c r="K22" i="29" s="1"/>
  <c r="T67" i="28"/>
  <c r="I22" i="29" s="1"/>
  <c r="S67" i="28"/>
  <c r="H22" i="29" s="1"/>
  <c r="R67" i="28"/>
  <c r="G22" i="29" s="1"/>
  <c r="O67" i="28"/>
  <c r="F22" i="29" s="1"/>
  <c r="N67" i="28"/>
  <c r="E22" i="29" s="1"/>
  <c r="M67" i="28"/>
  <c r="D22" i="29" s="1"/>
  <c r="K67" i="28"/>
  <c r="C22" i="29" s="1"/>
  <c r="J67" i="28"/>
  <c r="B22" i="29" s="1"/>
  <c r="AG66" i="28"/>
  <c r="AG67" i="28" s="1"/>
  <c r="V22" i="29" s="1"/>
  <c r="AC66" i="28"/>
  <c r="Y66" i="28"/>
  <c r="AH66" i="28" s="1"/>
  <c r="U66" i="28"/>
  <c r="AI65" i="28"/>
  <c r="AH65" i="28"/>
  <c r="AG65" i="28"/>
  <c r="AC65" i="28"/>
  <c r="AC67" i="28" s="1"/>
  <c r="R22" i="29" s="1"/>
  <c r="Y65" i="28"/>
  <c r="Y67" i="28" s="1"/>
  <c r="N22" i="29" s="1"/>
  <c r="U65" i="28"/>
  <c r="U67" i="28" s="1"/>
  <c r="J22" i="29" s="1"/>
  <c r="AF63" i="28"/>
  <c r="AE63" i="28"/>
  <c r="T21" i="29" s="1"/>
  <c r="AD63" i="28"/>
  <c r="S21" i="29" s="1"/>
  <c r="AB63" i="28"/>
  <c r="AA63" i="28"/>
  <c r="P21" i="29" s="1"/>
  <c r="Z63" i="28"/>
  <c r="O21" i="29" s="1"/>
  <c r="Y63" i="28"/>
  <c r="N21" i="29" s="1"/>
  <c r="X63" i="28"/>
  <c r="W63" i="28"/>
  <c r="L21" i="29" s="1"/>
  <c r="V63" i="28"/>
  <c r="K21" i="29" s="1"/>
  <c r="T63" i="28"/>
  <c r="S63" i="28"/>
  <c r="H21" i="29" s="1"/>
  <c r="R63" i="28"/>
  <c r="G21" i="29" s="1"/>
  <c r="O63" i="28"/>
  <c r="F21" i="29" s="1"/>
  <c r="N63" i="28"/>
  <c r="M63" i="28"/>
  <c r="D21" i="29" s="1"/>
  <c r="K63" i="28"/>
  <c r="C21" i="29" s="1"/>
  <c r="J63" i="28"/>
  <c r="B21" i="29" s="1"/>
  <c r="AH62" i="28"/>
  <c r="AI62" i="28" s="1"/>
  <c r="AG62" i="28"/>
  <c r="AC62" i="28"/>
  <c r="Y62" i="28"/>
  <c r="U62" i="28"/>
  <c r="U63" i="28" s="1"/>
  <c r="J21" i="29" s="1"/>
  <c r="AG61" i="28"/>
  <c r="AG63" i="28" s="1"/>
  <c r="V21" i="29" s="1"/>
  <c r="AC61" i="28"/>
  <c r="AC63" i="28" s="1"/>
  <c r="R21" i="29" s="1"/>
  <c r="Y61" i="28"/>
  <c r="U61" i="28"/>
  <c r="AH61" i="28" s="1"/>
  <c r="AF59" i="28"/>
  <c r="U20" i="29" s="1"/>
  <c r="AE59" i="28"/>
  <c r="T20" i="29" s="1"/>
  <c r="AD59" i="28"/>
  <c r="S20" i="29" s="1"/>
  <c r="AB59" i="28"/>
  <c r="Q20" i="29" s="1"/>
  <c r="AA59" i="28"/>
  <c r="P20" i="29" s="1"/>
  <c r="Z59" i="28"/>
  <c r="O20" i="29" s="1"/>
  <c r="X59" i="28"/>
  <c r="M20" i="29" s="1"/>
  <c r="W59" i="28"/>
  <c r="L20" i="29" s="1"/>
  <c r="V59" i="28"/>
  <c r="K20" i="29" s="1"/>
  <c r="T59" i="28"/>
  <c r="I20" i="29" s="1"/>
  <c r="S59" i="28"/>
  <c r="H20" i="29" s="1"/>
  <c r="R59" i="28"/>
  <c r="G20" i="29" s="1"/>
  <c r="O59" i="28"/>
  <c r="F20" i="29" s="1"/>
  <c r="N59" i="28"/>
  <c r="E20" i="29" s="1"/>
  <c r="M59" i="28"/>
  <c r="D20" i="29" s="1"/>
  <c r="K59" i="28"/>
  <c r="C20" i="29" s="1"/>
  <c r="J59" i="28"/>
  <c r="B20" i="29" s="1"/>
  <c r="AG58" i="28"/>
  <c r="AG59" i="28" s="1"/>
  <c r="V20" i="29" s="1"/>
  <c r="AC58" i="28"/>
  <c r="Y58" i="28"/>
  <c r="U58" i="28"/>
  <c r="AH58" i="28" s="1"/>
  <c r="AG57" i="28"/>
  <c r="AC57" i="28"/>
  <c r="AC59" i="28" s="1"/>
  <c r="R20" i="29" s="1"/>
  <c r="Y57" i="28"/>
  <c r="Y59" i="28" s="1"/>
  <c r="N20" i="29" s="1"/>
  <c r="U57" i="28"/>
  <c r="U59" i="28" s="1"/>
  <c r="J20" i="29" s="1"/>
  <c r="AF55" i="28"/>
  <c r="U19" i="29" s="1"/>
  <c r="AE55" i="28"/>
  <c r="T19" i="29" s="1"/>
  <c r="AD55" i="28"/>
  <c r="S19" i="29" s="1"/>
  <c r="AC55" i="28"/>
  <c r="R19" i="29" s="1"/>
  <c r="AB55" i="28"/>
  <c r="Q19" i="29" s="1"/>
  <c r="AA55" i="28"/>
  <c r="P19" i="29" s="1"/>
  <c r="Z55" i="28"/>
  <c r="O19" i="29" s="1"/>
  <c r="Y55" i="28"/>
  <c r="N19" i="29" s="1"/>
  <c r="X55" i="28"/>
  <c r="M19" i="29" s="1"/>
  <c r="W55" i="28"/>
  <c r="L19" i="29" s="1"/>
  <c r="V55" i="28"/>
  <c r="K19" i="29" s="1"/>
  <c r="T55" i="28"/>
  <c r="I19" i="29" s="1"/>
  <c r="S55" i="28"/>
  <c r="H19" i="29" s="1"/>
  <c r="R55" i="28"/>
  <c r="G19" i="29" s="1"/>
  <c r="O55" i="28"/>
  <c r="F19" i="29" s="1"/>
  <c r="N55" i="28"/>
  <c r="E19" i="29" s="1"/>
  <c r="M55" i="28"/>
  <c r="D19" i="29" s="1"/>
  <c r="K55" i="28"/>
  <c r="C19" i="29" s="1"/>
  <c r="J55" i="28"/>
  <c r="B19" i="29" s="1"/>
  <c r="AG54" i="28"/>
  <c r="AC54" i="28"/>
  <c r="Y54" i="28"/>
  <c r="U54" i="28"/>
  <c r="U55" i="28" s="1"/>
  <c r="J19" i="29" s="1"/>
  <c r="AG53" i="28"/>
  <c r="AG55" i="28" s="1"/>
  <c r="V19" i="29" s="1"/>
  <c r="AC53" i="28"/>
  <c r="AH53" i="28" s="1"/>
  <c r="Y53" i="28"/>
  <c r="U53" i="28"/>
  <c r="AF51" i="28"/>
  <c r="U18" i="29" s="1"/>
  <c r="AE51" i="28"/>
  <c r="T18" i="29" s="1"/>
  <c r="AD51" i="28"/>
  <c r="S18" i="29" s="1"/>
  <c r="AB51" i="28"/>
  <c r="Q18" i="29" s="1"/>
  <c r="AA51" i="28"/>
  <c r="P18" i="29" s="1"/>
  <c r="Z51" i="28"/>
  <c r="O18" i="29" s="1"/>
  <c r="X51" i="28"/>
  <c r="M18" i="29" s="1"/>
  <c r="W51" i="28"/>
  <c r="L18" i="29" s="1"/>
  <c r="V51" i="28"/>
  <c r="K18" i="29" s="1"/>
  <c r="T51" i="28"/>
  <c r="I18" i="29" s="1"/>
  <c r="S51" i="28"/>
  <c r="H18" i="29" s="1"/>
  <c r="R51" i="28"/>
  <c r="G18" i="29" s="1"/>
  <c r="O51" i="28"/>
  <c r="F18" i="29" s="1"/>
  <c r="N51" i="28"/>
  <c r="E18" i="29" s="1"/>
  <c r="M51" i="28"/>
  <c r="D18" i="29" s="1"/>
  <c r="J51" i="28"/>
  <c r="B18" i="29" s="1"/>
  <c r="AI50" i="28"/>
  <c r="AH50" i="28"/>
  <c r="AG50" i="28"/>
  <c r="AC50" i="28"/>
  <c r="AC51" i="28" s="1"/>
  <c r="R18" i="29" s="1"/>
  <c r="Y50" i="28"/>
  <c r="U50" i="28"/>
  <c r="AH49" i="28"/>
  <c r="AI49" i="28" s="1"/>
  <c r="AG49" i="28"/>
  <c r="AG51" i="28" s="1"/>
  <c r="V18" i="29" s="1"/>
  <c r="AC49" i="28"/>
  <c r="Y49" i="28"/>
  <c r="Y51" i="28" s="1"/>
  <c r="N18" i="29" s="1"/>
  <c r="U49" i="28"/>
  <c r="U51" i="28" s="1"/>
  <c r="J18" i="29" s="1"/>
  <c r="AF47" i="28"/>
  <c r="U17" i="29" s="1"/>
  <c r="AE47" i="28"/>
  <c r="T17" i="29" s="1"/>
  <c r="AD47" i="28"/>
  <c r="S17" i="29" s="1"/>
  <c r="AB47" i="28"/>
  <c r="Q17" i="29" s="1"/>
  <c r="AA47" i="28"/>
  <c r="P17" i="29" s="1"/>
  <c r="Z47" i="28"/>
  <c r="O17" i="29" s="1"/>
  <c r="Y47" i="28"/>
  <c r="N17" i="29" s="1"/>
  <c r="X47" i="28"/>
  <c r="M17" i="29" s="1"/>
  <c r="W47" i="28"/>
  <c r="L17" i="29" s="1"/>
  <c r="V47" i="28"/>
  <c r="K17" i="29" s="1"/>
  <c r="U47" i="28"/>
  <c r="J17" i="29" s="1"/>
  <c r="T47" i="28"/>
  <c r="I17" i="29" s="1"/>
  <c r="S47" i="28"/>
  <c r="H17" i="29" s="1"/>
  <c r="R47" i="28"/>
  <c r="G17" i="29" s="1"/>
  <c r="O47" i="28"/>
  <c r="F17" i="29" s="1"/>
  <c r="N47" i="28"/>
  <c r="E17" i="29" s="1"/>
  <c r="M47" i="28"/>
  <c r="D17" i="29" s="1"/>
  <c r="K47" i="28"/>
  <c r="C17" i="29" s="1"/>
  <c r="J47" i="28"/>
  <c r="B17" i="29" s="1"/>
  <c r="AG46" i="28"/>
  <c r="AG47" i="28" s="1"/>
  <c r="V17" i="29" s="1"/>
  <c r="AC46" i="28"/>
  <c r="Y46" i="28"/>
  <c r="U46" i="28"/>
  <c r="AH46" i="28" s="1"/>
  <c r="AG45" i="28"/>
  <c r="AC45" i="28"/>
  <c r="AC47" i="28" s="1"/>
  <c r="R17" i="29" s="1"/>
  <c r="Y45" i="28"/>
  <c r="U45" i="28"/>
  <c r="AH45" i="28" s="1"/>
  <c r="AF43" i="28"/>
  <c r="U16" i="29" s="1"/>
  <c r="AE43" i="28"/>
  <c r="T16" i="29" s="1"/>
  <c r="AD43" i="28"/>
  <c r="S16" i="29" s="1"/>
  <c r="AB43" i="28"/>
  <c r="Q16" i="29" s="1"/>
  <c r="AA43" i="28"/>
  <c r="P16" i="29" s="1"/>
  <c r="Z43" i="28"/>
  <c r="O16" i="29" s="1"/>
  <c r="X43" i="28"/>
  <c r="M16" i="29" s="1"/>
  <c r="W43" i="28"/>
  <c r="L16" i="29" s="1"/>
  <c r="V43" i="28"/>
  <c r="K16" i="29" s="1"/>
  <c r="T43" i="28"/>
  <c r="I16" i="29" s="1"/>
  <c r="S43" i="28"/>
  <c r="H16" i="29" s="1"/>
  <c r="R43" i="28"/>
  <c r="G16" i="29" s="1"/>
  <c r="O43" i="28"/>
  <c r="F16" i="29" s="1"/>
  <c r="N43" i="28"/>
  <c r="E16" i="29" s="1"/>
  <c r="M43" i="28"/>
  <c r="D16" i="29" s="1"/>
  <c r="K43" i="28"/>
  <c r="C16" i="29" s="1"/>
  <c r="J43" i="28"/>
  <c r="B16" i="29" s="1"/>
  <c r="AG42" i="28"/>
  <c r="AC42" i="28"/>
  <c r="Y42" i="28"/>
  <c r="U42" i="28"/>
  <c r="AH42" i="28" s="1"/>
  <c r="AG41" i="28"/>
  <c r="AG43" i="28" s="1"/>
  <c r="V16" i="29" s="1"/>
  <c r="AC41" i="28"/>
  <c r="AC43" i="28" s="1"/>
  <c r="R16" i="29" s="1"/>
  <c r="Y41" i="28"/>
  <c r="Y43" i="28" s="1"/>
  <c r="N16" i="29" s="1"/>
  <c r="U41" i="28"/>
  <c r="U43" i="28" s="1"/>
  <c r="J16" i="29" s="1"/>
  <c r="AF39" i="28"/>
  <c r="U15" i="29" s="1"/>
  <c r="AE39" i="28"/>
  <c r="T15" i="29" s="1"/>
  <c r="AD39" i="28"/>
  <c r="S15" i="29" s="1"/>
  <c r="AC39" i="28"/>
  <c r="R15" i="29" s="1"/>
  <c r="AB39" i="28"/>
  <c r="Q15" i="29" s="1"/>
  <c r="AA39" i="28"/>
  <c r="P15" i="29" s="1"/>
  <c r="Z39" i="28"/>
  <c r="O15" i="29" s="1"/>
  <c r="Y39" i="28"/>
  <c r="N15" i="29" s="1"/>
  <c r="X39" i="28"/>
  <c r="M15" i="29" s="1"/>
  <c r="W39" i="28"/>
  <c r="L15" i="29" s="1"/>
  <c r="V39" i="28"/>
  <c r="K15" i="29" s="1"/>
  <c r="U39" i="28"/>
  <c r="J15" i="29" s="1"/>
  <c r="T39" i="28"/>
  <c r="I15" i="29" s="1"/>
  <c r="S39" i="28"/>
  <c r="H15" i="29" s="1"/>
  <c r="R39" i="28"/>
  <c r="G15" i="29" s="1"/>
  <c r="O39" i="28"/>
  <c r="F15" i="29" s="1"/>
  <c r="N39" i="28"/>
  <c r="E15" i="29" s="1"/>
  <c r="M39" i="28"/>
  <c r="D15" i="29" s="1"/>
  <c r="K39" i="28"/>
  <c r="C15" i="29" s="1"/>
  <c r="J39" i="28"/>
  <c r="B15" i="29" s="1"/>
  <c r="AG38" i="28"/>
  <c r="AG39" i="28" s="1"/>
  <c r="V15" i="29" s="1"/>
  <c r="AC38" i="28"/>
  <c r="Y38" i="28"/>
  <c r="U38" i="28"/>
  <c r="AH38" i="28" s="1"/>
  <c r="AG37" i="28"/>
  <c r="AC37" i="28"/>
  <c r="Y37" i="28"/>
  <c r="U37" i="28"/>
  <c r="AH37" i="28" s="1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M14" i="29" s="1"/>
  <c r="W35" i="28"/>
  <c r="L14" i="29" s="1"/>
  <c r="V35" i="28"/>
  <c r="K14" i="29" s="1"/>
  <c r="T35" i="28"/>
  <c r="I14" i="29" s="1"/>
  <c r="S35" i="28"/>
  <c r="H14" i="29" s="1"/>
  <c r="R35" i="28"/>
  <c r="G14" i="29" s="1"/>
  <c r="O35" i="28"/>
  <c r="F14" i="29" s="1"/>
  <c r="N35" i="28"/>
  <c r="E14" i="29" s="1"/>
  <c r="M35" i="28"/>
  <c r="D14" i="29" s="1"/>
  <c r="K35" i="28"/>
  <c r="C14" i="29" s="1"/>
  <c r="J35" i="28"/>
  <c r="B14" i="29" s="1"/>
  <c r="AI34" i="28"/>
  <c r="AH34" i="28"/>
  <c r="AG34" i="28"/>
  <c r="AC34" i="28"/>
  <c r="Y34" i="28"/>
  <c r="U34" i="28"/>
  <c r="AH33" i="28"/>
  <c r="AI33" i="28" s="1"/>
  <c r="AG33" i="28"/>
  <c r="AG35" i="28" s="1"/>
  <c r="V14" i="29" s="1"/>
  <c r="AC33" i="28"/>
  <c r="AC35" i="28" s="1"/>
  <c r="R14" i="29" s="1"/>
  <c r="Y33" i="28"/>
  <c r="Y35" i="28" s="1"/>
  <c r="N14" i="29" s="1"/>
  <c r="U33" i="28"/>
  <c r="U35" i="28" s="1"/>
  <c r="J14" i="29" s="1"/>
  <c r="AF31" i="28"/>
  <c r="U13" i="29" s="1"/>
  <c r="AE31" i="28"/>
  <c r="T13" i="29" s="1"/>
  <c r="AD31" i="28"/>
  <c r="S13" i="29" s="1"/>
  <c r="AB31" i="28"/>
  <c r="Q13" i="29" s="1"/>
  <c r="AA31" i="28"/>
  <c r="P13" i="29" s="1"/>
  <c r="Z31" i="28"/>
  <c r="O13" i="29" s="1"/>
  <c r="Y31" i="28"/>
  <c r="N13" i="29" s="1"/>
  <c r="X31" i="28"/>
  <c r="M13" i="29" s="1"/>
  <c r="W31" i="28"/>
  <c r="L13" i="29" s="1"/>
  <c r="V31" i="28"/>
  <c r="K13" i="29" s="1"/>
  <c r="U31" i="28"/>
  <c r="J13" i="29" s="1"/>
  <c r="T31" i="28"/>
  <c r="I13" i="29" s="1"/>
  <c r="S31" i="28"/>
  <c r="H13" i="29" s="1"/>
  <c r="R31" i="28"/>
  <c r="G13" i="29" s="1"/>
  <c r="O31" i="28"/>
  <c r="F13" i="29" s="1"/>
  <c r="N31" i="28"/>
  <c r="E13" i="29" s="1"/>
  <c r="M31" i="28"/>
  <c r="D13" i="29" s="1"/>
  <c r="K31" i="28"/>
  <c r="C13" i="29" s="1"/>
  <c r="J31" i="28"/>
  <c r="B13" i="29" s="1"/>
  <c r="AG30" i="28"/>
  <c r="AG31" i="28" s="1"/>
  <c r="V13" i="29" s="1"/>
  <c r="AC30" i="28"/>
  <c r="AH30" i="28" s="1"/>
  <c r="Y30" i="28"/>
  <c r="U30" i="28"/>
  <c r="AG29" i="28"/>
  <c r="AC29" i="28"/>
  <c r="AC31" i="28" s="1"/>
  <c r="R13" i="29" s="1"/>
  <c r="Y29" i="28"/>
  <c r="AH29" i="28" s="1"/>
  <c r="U29" i="28"/>
  <c r="AF27" i="28"/>
  <c r="U12" i="29" s="1"/>
  <c r="AE27" i="28"/>
  <c r="T12" i="29" s="1"/>
  <c r="AD27" i="28"/>
  <c r="S12" i="29" s="1"/>
  <c r="AB27" i="28"/>
  <c r="Q12" i="29" s="1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F12" i="29" s="1"/>
  <c r="N27" i="28"/>
  <c r="E12" i="29" s="1"/>
  <c r="M27" i="28"/>
  <c r="D12" i="29" s="1"/>
  <c r="K27" i="28"/>
  <c r="C12" i="29" s="1"/>
  <c r="J27" i="28"/>
  <c r="B12" i="29" s="1"/>
  <c r="AG26" i="28"/>
  <c r="AC26" i="28"/>
  <c r="Y26" i="28"/>
  <c r="U26" i="28"/>
  <c r="AH26" i="28" s="1"/>
  <c r="AG25" i="28"/>
  <c r="AG27" i="28" s="1"/>
  <c r="V12" i="29" s="1"/>
  <c r="AC25" i="28"/>
  <c r="AC27" i="28" s="1"/>
  <c r="R12" i="29" s="1"/>
  <c r="Y25" i="28"/>
  <c r="Y27" i="28" s="1"/>
  <c r="N12" i="29" s="1"/>
  <c r="U25" i="28"/>
  <c r="U27" i="28" s="1"/>
  <c r="J12" i="29" s="1"/>
  <c r="AF23" i="28"/>
  <c r="U11" i="29" s="1"/>
  <c r="AE23" i="28"/>
  <c r="T11" i="29" s="1"/>
  <c r="AD23" i="28"/>
  <c r="S11" i="29" s="1"/>
  <c r="AC23" i="28"/>
  <c r="R11" i="29" s="1"/>
  <c r="AB23" i="28"/>
  <c r="Q11" i="29" s="1"/>
  <c r="AA23" i="28"/>
  <c r="P11" i="29" s="1"/>
  <c r="Z23" i="28"/>
  <c r="O11" i="29" s="1"/>
  <c r="Y23" i="28"/>
  <c r="N11" i="29" s="1"/>
  <c r="X23" i="28"/>
  <c r="M11" i="29" s="1"/>
  <c r="W23" i="28"/>
  <c r="L11" i="29" s="1"/>
  <c r="V23" i="28"/>
  <c r="K11" i="29" s="1"/>
  <c r="U23" i="28"/>
  <c r="J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G23" i="28" s="1"/>
  <c r="V11" i="29" s="1"/>
  <c r="AC22" i="28"/>
  <c r="Y22" i="28"/>
  <c r="U22" i="28"/>
  <c r="AH22" i="28" s="1"/>
  <c r="AG21" i="28"/>
  <c r="AC21" i="28"/>
  <c r="Y21" i="28"/>
  <c r="U21" i="28"/>
  <c r="AH21" i="28" s="1"/>
  <c r="AF19" i="28"/>
  <c r="U10" i="29" s="1"/>
  <c r="AE19" i="28"/>
  <c r="T10" i="29" s="1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J19" i="28"/>
  <c r="B10" i="29" s="1"/>
  <c r="AI18" i="28"/>
  <c r="AH18" i="28"/>
  <c r="AG18" i="28"/>
  <c r="AC18" i="28"/>
  <c r="Y18" i="28"/>
  <c r="U18" i="28"/>
  <c r="AH17" i="28"/>
  <c r="AI17" i="28" s="1"/>
  <c r="AG17" i="28"/>
  <c r="AG19" i="28" s="1"/>
  <c r="V10" i="29" s="1"/>
  <c r="AC17" i="28"/>
  <c r="AC19" i="28" s="1"/>
  <c r="R10" i="29" s="1"/>
  <c r="Y17" i="28"/>
  <c r="Y19" i="28" s="1"/>
  <c r="N10" i="29" s="1"/>
  <c r="U17" i="28"/>
  <c r="U19" i="28" s="1"/>
  <c r="J10" i="29" s="1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Y15" i="28"/>
  <c r="N9" i="29" s="1"/>
  <c r="X15" i="28"/>
  <c r="M9" i="29" s="1"/>
  <c r="W15" i="28"/>
  <c r="L9" i="29" s="1"/>
  <c r="V15" i="28"/>
  <c r="K9" i="29" s="1"/>
  <c r="U15" i="28"/>
  <c r="J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G14" i="28"/>
  <c r="AG15" i="28" s="1"/>
  <c r="V9" i="29" s="1"/>
  <c r="AC14" i="28"/>
  <c r="Y14" i="28"/>
  <c r="U14" i="28"/>
  <c r="AH14" i="28" s="1"/>
  <c r="AG13" i="28"/>
  <c r="AC13" i="28"/>
  <c r="AC15" i="28" s="1"/>
  <c r="R9" i="29" s="1"/>
  <c r="Y13" i="28"/>
  <c r="U13" i="28"/>
  <c r="AH13" i="28" s="1"/>
  <c r="AF11" i="28"/>
  <c r="U8" i="29" s="1"/>
  <c r="AE11" i="28"/>
  <c r="T8" i="29" s="1"/>
  <c r="AD11" i="28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T11" i="28"/>
  <c r="I8" i="29" s="1"/>
  <c r="S11" i="28"/>
  <c r="H8" i="29" s="1"/>
  <c r="R11" i="28"/>
  <c r="G8" i="29" s="1"/>
  <c r="G24" i="29" s="1"/>
  <c r="O11" i="28"/>
  <c r="F8" i="29" s="1"/>
  <c r="N11" i="28"/>
  <c r="E8" i="29" s="1"/>
  <c r="M11" i="28"/>
  <c r="D8" i="29" s="1"/>
  <c r="K11" i="28"/>
  <c r="J11" i="28"/>
  <c r="B8" i="29" s="1"/>
  <c r="AG10" i="28"/>
  <c r="AC10" i="28"/>
  <c r="Y10" i="28"/>
  <c r="U10" i="28"/>
  <c r="AH10" i="28" s="1"/>
  <c r="AG9" i="28"/>
  <c r="AG11" i="28" s="1"/>
  <c r="AC9" i="28"/>
  <c r="AC11" i="28" s="1"/>
  <c r="Y9" i="28"/>
  <c r="Y11" i="28" s="1"/>
  <c r="U9" i="28"/>
  <c r="U11" i="28" s="1"/>
  <c r="C18" i="27"/>
  <c r="Y17" i="27"/>
  <c r="A5" i="27"/>
  <c r="A25" i="27" s="1"/>
  <c r="A236" i="26"/>
  <c r="AF235" i="26"/>
  <c r="U24" i="27" s="1"/>
  <c r="AE235" i="26"/>
  <c r="T24" i="27" s="1"/>
  <c r="AD235" i="26"/>
  <c r="S24" i="27" s="1"/>
  <c r="Q24" i="27"/>
  <c r="P24" i="27"/>
  <c r="O24" i="27"/>
  <c r="M24" i="27"/>
  <c r="L24" i="27"/>
  <c r="K24" i="27"/>
  <c r="I24" i="27"/>
  <c r="H24" i="27"/>
  <c r="G24" i="27"/>
  <c r="O235" i="26"/>
  <c r="F24" i="27" s="1"/>
  <c r="N235" i="26"/>
  <c r="E24" i="27" s="1"/>
  <c r="M235" i="26"/>
  <c r="D24" i="27" s="1"/>
  <c r="C24" i="27"/>
  <c r="J235" i="26"/>
  <c r="B24" i="27" s="1"/>
  <c r="AG234" i="26"/>
  <c r="AC234" i="26"/>
  <c r="Y234" i="26"/>
  <c r="U234" i="26"/>
  <c r="U235" i="26" s="1"/>
  <c r="AG233" i="26"/>
  <c r="AC233" i="26"/>
  <c r="AC235" i="26" s="1"/>
  <c r="Y233" i="26"/>
  <c r="U22" i="27"/>
  <c r="T22" i="27"/>
  <c r="S22" i="27"/>
  <c r="Q22" i="27"/>
  <c r="P22" i="27"/>
  <c r="O22" i="27"/>
  <c r="M22" i="27"/>
  <c r="L22" i="27"/>
  <c r="K22" i="27"/>
  <c r="I22" i="27"/>
  <c r="H22" i="27"/>
  <c r="G22" i="27"/>
  <c r="O227" i="26"/>
  <c r="F22" i="27" s="1"/>
  <c r="N227" i="26"/>
  <c r="E22" i="27" s="1"/>
  <c r="M227" i="26"/>
  <c r="D22" i="27" s="1"/>
  <c r="C22" i="27"/>
  <c r="B22" i="27"/>
  <c r="AH190" i="26"/>
  <c r="AG189" i="26"/>
  <c r="AC189" i="26"/>
  <c r="Y189" i="26"/>
  <c r="AF184" i="26"/>
  <c r="U21" i="27" s="1"/>
  <c r="AE184" i="26"/>
  <c r="T21" i="27" s="1"/>
  <c r="AD184" i="26"/>
  <c r="S21" i="27" s="1"/>
  <c r="Q21" i="27"/>
  <c r="P21" i="27"/>
  <c r="O21" i="27"/>
  <c r="X184" i="26"/>
  <c r="M21" i="27" s="1"/>
  <c r="W184" i="26"/>
  <c r="L21" i="27" s="1"/>
  <c r="K21" i="27"/>
  <c r="T184" i="26"/>
  <c r="I21" i="27" s="1"/>
  <c r="S184" i="26"/>
  <c r="H21" i="27" s="1"/>
  <c r="R184" i="26"/>
  <c r="G21" i="27" s="1"/>
  <c r="O184" i="26"/>
  <c r="F21" i="27" s="1"/>
  <c r="N184" i="26"/>
  <c r="E21" i="27" s="1"/>
  <c r="M184" i="26"/>
  <c r="D21" i="27" s="1"/>
  <c r="C21" i="27"/>
  <c r="B21" i="27"/>
  <c r="AG181" i="26"/>
  <c r="AG184" i="26" s="1"/>
  <c r="AC181" i="26"/>
  <c r="AC184" i="26" s="1"/>
  <c r="Y181" i="26"/>
  <c r="Y184" i="26" s="1"/>
  <c r="AF179" i="26"/>
  <c r="U20" i="27" s="1"/>
  <c r="AE179" i="26"/>
  <c r="T20" i="27" s="1"/>
  <c r="AD179" i="26"/>
  <c r="S20" i="27" s="1"/>
  <c r="Q20" i="27"/>
  <c r="P20" i="27"/>
  <c r="O20" i="27"/>
  <c r="X179" i="26"/>
  <c r="M20" i="27" s="1"/>
  <c r="W179" i="26"/>
  <c r="L20" i="27" s="1"/>
  <c r="K20" i="27"/>
  <c r="T179" i="26"/>
  <c r="I20" i="27" s="1"/>
  <c r="S179" i="26"/>
  <c r="H20" i="27" s="1"/>
  <c r="R179" i="26"/>
  <c r="G20" i="27" s="1"/>
  <c r="O179" i="26"/>
  <c r="F20" i="27" s="1"/>
  <c r="N179" i="26"/>
  <c r="E20" i="27" s="1"/>
  <c r="M179" i="26"/>
  <c r="D20" i="27" s="1"/>
  <c r="C20" i="27"/>
  <c r="J179" i="26"/>
  <c r="B20" i="27" s="1"/>
  <c r="AG173" i="26"/>
  <c r="AG179" i="26" s="1"/>
  <c r="AC173" i="26"/>
  <c r="AC179" i="26" s="1"/>
  <c r="AF171" i="26"/>
  <c r="U19" i="27" s="1"/>
  <c r="AE171" i="26"/>
  <c r="T19" i="27" s="1"/>
  <c r="AD171" i="26"/>
  <c r="S19" i="27" s="1"/>
  <c r="AB171" i="26"/>
  <c r="Q19" i="27" s="1"/>
  <c r="AA171" i="26"/>
  <c r="P19" i="27" s="1"/>
  <c r="Z171" i="26"/>
  <c r="O19" i="27" s="1"/>
  <c r="X171" i="26"/>
  <c r="M19" i="27" s="1"/>
  <c r="L19" i="27"/>
  <c r="K19" i="27"/>
  <c r="T171" i="26"/>
  <c r="I19" i="27" s="1"/>
  <c r="S171" i="26"/>
  <c r="H19" i="27" s="1"/>
  <c r="R171" i="26"/>
  <c r="G19" i="27" s="1"/>
  <c r="O171" i="26"/>
  <c r="F19" i="27" s="1"/>
  <c r="N171" i="26"/>
  <c r="E19" i="27" s="1"/>
  <c r="M171" i="26"/>
  <c r="D19" i="27" s="1"/>
  <c r="K171" i="26"/>
  <c r="C19" i="27" s="1"/>
  <c r="B19" i="27"/>
  <c r="AG170" i="26"/>
  <c r="AC170" i="26"/>
  <c r="Y170" i="26"/>
  <c r="AG169" i="26"/>
  <c r="AC169" i="26"/>
  <c r="Y169" i="26"/>
  <c r="AF167" i="26"/>
  <c r="U18" i="27" s="1"/>
  <c r="AE167" i="26"/>
  <c r="T18" i="27" s="1"/>
  <c r="AD167" i="26"/>
  <c r="S18" i="27" s="1"/>
  <c r="Q18" i="27"/>
  <c r="P18" i="27"/>
  <c r="O18" i="27"/>
  <c r="X167" i="26"/>
  <c r="M18" i="27" s="1"/>
  <c r="W167" i="26"/>
  <c r="L18" i="27" s="1"/>
  <c r="K18" i="27"/>
  <c r="T167" i="26"/>
  <c r="I18" i="27" s="1"/>
  <c r="S167" i="26"/>
  <c r="H18" i="27" s="1"/>
  <c r="R167" i="26"/>
  <c r="G18" i="27" s="1"/>
  <c r="O167" i="26"/>
  <c r="F18" i="27" s="1"/>
  <c r="N167" i="26"/>
  <c r="E18" i="27" s="1"/>
  <c r="M167" i="26"/>
  <c r="D18" i="27" s="1"/>
  <c r="B18" i="27"/>
  <c r="AG164" i="26"/>
  <c r="AC164" i="26"/>
  <c r="Y164" i="26"/>
  <c r="AG163" i="26"/>
  <c r="AC163" i="26"/>
  <c r="Y163" i="26"/>
  <c r="AF161" i="26"/>
  <c r="U17" i="27" s="1"/>
  <c r="AE161" i="26"/>
  <c r="T17" i="27" s="1"/>
  <c r="AD161" i="26"/>
  <c r="S17" i="27" s="1"/>
  <c r="Q17" i="27"/>
  <c r="P17" i="27"/>
  <c r="O17" i="27"/>
  <c r="M17" i="27"/>
  <c r="L17" i="27"/>
  <c r="K17" i="27"/>
  <c r="O161" i="26"/>
  <c r="F17" i="27" s="1"/>
  <c r="N161" i="26"/>
  <c r="E17" i="27" s="1"/>
  <c r="M161" i="26"/>
  <c r="D17" i="27" s="1"/>
  <c r="AG159" i="26"/>
  <c r="AC159" i="26"/>
  <c r="AC161" i="26" s="1"/>
  <c r="Y159" i="26"/>
  <c r="Y161" i="26" s="1"/>
  <c r="AF157" i="26"/>
  <c r="U16" i="27" s="1"/>
  <c r="AE157" i="26"/>
  <c r="T16" i="27" s="1"/>
  <c r="AD157" i="26"/>
  <c r="S16" i="27" s="1"/>
  <c r="AB157" i="26"/>
  <c r="Q16" i="27" s="1"/>
  <c r="AA157" i="26"/>
  <c r="P16" i="27" s="1"/>
  <c r="Z157" i="26"/>
  <c r="O16" i="27" s="1"/>
  <c r="X157" i="26"/>
  <c r="M16" i="27" s="1"/>
  <c r="W157" i="26"/>
  <c r="L16" i="27" s="1"/>
  <c r="K16" i="27"/>
  <c r="T157" i="26"/>
  <c r="I16" i="27" s="1"/>
  <c r="S157" i="26"/>
  <c r="H16" i="27" s="1"/>
  <c r="R157" i="26"/>
  <c r="G16" i="27" s="1"/>
  <c r="O157" i="26"/>
  <c r="F16" i="27" s="1"/>
  <c r="N157" i="26"/>
  <c r="E16" i="27" s="1"/>
  <c r="M157" i="26"/>
  <c r="D16" i="27" s="1"/>
  <c r="K157" i="26"/>
  <c r="C16" i="27" s="1"/>
  <c r="J157" i="26"/>
  <c r="B16" i="27" s="1"/>
  <c r="AG156" i="26"/>
  <c r="AC156" i="26"/>
  <c r="Y156" i="26"/>
  <c r="AF154" i="26"/>
  <c r="U15" i="27" s="1"/>
  <c r="AE154" i="26"/>
  <c r="T15" i="27" s="1"/>
  <c r="AD154" i="26"/>
  <c r="S15" i="27" s="1"/>
  <c r="AB154" i="26"/>
  <c r="Q15" i="27" s="1"/>
  <c r="AA154" i="26"/>
  <c r="P15" i="27" s="1"/>
  <c r="Z154" i="26"/>
  <c r="O15" i="27" s="1"/>
  <c r="M15" i="27"/>
  <c r="L15" i="27"/>
  <c r="K15" i="27"/>
  <c r="T154" i="26"/>
  <c r="I15" i="27" s="1"/>
  <c r="S154" i="26"/>
  <c r="H15" i="27" s="1"/>
  <c r="O154" i="26"/>
  <c r="F15" i="27" s="1"/>
  <c r="N154" i="26"/>
  <c r="E15" i="27" s="1"/>
  <c r="M154" i="26"/>
  <c r="D15" i="27" s="1"/>
  <c r="C15" i="27"/>
  <c r="AG124" i="26"/>
  <c r="AC124" i="26"/>
  <c r="Y124" i="26"/>
  <c r="AF121" i="26"/>
  <c r="U14" i="27" s="1"/>
  <c r="AE121" i="26"/>
  <c r="T14" i="27" s="1"/>
  <c r="AD121" i="26"/>
  <c r="S14" i="27" s="1"/>
  <c r="AB121" i="26"/>
  <c r="Q14" i="27" s="1"/>
  <c r="AA121" i="26"/>
  <c r="P14" i="27" s="1"/>
  <c r="Z121" i="26"/>
  <c r="O14" i="27" s="1"/>
  <c r="X121" i="26"/>
  <c r="M14" i="27" s="1"/>
  <c r="L14" i="27"/>
  <c r="K14" i="27"/>
  <c r="T121" i="26"/>
  <c r="I14" i="27" s="1"/>
  <c r="S121" i="26"/>
  <c r="H14" i="27" s="1"/>
  <c r="R121" i="26"/>
  <c r="G14" i="27" s="1"/>
  <c r="O121" i="26"/>
  <c r="F14" i="27" s="1"/>
  <c r="N121" i="26"/>
  <c r="E14" i="27" s="1"/>
  <c r="M121" i="26"/>
  <c r="D14" i="27" s="1"/>
  <c r="C14" i="27"/>
  <c r="AG90" i="26"/>
  <c r="AC90" i="26"/>
  <c r="Y90" i="26"/>
  <c r="AG89" i="26"/>
  <c r="AC89" i="26"/>
  <c r="Y89" i="26"/>
  <c r="AF87" i="26"/>
  <c r="U13" i="27" s="1"/>
  <c r="AE87" i="26"/>
  <c r="T13" i="27" s="1"/>
  <c r="AD87" i="26"/>
  <c r="S13" i="27" s="1"/>
  <c r="Q13" i="27"/>
  <c r="P13" i="27"/>
  <c r="O13" i="27"/>
  <c r="X87" i="26"/>
  <c r="M13" i="27" s="1"/>
  <c r="W87" i="26"/>
  <c r="L13" i="27" s="1"/>
  <c r="K13" i="27"/>
  <c r="T87" i="26"/>
  <c r="I13" i="27" s="1"/>
  <c r="S87" i="26"/>
  <c r="H13" i="27" s="1"/>
  <c r="R87" i="26"/>
  <c r="G13" i="27" s="1"/>
  <c r="O87" i="26"/>
  <c r="F13" i="27" s="1"/>
  <c r="N87" i="26"/>
  <c r="E13" i="27" s="1"/>
  <c r="M87" i="26"/>
  <c r="D13" i="27" s="1"/>
  <c r="AC56" i="26"/>
  <c r="Y56" i="26"/>
  <c r="U56" i="26"/>
  <c r="AG55" i="26"/>
  <c r="AG87" i="26" s="1"/>
  <c r="AC55" i="26"/>
  <c r="Y55" i="26"/>
  <c r="U55" i="26"/>
  <c r="AF53" i="26"/>
  <c r="U12" i="27" s="1"/>
  <c r="AE53" i="26"/>
  <c r="T12" i="27" s="1"/>
  <c r="AD53" i="26"/>
  <c r="S12" i="27" s="1"/>
  <c r="AB53" i="26"/>
  <c r="Q12" i="27" s="1"/>
  <c r="AA53" i="26"/>
  <c r="P12" i="27" s="1"/>
  <c r="Z53" i="26"/>
  <c r="O12" i="27" s="1"/>
  <c r="L12" i="27"/>
  <c r="O53" i="26"/>
  <c r="F12" i="27" s="1"/>
  <c r="N53" i="26"/>
  <c r="E12" i="27" s="1"/>
  <c r="M53" i="26"/>
  <c r="D12" i="27" s="1"/>
  <c r="AG35" i="26"/>
  <c r="AC35" i="26"/>
  <c r="Y35" i="26"/>
  <c r="U35" i="26"/>
  <c r="AF33" i="26"/>
  <c r="U11" i="27" s="1"/>
  <c r="AE33" i="26"/>
  <c r="T11" i="27" s="1"/>
  <c r="AD33" i="26"/>
  <c r="S11" i="27" s="1"/>
  <c r="AB33" i="26"/>
  <c r="Q11" i="27" s="1"/>
  <c r="AA33" i="26"/>
  <c r="P11" i="27" s="1"/>
  <c r="Z33" i="26"/>
  <c r="O11" i="27" s="1"/>
  <c r="X33" i="26"/>
  <c r="M11" i="27" s="1"/>
  <c r="L11" i="27"/>
  <c r="K11" i="27"/>
  <c r="T33" i="26"/>
  <c r="I11" i="27" s="1"/>
  <c r="S33" i="26"/>
  <c r="H11" i="27" s="1"/>
  <c r="R33" i="26"/>
  <c r="G11" i="27" s="1"/>
  <c r="O33" i="26"/>
  <c r="F11" i="27" s="1"/>
  <c r="N33" i="26"/>
  <c r="E11" i="27" s="1"/>
  <c r="M33" i="26"/>
  <c r="D11" i="27" s="1"/>
  <c r="AG20" i="26"/>
  <c r="AC20" i="26"/>
  <c r="Y20" i="26"/>
  <c r="U20" i="26"/>
  <c r="AG19" i="26"/>
  <c r="AC19" i="26"/>
  <c r="Y19" i="26"/>
  <c r="U19" i="26"/>
  <c r="AF17" i="26"/>
  <c r="U10" i="27" s="1"/>
  <c r="AE17" i="26"/>
  <c r="T10" i="27" s="1"/>
  <c r="AD17" i="26"/>
  <c r="S10" i="27" s="1"/>
  <c r="AB17" i="26"/>
  <c r="AA17" i="26"/>
  <c r="Z17" i="26"/>
  <c r="O10" i="27" s="1"/>
  <c r="X17" i="26"/>
  <c r="M10" i="27" s="1"/>
  <c r="W17" i="26"/>
  <c r="L10" i="27" s="1"/>
  <c r="K10" i="27"/>
  <c r="T17" i="26"/>
  <c r="I10" i="27" s="1"/>
  <c r="S17" i="26"/>
  <c r="H10" i="27" s="1"/>
  <c r="R17" i="26"/>
  <c r="G10" i="27" s="1"/>
  <c r="O17" i="26"/>
  <c r="F10" i="27" s="1"/>
  <c r="N17" i="26"/>
  <c r="E10" i="27" s="1"/>
  <c r="M17" i="26"/>
  <c r="D10" i="27" s="1"/>
  <c r="K17" i="26"/>
  <c r="C10" i="27" s="1"/>
  <c r="AG16" i="26"/>
  <c r="AC16" i="26"/>
  <c r="Y16" i="26"/>
  <c r="U16" i="26"/>
  <c r="U17" i="26" s="1"/>
  <c r="J10" i="27" s="1"/>
  <c r="O14" i="26"/>
  <c r="F9" i="27" s="1"/>
  <c r="N14" i="26"/>
  <c r="E9" i="27" s="1"/>
  <c r="M14" i="26"/>
  <c r="D9" i="27" s="1"/>
  <c r="AG12" i="26"/>
  <c r="AG14" i="26" s="1"/>
  <c r="AC12" i="26"/>
  <c r="Y12" i="26"/>
  <c r="U12" i="26"/>
  <c r="AF10" i="26"/>
  <c r="U8" i="27" s="1"/>
  <c r="AE10" i="26"/>
  <c r="T8" i="27" s="1"/>
  <c r="AD10" i="26"/>
  <c r="AB10" i="26"/>
  <c r="Q8" i="27" s="1"/>
  <c r="AA10" i="26"/>
  <c r="P8" i="27" s="1"/>
  <c r="Z10" i="26"/>
  <c r="O8" i="27" s="1"/>
  <c r="X10" i="26"/>
  <c r="M8" i="27" s="1"/>
  <c r="W10" i="26"/>
  <c r="L8" i="27" s="1"/>
  <c r="T10" i="26"/>
  <c r="I8" i="27" s="1"/>
  <c r="S10" i="26"/>
  <c r="H8" i="27" s="1"/>
  <c r="R10" i="26"/>
  <c r="G8" i="27" s="1"/>
  <c r="O10" i="26"/>
  <c r="F8" i="27" s="1"/>
  <c r="N10" i="26"/>
  <c r="E8" i="27" s="1"/>
  <c r="M10" i="26"/>
  <c r="D8" i="27" s="1"/>
  <c r="K10" i="26"/>
  <c r="B8" i="27"/>
  <c r="AG9" i="26"/>
  <c r="AG10" i="26" s="1"/>
  <c r="AC9" i="26"/>
  <c r="AC10" i="26" s="1"/>
  <c r="R8" i="27" s="1"/>
  <c r="Y9" i="26"/>
  <c r="Y10" i="26" s="1"/>
  <c r="U9" i="26"/>
  <c r="U10" i="26" s="1"/>
  <c r="C18" i="24"/>
  <c r="Y17" i="24"/>
  <c r="A5" i="24"/>
  <c r="A25" i="24" s="1"/>
  <c r="A143" i="23"/>
  <c r="AF142" i="23"/>
  <c r="U24" i="24" s="1"/>
  <c r="AE142" i="23"/>
  <c r="T24" i="24" s="1"/>
  <c r="AD142" i="23"/>
  <c r="S24" i="24" s="1"/>
  <c r="AB142" i="23"/>
  <c r="Q24" i="24" s="1"/>
  <c r="AA142" i="23"/>
  <c r="P24" i="24" s="1"/>
  <c r="Z142" i="23"/>
  <c r="O24" i="24" s="1"/>
  <c r="X142" i="23"/>
  <c r="M24" i="24" s="1"/>
  <c r="W142" i="23"/>
  <c r="L24" i="24" s="1"/>
  <c r="V142" i="23"/>
  <c r="K24" i="24" s="1"/>
  <c r="T142" i="23"/>
  <c r="I24" i="24" s="1"/>
  <c r="S142" i="23"/>
  <c r="H24" i="24" s="1"/>
  <c r="R142" i="23"/>
  <c r="G24" i="24" s="1"/>
  <c r="O142" i="23"/>
  <c r="F24" i="24" s="1"/>
  <c r="N142" i="23"/>
  <c r="E24" i="24" s="1"/>
  <c r="M142" i="23"/>
  <c r="D24" i="24" s="1"/>
  <c r="K142" i="23"/>
  <c r="C24" i="24" s="1"/>
  <c r="J142" i="23"/>
  <c r="B24" i="24" s="1"/>
  <c r="AG141" i="23"/>
  <c r="AG142" i="23" s="1"/>
  <c r="V24" i="24" s="1"/>
  <c r="AC141" i="23"/>
  <c r="AC142" i="23" s="1"/>
  <c r="R24" i="24" s="1"/>
  <c r="Y141" i="23"/>
  <c r="U141" i="23"/>
  <c r="U142" i="23" s="1"/>
  <c r="J24" i="24" s="1"/>
  <c r="AF139" i="23"/>
  <c r="U23" i="24" s="1"/>
  <c r="AE139" i="23"/>
  <c r="T23" i="24" s="1"/>
  <c r="AD139" i="23"/>
  <c r="S23" i="24" s="1"/>
  <c r="AB139" i="23"/>
  <c r="Q23" i="24" s="1"/>
  <c r="AA139" i="23"/>
  <c r="P23" i="24" s="1"/>
  <c r="Z139" i="23"/>
  <c r="O23" i="24" s="1"/>
  <c r="X139" i="23"/>
  <c r="M23" i="24" s="1"/>
  <c r="W139" i="23"/>
  <c r="L23" i="24" s="1"/>
  <c r="V139" i="23"/>
  <c r="K23" i="24" s="1"/>
  <c r="T139" i="23"/>
  <c r="I23" i="24" s="1"/>
  <c r="S139" i="23"/>
  <c r="H23" i="24" s="1"/>
  <c r="R139" i="23"/>
  <c r="G23" i="24" s="1"/>
  <c r="O139" i="23"/>
  <c r="F23" i="24" s="1"/>
  <c r="N139" i="23"/>
  <c r="E23" i="24" s="1"/>
  <c r="M139" i="23"/>
  <c r="D23" i="24" s="1"/>
  <c r="K139" i="23"/>
  <c r="C23" i="24" s="1"/>
  <c r="B23" i="24"/>
  <c r="AG138" i="23"/>
  <c r="AC138" i="23"/>
  <c r="Y138" i="23"/>
  <c r="U138" i="23"/>
  <c r="AF133" i="23"/>
  <c r="U21" i="24" s="1"/>
  <c r="AE133" i="23"/>
  <c r="T21" i="24" s="1"/>
  <c r="AD133" i="23"/>
  <c r="S21" i="24" s="1"/>
  <c r="AB133" i="23"/>
  <c r="Q21" i="24" s="1"/>
  <c r="AA133" i="23"/>
  <c r="P21" i="24" s="1"/>
  <c r="Z133" i="23"/>
  <c r="O21" i="24" s="1"/>
  <c r="X133" i="23"/>
  <c r="M21" i="24" s="1"/>
  <c r="W133" i="23"/>
  <c r="L21" i="24" s="1"/>
  <c r="V133" i="23"/>
  <c r="K21" i="24" s="1"/>
  <c r="T133" i="23"/>
  <c r="I21" i="24" s="1"/>
  <c r="S133" i="23"/>
  <c r="H21" i="24" s="1"/>
  <c r="R133" i="23"/>
  <c r="G21" i="24" s="1"/>
  <c r="O133" i="23"/>
  <c r="F21" i="24" s="1"/>
  <c r="N133" i="23"/>
  <c r="E21" i="24" s="1"/>
  <c r="M133" i="23"/>
  <c r="D21" i="24" s="1"/>
  <c r="K133" i="23"/>
  <c r="C21" i="24" s="1"/>
  <c r="B21" i="24"/>
  <c r="AG132" i="23"/>
  <c r="AC132" i="23"/>
  <c r="Y132" i="23"/>
  <c r="U132" i="23"/>
  <c r="AG131" i="23"/>
  <c r="AC131" i="23"/>
  <c r="Y131" i="23"/>
  <c r="U131" i="23"/>
  <c r="AF129" i="23"/>
  <c r="U20" i="24" s="1"/>
  <c r="AE129" i="23"/>
  <c r="T20" i="24" s="1"/>
  <c r="AD129" i="23"/>
  <c r="S20" i="24" s="1"/>
  <c r="AB129" i="23"/>
  <c r="Q20" i="24" s="1"/>
  <c r="AA129" i="23"/>
  <c r="P20" i="24" s="1"/>
  <c r="Z129" i="23"/>
  <c r="O20" i="24" s="1"/>
  <c r="X129" i="23"/>
  <c r="M20" i="24" s="1"/>
  <c r="W129" i="23"/>
  <c r="L20" i="24" s="1"/>
  <c r="V129" i="23"/>
  <c r="K20" i="24" s="1"/>
  <c r="T129" i="23"/>
  <c r="I20" i="24" s="1"/>
  <c r="S129" i="23"/>
  <c r="H20" i="24" s="1"/>
  <c r="R129" i="23"/>
  <c r="G20" i="24" s="1"/>
  <c r="O129" i="23"/>
  <c r="F20" i="24" s="1"/>
  <c r="N129" i="23"/>
  <c r="E20" i="24" s="1"/>
  <c r="M129" i="23"/>
  <c r="D20" i="24" s="1"/>
  <c r="K129" i="23"/>
  <c r="C20" i="24" s="1"/>
  <c r="B20" i="24"/>
  <c r="AG128" i="23"/>
  <c r="AC128" i="23"/>
  <c r="Y128" i="23"/>
  <c r="U128" i="23"/>
  <c r="AF126" i="23"/>
  <c r="U19" i="24" s="1"/>
  <c r="AE126" i="23"/>
  <c r="T19" i="24" s="1"/>
  <c r="AD126" i="23"/>
  <c r="S19" i="24" s="1"/>
  <c r="AB126" i="23"/>
  <c r="Q19" i="24" s="1"/>
  <c r="AA126" i="23"/>
  <c r="P19" i="24" s="1"/>
  <c r="Z126" i="23"/>
  <c r="O19" i="24" s="1"/>
  <c r="X126" i="23"/>
  <c r="M19" i="24" s="1"/>
  <c r="W126" i="23"/>
  <c r="L19" i="24" s="1"/>
  <c r="V126" i="23"/>
  <c r="K19" i="24" s="1"/>
  <c r="T126" i="23"/>
  <c r="I19" i="24" s="1"/>
  <c r="S126" i="23"/>
  <c r="H19" i="24" s="1"/>
  <c r="R126" i="23"/>
  <c r="G19" i="24" s="1"/>
  <c r="O126" i="23"/>
  <c r="F19" i="24" s="1"/>
  <c r="N126" i="23"/>
  <c r="E19" i="24" s="1"/>
  <c r="M126" i="23"/>
  <c r="D19" i="24" s="1"/>
  <c r="K126" i="23"/>
  <c r="C19" i="24" s="1"/>
  <c r="B19" i="24"/>
  <c r="AG125" i="23"/>
  <c r="AC125" i="23"/>
  <c r="Y125" i="23"/>
  <c r="U125" i="23"/>
  <c r="AF123" i="23"/>
  <c r="U18" i="24" s="1"/>
  <c r="AE123" i="23"/>
  <c r="T18" i="24" s="1"/>
  <c r="AD123" i="23"/>
  <c r="S18" i="24" s="1"/>
  <c r="AB123" i="23"/>
  <c r="Q18" i="24" s="1"/>
  <c r="AA123" i="23"/>
  <c r="P18" i="24" s="1"/>
  <c r="Z123" i="23"/>
  <c r="O18" i="24" s="1"/>
  <c r="X123" i="23"/>
  <c r="M18" i="24" s="1"/>
  <c r="W123" i="23"/>
  <c r="L18" i="24" s="1"/>
  <c r="V123" i="23"/>
  <c r="K18" i="24" s="1"/>
  <c r="T123" i="23"/>
  <c r="I18" i="24" s="1"/>
  <c r="S123" i="23"/>
  <c r="H18" i="24" s="1"/>
  <c r="R123" i="23"/>
  <c r="G18" i="24" s="1"/>
  <c r="O123" i="23"/>
  <c r="F18" i="24" s="1"/>
  <c r="N123" i="23"/>
  <c r="E18" i="24" s="1"/>
  <c r="M123" i="23"/>
  <c r="D18" i="24" s="1"/>
  <c r="B18" i="24"/>
  <c r="AG122" i="23"/>
  <c r="AC122" i="23"/>
  <c r="Y122" i="23"/>
  <c r="U122" i="23"/>
  <c r="AG120" i="23"/>
  <c r="AC120" i="23"/>
  <c r="Y120" i="23"/>
  <c r="U120" i="23"/>
  <c r="AF118" i="23"/>
  <c r="U17" i="24" s="1"/>
  <c r="AE118" i="23"/>
  <c r="T17" i="24" s="1"/>
  <c r="AD118" i="23"/>
  <c r="S17" i="24" s="1"/>
  <c r="AB118" i="23"/>
  <c r="Q17" i="24" s="1"/>
  <c r="AA118" i="23"/>
  <c r="P17" i="24" s="1"/>
  <c r="Z118" i="23"/>
  <c r="O17" i="24" s="1"/>
  <c r="X118" i="23"/>
  <c r="M17" i="24" s="1"/>
  <c r="W118" i="23"/>
  <c r="L17" i="24" s="1"/>
  <c r="V118" i="23"/>
  <c r="K17" i="24" s="1"/>
  <c r="T118" i="23"/>
  <c r="I17" i="24" s="1"/>
  <c r="S118" i="23"/>
  <c r="H17" i="24" s="1"/>
  <c r="R118" i="23"/>
  <c r="G17" i="24" s="1"/>
  <c r="O118" i="23"/>
  <c r="F17" i="24" s="1"/>
  <c r="N118" i="23"/>
  <c r="E17" i="24" s="1"/>
  <c r="M118" i="23"/>
  <c r="D17" i="24" s="1"/>
  <c r="K118" i="23"/>
  <c r="C17" i="24" s="1"/>
  <c r="B17" i="24"/>
  <c r="AG117" i="23"/>
  <c r="AC117" i="23"/>
  <c r="Y117" i="23"/>
  <c r="U117" i="23"/>
  <c r="AF115" i="23"/>
  <c r="U16" i="24" s="1"/>
  <c r="AE115" i="23"/>
  <c r="T16" i="24" s="1"/>
  <c r="AD115" i="23"/>
  <c r="S16" i="24" s="1"/>
  <c r="AB115" i="23"/>
  <c r="Q16" i="24" s="1"/>
  <c r="AA115" i="23"/>
  <c r="P16" i="24" s="1"/>
  <c r="Z115" i="23"/>
  <c r="O16" i="24" s="1"/>
  <c r="X115" i="23"/>
  <c r="M16" i="24" s="1"/>
  <c r="W115" i="23"/>
  <c r="L16" i="24" s="1"/>
  <c r="V115" i="23"/>
  <c r="K16" i="24" s="1"/>
  <c r="T115" i="23"/>
  <c r="I16" i="24" s="1"/>
  <c r="S115" i="23"/>
  <c r="H16" i="24" s="1"/>
  <c r="R115" i="23"/>
  <c r="G16" i="24" s="1"/>
  <c r="O115" i="23"/>
  <c r="F16" i="24" s="1"/>
  <c r="N115" i="23"/>
  <c r="E16" i="24" s="1"/>
  <c r="M115" i="23"/>
  <c r="D16" i="24" s="1"/>
  <c r="K115" i="23"/>
  <c r="C16" i="24" s="1"/>
  <c r="B16" i="24"/>
  <c r="AG114" i="23"/>
  <c r="AC114" i="23"/>
  <c r="Y114" i="23"/>
  <c r="U114" i="23"/>
  <c r="AG113" i="23"/>
  <c r="AC113" i="23"/>
  <c r="Y113" i="23"/>
  <c r="U113" i="23"/>
  <c r="AF111" i="23"/>
  <c r="U15" i="24" s="1"/>
  <c r="AE111" i="23"/>
  <c r="T15" i="24" s="1"/>
  <c r="AD111" i="23"/>
  <c r="S15" i="24" s="1"/>
  <c r="AB111" i="23"/>
  <c r="Q15" i="24" s="1"/>
  <c r="AA111" i="23"/>
  <c r="P15" i="24" s="1"/>
  <c r="Z111" i="23"/>
  <c r="O15" i="24" s="1"/>
  <c r="X111" i="23"/>
  <c r="M15" i="24" s="1"/>
  <c r="W111" i="23"/>
  <c r="L15" i="24" s="1"/>
  <c r="V111" i="23"/>
  <c r="K15" i="24" s="1"/>
  <c r="T111" i="23"/>
  <c r="I15" i="24" s="1"/>
  <c r="S111" i="23"/>
  <c r="H15" i="24" s="1"/>
  <c r="R111" i="23"/>
  <c r="G15" i="24" s="1"/>
  <c r="O111" i="23"/>
  <c r="F15" i="24" s="1"/>
  <c r="N111" i="23"/>
  <c r="E15" i="24" s="1"/>
  <c r="M111" i="23"/>
  <c r="D15" i="24" s="1"/>
  <c r="K111" i="23"/>
  <c r="C15" i="24" s="1"/>
  <c r="B15" i="24"/>
  <c r="AG96" i="23"/>
  <c r="AC96" i="23"/>
  <c r="AC111" i="23" s="1"/>
  <c r="Y96" i="23"/>
  <c r="Y111" i="23" s="1"/>
  <c r="U96" i="23"/>
  <c r="U111" i="23" s="1"/>
  <c r="AF94" i="23"/>
  <c r="U14" i="24" s="1"/>
  <c r="AE94" i="23"/>
  <c r="T14" i="24" s="1"/>
  <c r="AD94" i="23"/>
  <c r="S14" i="24" s="1"/>
  <c r="AB94" i="23"/>
  <c r="Q14" i="24" s="1"/>
  <c r="AA94" i="23"/>
  <c r="P14" i="24" s="1"/>
  <c r="Z94" i="23"/>
  <c r="O14" i="24" s="1"/>
  <c r="X94" i="23"/>
  <c r="M14" i="24" s="1"/>
  <c r="W94" i="23"/>
  <c r="L14" i="24" s="1"/>
  <c r="V94" i="23"/>
  <c r="K14" i="24" s="1"/>
  <c r="T94" i="23"/>
  <c r="I14" i="24" s="1"/>
  <c r="S94" i="23"/>
  <c r="H14" i="24" s="1"/>
  <c r="R94" i="23"/>
  <c r="G14" i="24" s="1"/>
  <c r="O94" i="23"/>
  <c r="F14" i="24" s="1"/>
  <c r="N94" i="23"/>
  <c r="E14" i="24" s="1"/>
  <c r="M94" i="23"/>
  <c r="D14" i="24" s="1"/>
  <c r="K94" i="23"/>
  <c r="C14" i="24" s="1"/>
  <c r="B14" i="24"/>
  <c r="AG66" i="23"/>
  <c r="AC66" i="23"/>
  <c r="Y66" i="23"/>
  <c r="U66" i="23"/>
  <c r="AF64" i="23"/>
  <c r="U13" i="24" s="1"/>
  <c r="AE64" i="23"/>
  <c r="T13" i="24" s="1"/>
  <c r="AD64" i="23"/>
  <c r="S13" i="24" s="1"/>
  <c r="AB64" i="23"/>
  <c r="Q13" i="24" s="1"/>
  <c r="AA64" i="23"/>
  <c r="P13" i="24" s="1"/>
  <c r="Z64" i="23"/>
  <c r="O13" i="24" s="1"/>
  <c r="X64" i="23"/>
  <c r="M13" i="24" s="1"/>
  <c r="W64" i="23"/>
  <c r="L13" i="24" s="1"/>
  <c r="V64" i="23"/>
  <c r="K13" i="24" s="1"/>
  <c r="T64" i="23"/>
  <c r="I13" i="24" s="1"/>
  <c r="S64" i="23"/>
  <c r="H13" i="24" s="1"/>
  <c r="R64" i="23"/>
  <c r="G13" i="24" s="1"/>
  <c r="O64" i="23"/>
  <c r="F13" i="24" s="1"/>
  <c r="N64" i="23"/>
  <c r="E13" i="24" s="1"/>
  <c r="M64" i="23"/>
  <c r="D13" i="24" s="1"/>
  <c r="C13" i="24"/>
  <c r="B13" i="24"/>
  <c r="AG48" i="23"/>
  <c r="AC48" i="23"/>
  <c r="Y48" i="23"/>
  <c r="U48" i="23"/>
  <c r="AF46" i="23"/>
  <c r="U12" i="24" s="1"/>
  <c r="AE46" i="23"/>
  <c r="T12" i="24" s="1"/>
  <c r="AD46" i="23"/>
  <c r="S12" i="24" s="1"/>
  <c r="Q12" i="24"/>
  <c r="P12" i="24"/>
  <c r="O12" i="24"/>
  <c r="X46" i="23"/>
  <c r="M12" i="24" s="1"/>
  <c r="W46" i="23"/>
  <c r="L12" i="24" s="1"/>
  <c r="V46" i="23"/>
  <c r="K12" i="24" s="1"/>
  <c r="T46" i="23"/>
  <c r="I12" i="24" s="1"/>
  <c r="S46" i="23"/>
  <c r="H12" i="24" s="1"/>
  <c r="R46" i="23"/>
  <c r="G12" i="24" s="1"/>
  <c r="O46" i="23"/>
  <c r="F12" i="24" s="1"/>
  <c r="N46" i="23"/>
  <c r="E12" i="24" s="1"/>
  <c r="M46" i="23"/>
  <c r="D12" i="24" s="1"/>
  <c r="K46" i="23"/>
  <c r="C12" i="24" s="1"/>
  <c r="B12" i="24"/>
  <c r="AF31" i="23"/>
  <c r="U11" i="24" s="1"/>
  <c r="AE31" i="23"/>
  <c r="T11" i="24" s="1"/>
  <c r="AD31" i="23"/>
  <c r="S11" i="24" s="1"/>
  <c r="Q11" i="24"/>
  <c r="P11" i="24"/>
  <c r="O11" i="24"/>
  <c r="M11" i="24"/>
  <c r="L11" i="24"/>
  <c r="K11" i="24"/>
  <c r="I11" i="24"/>
  <c r="H11" i="24"/>
  <c r="G11" i="24"/>
  <c r="O31" i="23"/>
  <c r="F11" i="24" s="1"/>
  <c r="N31" i="23"/>
  <c r="E11" i="24" s="1"/>
  <c r="M31" i="23"/>
  <c r="D11" i="24" s="1"/>
  <c r="C11" i="24"/>
  <c r="B11" i="24"/>
  <c r="AG29" i="23"/>
  <c r="AG31" i="23" s="1"/>
  <c r="AC29" i="23"/>
  <c r="AC31" i="23" s="1"/>
  <c r="Y29" i="23"/>
  <c r="Y31" i="23" s="1"/>
  <c r="U29" i="23"/>
  <c r="U31" i="23" s="1"/>
  <c r="AF16" i="23"/>
  <c r="U10" i="24" s="1"/>
  <c r="AE16" i="23"/>
  <c r="T10" i="24" s="1"/>
  <c r="AD16" i="23"/>
  <c r="S10" i="24" s="1"/>
  <c r="AB16" i="23"/>
  <c r="Q10" i="24" s="1"/>
  <c r="AA16" i="23"/>
  <c r="P10" i="24" s="1"/>
  <c r="Z16" i="23"/>
  <c r="O10" i="24" s="1"/>
  <c r="X16" i="23"/>
  <c r="M10" i="24" s="1"/>
  <c r="W16" i="23"/>
  <c r="L10" i="24" s="1"/>
  <c r="V16" i="23"/>
  <c r="K10" i="24" s="1"/>
  <c r="T16" i="23"/>
  <c r="I10" i="24" s="1"/>
  <c r="S16" i="23"/>
  <c r="H10" i="24" s="1"/>
  <c r="R16" i="23"/>
  <c r="G10" i="24" s="1"/>
  <c r="O16" i="23"/>
  <c r="F10" i="24" s="1"/>
  <c r="N16" i="23"/>
  <c r="E10" i="24" s="1"/>
  <c r="M16" i="23"/>
  <c r="D10" i="24" s="1"/>
  <c r="K16" i="23"/>
  <c r="C10" i="24" s="1"/>
  <c r="B10" i="24"/>
  <c r="AG15" i="23"/>
  <c r="AC15" i="23"/>
  <c r="Y15" i="23"/>
  <c r="U15" i="23"/>
  <c r="AF13" i="23"/>
  <c r="U9" i="24" s="1"/>
  <c r="AE13" i="23"/>
  <c r="T9" i="24" s="1"/>
  <c r="AD13" i="23"/>
  <c r="S9" i="24" s="1"/>
  <c r="AB13" i="23"/>
  <c r="Q9" i="24" s="1"/>
  <c r="AA13" i="23"/>
  <c r="P9" i="24" s="1"/>
  <c r="Z13" i="23"/>
  <c r="O9" i="24" s="1"/>
  <c r="X13" i="23"/>
  <c r="M9" i="24" s="1"/>
  <c r="W13" i="23"/>
  <c r="L9" i="24" s="1"/>
  <c r="V13" i="23"/>
  <c r="K9" i="24" s="1"/>
  <c r="T13" i="23"/>
  <c r="I9" i="24" s="1"/>
  <c r="S13" i="23"/>
  <c r="H9" i="24" s="1"/>
  <c r="R13" i="23"/>
  <c r="G9" i="24" s="1"/>
  <c r="O13" i="23"/>
  <c r="F9" i="24" s="1"/>
  <c r="N13" i="23"/>
  <c r="E9" i="24" s="1"/>
  <c r="M13" i="23"/>
  <c r="D9" i="24" s="1"/>
  <c r="K13" i="23"/>
  <c r="C9" i="24" s="1"/>
  <c r="B9" i="24"/>
  <c r="AG12" i="23"/>
  <c r="AC12" i="23"/>
  <c r="Y12" i="23"/>
  <c r="Y13" i="23" s="1"/>
  <c r="N9" i="24" s="1"/>
  <c r="U12" i="23"/>
  <c r="AF10" i="23"/>
  <c r="U8" i="24" s="1"/>
  <c r="AE10" i="23"/>
  <c r="T8" i="24" s="1"/>
  <c r="AD10" i="23"/>
  <c r="AB10" i="23"/>
  <c r="Q8" i="24" s="1"/>
  <c r="AA10" i="23"/>
  <c r="P8" i="24" s="1"/>
  <c r="Z10" i="23"/>
  <c r="O8" i="24" s="1"/>
  <c r="X10" i="23"/>
  <c r="M8" i="24" s="1"/>
  <c r="W10" i="23"/>
  <c r="L8" i="24" s="1"/>
  <c r="V10" i="23"/>
  <c r="T10" i="23"/>
  <c r="I8" i="24" s="1"/>
  <c r="S10" i="23"/>
  <c r="H8" i="24" s="1"/>
  <c r="R10" i="23"/>
  <c r="G8" i="24" s="1"/>
  <c r="O10" i="23"/>
  <c r="F8" i="24" s="1"/>
  <c r="N10" i="23"/>
  <c r="E8" i="24" s="1"/>
  <c r="M10" i="23"/>
  <c r="D8" i="24" s="1"/>
  <c r="K10" i="23"/>
  <c r="C8" i="24" s="1"/>
  <c r="B8" i="24"/>
  <c r="AG9" i="23"/>
  <c r="AG10" i="23" s="1"/>
  <c r="AC9" i="23"/>
  <c r="Y9" i="23"/>
  <c r="Y10" i="23" s="1"/>
  <c r="N8" i="24" s="1"/>
  <c r="U9" i="23"/>
  <c r="U10" i="23" s="1"/>
  <c r="C18" i="22"/>
  <c r="Y17" i="22"/>
  <c r="A5" i="22"/>
  <c r="A25" i="22" s="1"/>
  <c r="A63" i="21"/>
  <c r="U24" i="22"/>
  <c r="T24" i="22"/>
  <c r="S24" i="22"/>
  <c r="Q24" i="22"/>
  <c r="P24" i="22"/>
  <c r="O24" i="22"/>
  <c r="M24" i="22"/>
  <c r="L24" i="22"/>
  <c r="K24" i="22"/>
  <c r="O62" i="21"/>
  <c r="F24" i="22" s="1"/>
  <c r="N62" i="21"/>
  <c r="E24" i="22" s="1"/>
  <c r="M62" i="21"/>
  <c r="D24" i="22" s="1"/>
  <c r="C24" i="22"/>
  <c r="J62" i="21"/>
  <c r="B24" i="22" s="1"/>
  <c r="AG61" i="21"/>
  <c r="AC61" i="21"/>
  <c r="Y61" i="21"/>
  <c r="U61" i="21"/>
  <c r="AG60" i="21"/>
  <c r="V24" i="22" s="1"/>
  <c r="AC60" i="21"/>
  <c r="Y60" i="21"/>
  <c r="U60" i="21"/>
  <c r="AF58" i="21"/>
  <c r="U23" i="22" s="1"/>
  <c r="AE58" i="21"/>
  <c r="T23" i="22" s="1"/>
  <c r="AD58" i="21"/>
  <c r="S23" i="22" s="1"/>
  <c r="AB58" i="21"/>
  <c r="Q23" i="22" s="1"/>
  <c r="AA58" i="21"/>
  <c r="P23" i="22" s="1"/>
  <c r="Z58" i="21"/>
  <c r="O23" i="22" s="1"/>
  <c r="X58" i="21"/>
  <c r="M23" i="22" s="1"/>
  <c r="W58" i="21"/>
  <c r="L23" i="22" s="1"/>
  <c r="V58" i="21"/>
  <c r="K23" i="22" s="1"/>
  <c r="T58" i="21"/>
  <c r="I23" i="22" s="1"/>
  <c r="S58" i="21"/>
  <c r="H23" i="22" s="1"/>
  <c r="R58" i="21"/>
  <c r="G23" i="22" s="1"/>
  <c r="O58" i="21"/>
  <c r="F23" i="22" s="1"/>
  <c r="N58" i="21"/>
  <c r="E23" i="22" s="1"/>
  <c r="M58" i="21"/>
  <c r="D23" i="22" s="1"/>
  <c r="K58" i="21"/>
  <c r="C23" i="22" s="1"/>
  <c r="B23" i="22"/>
  <c r="AG57" i="21"/>
  <c r="AC57" i="21"/>
  <c r="Y57" i="21"/>
  <c r="U57" i="21"/>
  <c r="AF52" i="21"/>
  <c r="U21" i="22" s="1"/>
  <c r="AE52" i="21"/>
  <c r="T21" i="22" s="1"/>
  <c r="AD52" i="21"/>
  <c r="S21" i="22" s="1"/>
  <c r="AB52" i="21"/>
  <c r="Q21" i="22" s="1"/>
  <c r="AA52" i="21"/>
  <c r="P21" i="22" s="1"/>
  <c r="Z52" i="21"/>
  <c r="O21" i="22" s="1"/>
  <c r="X52" i="21"/>
  <c r="M21" i="22" s="1"/>
  <c r="W52" i="21"/>
  <c r="L21" i="22" s="1"/>
  <c r="V52" i="21"/>
  <c r="K21" i="22" s="1"/>
  <c r="T52" i="21"/>
  <c r="I21" i="22" s="1"/>
  <c r="S52" i="21"/>
  <c r="H21" i="22" s="1"/>
  <c r="R52" i="21"/>
  <c r="G21" i="22" s="1"/>
  <c r="O52" i="21"/>
  <c r="F21" i="22" s="1"/>
  <c r="N52" i="21"/>
  <c r="E21" i="22" s="1"/>
  <c r="M52" i="21"/>
  <c r="D21" i="22" s="1"/>
  <c r="K52" i="21"/>
  <c r="C21" i="22" s="1"/>
  <c r="B21" i="22"/>
  <c r="AG51" i="21"/>
  <c r="AC51" i="21"/>
  <c r="Y51" i="21"/>
  <c r="U51" i="21"/>
  <c r="AF49" i="21"/>
  <c r="U20" i="22" s="1"/>
  <c r="AE49" i="21"/>
  <c r="T20" i="22" s="1"/>
  <c r="AD49" i="21"/>
  <c r="S20" i="22" s="1"/>
  <c r="AB49" i="21"/>
  <c r="Q20" i="22" s="1"/>
  <c r="AA49" i="21"/>
  <c r="P20" i="22" s="1"/>
  <c r="Z49" i="21"/>
  <c r="O20" i="22" s="1"/>
  <c r="X49" i="21"/>
  <c r="M20" i="22" s="1"/>
  <c r="W49" i="21"/>
  <c r="L20" i="22" s="1"/>
  <c r="V49" i="21"/>
  <c r="K20" i="22" s="1"/>
  <c r="T49" i="21"/>
  <c r="I20" i="22" s="1"/>
  <c r="S49" i="21"/>
  <c r="H20" i="22" s="1"/>
  <c r="R49" i="21"/>
  <c r="G20" i="22" s="1"/>
  <c r="O49" i="21"/>
  <c r="F20" i="22" s="1"/>
  <c r="N49" i="21"/>
  <c r="E20" i="22" s="1"/>
  <c r="M49" i="21"/>
  <c r="D20" i="22" s="1"/>
  <c r="K49" i="21"/>
  <c r="C20" i="22" s="1"/>
  <c r="J49" i="21"/>
  <c r="B20" i="22" s="1"/>
  <c r="AG48" i="21"/>
  <c r="AC48" i="21"/>
  <c r="Y48" i="21"/>
  <c r="U48" i="21"/>
  <c r="AF46" i="21"/>
  <c r="U19" i="22" s="1"/>
  <c r="AE46" i="21"/>
  <c r="T19" i="22" s="1"/>
  <c r="AD46" i="21"/>
  <c r="S19" i="22" s="1"/>
  <c r="AB46" i="21"/>
  <c r="Q19" i="22" s="1"/>
  <c r="AA46" i="21"/>
  <c r="P19" i="22" s="1"/>
  <c r="Z46" i="21"/>
  <c r="O19" i="22" s="1"/>
  <c r="X46" i="21"/>
  <c r="M19" i="22" s="1"/>
  <c r="W46" i="21"/>
  <c r="L19" i="22" s="1"/>
  <c r="V46" i="21"/>
  <c r="K19" i="22" s="1"/>
  <c r="T46" i="21"/>
  <c r="I19" i="22" s="1"/>
  <c r="S46" i="21"/>
  <c r="H19" i="22" s="1"/>
  <c r="R46" i="21"/>
  <c r="G19" i="22" s="1"/>
  <c r="O46" i="21"/>
  <c r="F19" i="22" s="1"/>
  <c r="N46" i="21"/>
  <c r="E19" i="22" s="1"/>
  <c r="M46" i="21"/>
  <c r="D19" i="22" s="1"/>
  <c r="K46" i="21"/>
  <c r="C19" i="22" s="1"/>
  <c r="J46" i="21"/>
  <c r="B19" i="22" s="1"/>
  <c r="AG45" i="21"/>
  <c r="AC45" i="21"/>
  <c r="Y45" i="21"/>
  <c r="U45" i="21"/>
  <c r="AF43" i="21"/>
  <c r="U18" i="22" s="1"/>
  <c r="AE43" i="21"/>
  <c r="T18" i="22" s="1"/>
  <c r="AD43" i="21"/>
  <c r="S18" i="22" s="1"/>
  <c r="AB43" i="21"/>
  <c r="Q18" i="22" s="1"/>
  <c r="AA43" i="21"/>
  <c r="P18" i="22" s="1"/>
  <c r="Z43" i="21"/>
  <c r="O18" i="22" s="1"/>
  <c r="X43" i="21"/>
  <c r="M18" i="22" s="1"/>
  <c r="W43" i="21"/>
  <c r="L18" i="22" s="1"/>
  <c r="V43" i="21"/>
  <c r="K18" i="22" s="1"/>
  <c r="T43" i="21"/>
  <c r="I18" i="22" s="1"/>
  <c r="S43" i="21"/>
  <c r="H18" i="22" s="1"/>
  <c r="R43" i="21"/>
  <c r="G18" i="22" s="1"/>
  <c r="O43" i="21"/>
  <c r="F18" i="22" s="1"/>
  <c r="N43" i="21"/>
  <c r="E18" i="22" s="1"/>
  <c r="M43" i="21"/>
  <c r="D18" i="22" s="1"/>
  <c r="J43" i="21"/>
  <c r="B18" i="22" s="1"/>
  <c r="AG42" i="21"/>
  <c r="AC42" i="21"/>
  <c r="Y42" i="21"/>
  <c r="Y43" i="21" s="1"/>
  <c r="N18" i="22" s="1"/>
  <c r="U42" i="21"/>
  <c r="AF40" i="21"/>
  <c r="U17" i="22" s="1"/>
  <c r="AE40" i="21"/>
  <c r="T17" i="22" s="1"/>
  <c r="AD40" i="21"/>
  <c r="S17" i="22" s="1"/>
  <c r="AB40" i="21"/>
  <c r="Q17" i="22" s="1"/>
  <c r="AA40" i="21"/>
  <c r="P17" i="22" s="1"/>
  <c r="Z40" i="21"/>
  <c r="O17" i="22" s="1"/>
  <c r="X40" i="21"/>
  <c r="M17" i="22" s="1"/>
  <c r="W40" i="21"/>
  <c r="L17" i="22" s="1"/>
  <c r="V40" i="21"/>
  <c r="K17" i="22" s="1"/>
  <c r="T40" i="21"/>
  <c r="I17" i="22" s="1"/>
  <c r="S40" i="21"/>
  <c r="H17" i="22" s="1"/>
  <c r="R40" i="21"/>
  <c r="G17" i="22" s="1"/>
  <c r="O40" i="21"/>
  <c r="F17" i="22" s="1"/>
  <c r="N40" i="21"/>
  <c r="E17" i="22" s="1"/>
  <c r="M40" i="21"/>
  <c r="D17" i="22" s="1"/>
  <c r="K40" i="21"/>
  <c r="C17" i="22" s="1"/>
  <c r="J40" i="21"/>
  <c r="B17" i="22" s="1"/>
  <c r="AG39" i="21"/>
  <c r="AC39" i="21"/>
  <c r="AC40" i="21" s="1"/>
  <c r="R17" i="22" s="1"/>
  <c r="Y39" i="21"/>
  <c r="U39" i="21"/>
  <c r="AF37" i="21"/>
  <c r="U16" i="22" s="1"/>
  <c r="AE37" i="21"/>
  <c r="T16" i="22" s="1"/>
  <c r="AD37" i="21"/>
  <c r="S16" i="22" s="1"/>
  <c r="AB37" i="21"/>
  <c r="Q16" i="22" s="1"/>
  <c r="AA37" i="21"/>
  <c r="P16" i="22" s="1"/>
  <c r="Z37" i="21"/>
  <c r="O16" i="22" s="1"/>
  <c r="X37" i="21"/>
  <c r="M16" i="22" s="1"/>
  <c r="W37" i="21"/>
  <c r="L16" i="22" s="1"/>
  <c r="V37" i="21"/>
  <c r="K16" i="22" s="1"/>
  <c r="T37" i="21"/>
  <c r="I16" i="22" s="1"/>
  <c r="S37" i="21"/>
  <c r="H16" i="22" s="1"/>
  <c r="R37" i="21"/>
  <c r="G16" i="22" s="1"/>
  <c r="O37" i="21"/>
  <c r="F16" i="22" s="1"/>
  <c r="N37" i="21"/>
  <c r="E16" i="22" s="1"/>
  <c r="M37" i="21"/>
  <c r="D16" i="22" s="1"/>
  <c r="K37" i="21"/>
  <c r="C16" i="22" s="1"/>
  <c r="B16" i="22"/>
  <c r="AG36" i="21"/>
  <c r="AC36" i="21"/>
  <c r="Y36" i="21"/>
  <c r="U36" i="21"/>
  <c r="AF34" i="21"/>
  <c r="U15" i="22" s="1"/>
  <c r="AE34" i="21"/>
  <c r="T15" i="22" s="1"/>
  <c r="AD34" i="21"/>
  <c r="S15" i="22" s="1"/>
  <c r="AB34" i="21"/>
  <c r="Q15" i="22" s="1"/>
  <c r="AA34" i="21"/>
  <c r="P15" i="22" s="1"/>
  <c r="Z34" i="21"/>
  <c r="O15" i="22" s="1"/>
  <c r="X34" i="21"/>
  <c r="M15" i="22" s="1"/>
  <c r="W34" i="21"/>
  <c r="L15" i="22" s="1"/>
  <c r="V34" i="21"/>
  <c r="K15" i="22" s="1"/>
  <c r="T34" i="21"/>
  <c r="I15" i="22" s="1"/>
  <c r="S34" i="21"/>
  <c r="H15" i="22" s="1"/>
  <c r="R34" i="21"/>
  <c r="G15" i="22" s="1"/>
  <c r="O34" i="21"/>
  <c r="F15" i="22" s="1"/>
  <c r="N34" i="21"/>
  <c r="E15" i="22" s="1"/>
  <c r="M34" i="21"/>
  <c r="D15" i="22" s="1"/>
  <c r="C15" i="22"/>
  <c r="B15" i="22"/>
  <c r="AG33" i="21"/>
  <c r="AC33" i="21"/>
  <c r="Y33" i="21"/>
  <c r="U33" i="21"/>
  <c r="AF31" i="21"/>
  <c r="U14" i="22" s="1"/>
  <c r="AE31" i="21"/>
  <c r="T14" i="22" s="1"/>
  <c r="AD31" i="21"/>
  <c r="S14" i="22" s="1"/>
  <c r="AB31" i="21"/>
  <c r="Q14" i="22" s="1"/>
  <c r="AA31" i="21"/>
  <c r="P14" i="22" s="1"/>
  <c r="Z31" i="21"/>
  <c r="O14" i="22" s="1"/>
  <c r="X31" i="21"/>
  <c r="M14" i="22" s="1"/>
  <c r="W31" i="21"/>
  <c r="L14" i="22" s="1"/>
  <c r="V31" i="21"/>
  <c r="K14" i="22" s="1"/>
  <c r="T31" i="21"/>
  <c r="I14" i="22" s="1"/>
  <c r="S31" i="21"/>
  <c r="H14" i="22" s="1"/>
  <c r="R31" i="21"/>
  <c r="G14" i="22" s="1"/>
  <c r="O31" i="21"/>
  <c r="F14" i="22" s="1"/>
  <c r="N31" i="21"/>
  <c r="E14" i="22" s="1"/>
  <c r="M31" i="21"/>
  <c r="D14" i="22" s="1"/>
  <c r="K31" i="21"/>
  <c r="C14" i="22" s="1"/>
  <c r="B14" i="22"/>
  <c r="AG30" i="21"/>
  <c r="AC30" i="21"/>
  <c r="Y30" i="21"/>
  <c r="U30" i="21"/>
  <c r="AF28" i="21"/>
  <c r="U13" i="22" s="1"/>
  <c r="AE28" i="21"/>
  <c r="T13" i="22" s="1"/>
  <c r="AD28" i="21"/>
  <c r="S13" i="22" s="1"/>
  <c r="AB28" i="21"/>
  <c r="Q13" i="22" s="1"/>
  <c r="AA28" i="21"/>
  <c r="P13" i="22" s="1"/>
  <c r="Z28" i="21"/>
  <c r="O13" i="22" s="1"/>
  <c r="X28" i="21"/>
  <c r="M13" i="22" s="1"/>
  <c r="W28" i="21"/>
  <c r="L13" i="22" s="1"/>
  <c r="V28" i="21"/>
  <c r="K13" i="22" s="1"/>
  <c r="T28" i="21"/>
  <c r="I13" i="22" s="1"/>
  <c r="S28" i="21"/>
  <c r="H13" i="22" s="1"/>
  <c r="R28" i="21"/>
  <c r="G13" i="22" s="1"/>
  <c r="O28" i="21"/>
  <c r="F13" i="22" s="1"/>
  <c r="N28" i="21"/>
  <c r="E13" i="22" s="1"/>
  <c r="M28" i="21"/>
  <c r="D13" i="22" s="1"/>
  <c r="K28" i="21"/>
  <c r="C13" i="22" s="1"/>
  <c r="J28" i="21"/>
  <c r="B13" i="22" s="1"/>
  <c r="AG27" i="21"/>
  <c r="AC27" i="21"/>
  <c r="Y27" i="21"/>
  <c r="U27" i="21"/>
  <c r="AF25" i="21"/>
  <c r="U12" i="22" s="1"/>
  <c r="AE25" i="21"/>
  <c r="T12" i="22" s="1"/>
  <c r="AD25" i="21"/>
  <c r="S12" i="22" s="1"/>
  <c r="AB25" i="21"/>
  <c r="Q12" i="22" s="1"/>
  <c r="AA25" i="21"/>
  <c r="P12" i="22" s="1"/>
  <c r="Z25" i="21"/>
  <c r="O12" i="22" s="1"/>
  <c r="X25" i="21"/>
  <c r="M12" i="22" s="1"/>
  <c r="W25" i="21"/>
  <c r="L12" i="22" s="1"/>
  <c r="V25" i="21"/>
  <c r="K12" i="22" s="1"/>
  <c r="T25" i="21"/>
  <c r="I12" i="22" s="1"/>
  <c r="S25" i="21"/>
  <c r="H12" i="22" s="1"/>
  <c r="R25" i="21"/>
  <c r="G12" i="22" s="1"/>
  <c r="O25" i="21"/>
  <c r="F12" i="22" s="1"/>
  <c r="N25" i="21"/>
  <c r="E12" i="22" s="1"/>
  <c r="M25" i="21"/>
  <c r="D12" i="22" s="1"/>
  <c r="K25" i="21"/>
  <c r="C12" i="22" s="1"/>
  <c r="J25" i="21"/>
  <c r="B12" i="22" s="1"/>
  <c r="AG24" i="21"/>
  <c r="AC24" i="21"/>
  <c r="Y24" i="21"/>
  <c r="U24" i="21"/>
  <c r="AF22" i="21"/>
  <c r="U11" i="22" s="1"/>
  <c r="AE22" i="21"/>
  <c r="T11" i="22" s="1"/>
  <c r="AD22" i="21"/>
  <c r="S11" i="22" s="1"/>
  <c r="AB22" i="21"/>
  <c r="Q11" i="22" s="1"/>
  <c r="AA22" i="21"/>
  <c r="P11" i="22" s="1"/>
  <c r="Z22" i="21"/>
  <c r="O11" i="22" s="1"/>
  <c r="X22" i="21"/>
  <c r="M11" i="22" s="1"/>
  <c r="W22" i="21"/>
  <c r="L11" i="22" s="1"/>
  <c r="V22" i="21"/>
  <c r="K11" i="22" s="1"/>
  <c r="T22" i="21"/>
  <c r="I11" i="22" s="1"/>
  <c r="S22" i="21"/>
  <c r="H11" i="22" s="1"/>
  <c r="R22" i="21"/>
  <c r="G11" i="22" s="1"/>
  <c r="O22" i="21"/>
  <c r="F11" i="22" s="1"/>
  <c r="N22" i="21"/>
  <c r="E11" i="22" s="1"/>
  <c r="M22" i="21"/>
  <c r="D11" i="22" s="1"/>
  <c r="K22" i="21"/>
  <c r="C11" i="22" s="1"/>
  <c r="B11" i="22"/>
  <c r="AG21" i="21"/>
  <c r="AC21" i="21"/>
  <c r="Y21" i="21"/>
  <c r="U21" i="21"/>
  <c r="AF19" i="21"/>
  <c r="U10" i="22" s="1"/>
  <c r="AE19" i="21"/>
  <c r="T10" i="22" s="1"/>
  <c r="AD19" i="21"/>
  <c r="S10" i="22" s="1"/>
  <c r="AB19" i="21"/>
  <c r="Q10" i="22" s="1"/>
  <c r="AA19" i="21"/>
  <c r="P10" i="22" s="1"/>
  <c r="Z19" i="21"/>
  <c r="O10" i="22" s="1"/>
  <c r="X19" i="21"/>
  <c r="M10" i="22" s="1"/>
  <c r="W19" i="21"/>
  <c r="L10" i="22" s="1"/>
  <c r="V19" i="21"/>
  <c r="K10" i="22" s="1"/>
  <c r="T19" i="21"/>
  <c r="I10" i="22" s="1"/>
  <c r="S19" i="21"/>
  <c r="H10" i="22" s="1"/>
  <c r="R19" i="21"/>
  <c r="G10" i="22" s="1"/>
  <c r="O19" i="21"/>
  <c r="F10" i="22" s="1"/>
  <c r="N19" i="21"/>
  <c r="E10" i="22" s="1"/>
  <c r="M19" i="21"/>
  <c r="D10" i="22" s="1"/>
  <c r="K19" i="21"/>
  <c r="C10" i="22" s="1"/>
  <c r="B10" i="22"/>
  <c r="AG18" i="21"/>
  <c r="AC18" i="21"/>
  <c r="Y18" i="21"/>
  <c r="U18" i="21"/>
  <c r="AF16" i="21"/>
  <c r="U9" i="22" s="1"/>
  <c r="AE16" i="21"/>
  <c r="T9" i="22" s="1"/>
  <c r="AD16" i="21"/>
  <c r="S9" i="22" s="1"/>
  <c r="Q9" i="22"/>
  <c r="P9" i="22"/>
  <c r="O9" i="22"/>
  <c r="M9" i="22"/>
  <c r="L9" i="22"/>
  <c r="K9" i="22"/>
  <c r="T16" i="21"/>
  <c r="I9" i="22" s="1"/>
  <c r="S16" i="21"/>
  <c r="H9" i="22" s="1"/>
  <c r="R16" i="21"/>
  <c r="G9" i="22" s="1"/>
  <c r="O16" i="21"/>
  <c r="F9" i="22" s="1"/>
  <c r="N16" i="21"/>
  <c r="E9" i="22" s="1"/>
  <c r="M16" i="21"/>
  <c r="D9" i="22" s="1"/>
  <c r="C9" i="22"/>
  <c r="J16" i="21"/>
  <c r="B9" i="22" s="1"/>
  <c r="AG14" i="21"/>
  <c r="AC14" i="21"/>
  <c r="Y14" i="21"/>
  <c r="U14" i="21"/>
  <c r="AG13" i="21"/>
  <c r="AC13" i="21"/>
  <c r="Y13" i="21"/>
  <c r="U13" i="21"/>
  <c r="AF11" i="21"/>
  <c r="U8" i="22" s="1"/>
  <c r="AE11" i="21"/>
  <c r="T8" i="22" s="1"/>
  <c r="AD11" i="21"/>
  <c r="AB11" i="21"/>
  <c r="Q8" i="22" s="1"/>
  <c r="AA11" i="21"/>
  <c r="P8" i="22" s="1"/>
  <c r="Z11" i="21"/>
  <c r="O8" i="22" s="1"/>
  <c r="X11" i="21"/>
  <c r="M8" i="22" s="1"/>
  <c r="W11" i="21"/>
  <c r="L8" i="22" s="1"/>
  <c r="V11" i="21"/>
  <c r="K8" i="22" s="1"/>
  <c r="T11" i="21"/>
  <c r="I8" i="22" s="1"/>
  <c r="S11" i="21"/>
  <c r="H8" i="22" s="1"/>
  <c r="R11" i="21"/>
  <c r="G8" i="22" s="1"/>
  <c r="O11" i="21"/>
  <c r="N11" i="21"/>
  <c r="E8" i="22" s="1"/>
  <c r="M11" i="21"/>
  <c r="D8" i="22" s="1"/>
  <c r="K11" i="21"/>
  <c r="C8" i="22" s="1"/>
  <c r="B8" i="22"/>
  <c r="AG10" i="21"/>
  <c r="AC10" i="21"/>
  <c r="Y10" i="21"/>
  <c r="U10" i="21"/>
  <c r="AG9" i="21"/>
  <c r="AC9" i="21"/>
  <c r="Y9" i="21"/>
  <c r="U9" i="21"/>
  <c r="C18" i="20"/>
  <c r="Y17" i="20"/>
  <c r="A5" i="20"/>
  <c r="A25" i="20" s="1"/>
  <c r="A264" i="19"/>
  <c r="AF263" i="19"/>
  <c r="U24" i="20" s="1"/>
  <c r="AE263" i="19"/>
  <c r="T24" i="20" s="1"/>
  <c r="AD263" i="19"/>
  <c r="S24" i="20" s="1"/>
  <c r="AB263" i="19"/>
  <c r="Q24" i="20" s="1"/>
  <c r="AA263" i="19"/>
  <c r="P24" i="20" s="1"/>
  <c r="Z263" i="19"/>
  <c r="O24" i="20" s="1"/>
  <c r="X263" i="19"/>
  <c r="M24" i="20" s="1"/>
  <c r="W263" i="19"/>
  <c r="L24" i="20" s="1"/>
  <c r="V263" i="19"/>
  <c r="K24" i="20" s="1"/>
  <c r="T263" i="19"/>
  <c r="I24" i="20" s="1"/>
  <c r="S263" i="19"/>
  <c r="H24" i="20" s="1"/>
  <c r="R263" i="19"/>
  <c r="G24" i="20" s="1"/>
  <c r="O263" i="19"/>
  <c r="F24" i="20" s="1"/>
  <c r="N263" i="19"/>
  <c r="E24" i="20" s="1"/>
  <c r="M263" i="19"/>
  <c r="D24" i="20" s="1"/>
  <c r="C24" i="20"/>
  <c r="J263" i="19"/>
  <c r="B24" i="20" s="1"/>
  <c r="AG262" i="19"/>
  <c r="AG263" i="19" s="1"/>
  <c r="V24" i="20" s="1"/>
  <c r="AC262" i="19"/>
  <c r="AC263" i="19" s="1"/>
  <c r="R24" i="20" s="1"/>
  <c r="Y262" i="19"/>
  <c r="Y263" i="19" s="1"/>
  <c r="N24" i="20" s="1"/>
  <c r="U262" i="19"/>
  <c r="U263" i="19" s="1"/>
  <c r="J24" i="20" s="1"/>
  <c r="U23" i="20"/>
  <c r="T23" i="20"/>
  <c r="S23" i="20"/>
  <c r="Q23" i="20"/>
  <c r="P23" i="20"/>
  <c r="O23" i="20"/>
  <c r="L23" i="20"/>
  <c r="K23" i="20"/>
  <c r="I23" i="20"/>
  <c r="H23" i="20"/>
  <c r="G23" i="20"/>
  <c r="O259" i="19"/>
  <c r="F23" i="20" s="1"/>
  <c r="N259" i="19"/>
  <c r="E23" i="20" s="1"/>
  <c r="M259" i="19"/>
  <c r="D23" i="20" s="1"/>
  <c r="C23" i="20"/>
  <c r="AG225" i="19"/>
  <c r="AC225" i="19"/>
  <c r="Y225" i="19"/>
  <c r="U225" i="19"/>
  <c r="AF220" i="19"/>
  <c r="U21" i="20" s="1"/>
  <c r="AE220" i="19"/>
  <c r="T21" i="20" s="1"/>
  <c r="AD220" i="19"/>
  <c r="S21" i="20" s="1"/>
  <c r="AB220" i="19"/>
  <c r="Q21" i="20" s="1"/>
  <c r="AA220" i="19"/>
  <c r="P21" i="20" s="1"/>
  <c r="Z220" i="19"/>
  <c r="O21" i="20" s="1"/>
  <c r="X220" i="19"/>
  <c r="M21" i="20" s="1"/>
  <c r="W220" i="19"/>
  <c r="L21" i="20" s="1"/>
  <c r="V220" i="19"/>
  <c r="K21" i="20" s="1"/>
  <c r="T220" i="19"/>
  <c r="I21" i="20" s="1"/>
  <c r="S220" i="19"/>
  <c r="H21" i="20" s="1"/>
  <c r="R220" i="19"/>
  <c r="G21" i="20" s="1"/>
  <c r="O220" i="19"/>
  <c r="F21" i="20" s="1"/>
  <c r="N220" i="19"/>
  <c r="E21" i="20" s="1"/>
  <c r="M220" i="19"/>
  <c r="D21" i="20" s="1"/>
  <c r="K220" i="19"/>
  <c r="C21" i="20" s="1"/>
  <c r="B21" i="20"/>
  <c r="AG219" i="19"/>
  <c r="AC219" i="19"/>
  <c r="Y219" i="19"/>
  <c r="U219" i="19"/>
  <c r="AF217" i="19"/>
  <c r="U20" i="20" s="1"/>
  <c r="AE217" i="19"/>
  <c r="T20" i="20" s="1"/>
  <c r="AD217" i="19"/>
  <c r="S20" i="20" s="1"/>
  <c r="AB217" i="19"/>
  <c r="Q20" i="20" s="1"/>
  <c r="AA217" i="19"/>
  <c r="P20" i="20" s="1"/>
  <c r="Z217" i="19"/>
  <c r="O20" i="20" s="1"/>
  <c r="X217" i="19"/>
  <c r="M20" i="20" s="1"/>
  <c r="W217" i="19"/>
  <c r="L20" i="20" s="1"/>
  <c r="V217" i="19"/>
  <c r="K20" i="20" s="1"/>
  <c r="T217" i="19"/>
  <c r="I20" i="20" s="1"/>
  <c r="S217" i="19"/>
  <c r="H20" i="20" s="1"/>
  <c r="R217" i="19"/>
  <c r="G20" i="20" s="1"/>
  <c r="O217" i="19"/>
  <c r="F20" i="20" s="1"/>
  <c r="N217" i="19"/>
  <c r="E20" i="20" s="1"/>
  <c r="M217" i="19"/>
  <c r="D20" i="20" s="1"/>
  <c r="K217" i="19"/>
  <c r="C20" i="20" s="1"/>
  <c r="B20" i="20"/>
  <c r="AG207" i="19"/>
  <c r="AC207" i="19"/>
  <c r="Y207" i="19"/>
  <c r="U207" i="19"/>
  <c r="AF205" i="19"/>
  <c r="U19" i="20" s="1"/>
  <c r="AE205" i="19"/>
  <c r="T19" i="20" s="1"/>
  <c r="AD205" i="19"/>
  <c r="S19" i="20" s="1"/>
  <c r="AB205" i="19"/>
  <c r="Q19" i="20" s="1"/>
  <c r="AA205" i="19"/>
  <c r="P19" i="20" s="1"/>
  <c r="Z205" i="19"/>
  <c r="O19" i="20" s="1"/>
  <c r="X205" i="19"/>
  <c r="M19" i="20" s="1"/>
  <c r="W205" i="19"/>
  <c r="L19" i="20" s="1"/>
  <c r="V205" i="19"/>
  <c r="K19" i="20" s="1"/>
  <c r="T205" i="19"/>
  <c r="I19" i="20" s="1"/>
  <c r="S205" i="19"/>
  <c r="H19" i="20" s="1"/>
  <c r="R205" i="19"/>
  <c r="G19" i="20" s="1"/>
  <c r="O205" i="19"/>
  <c r="F19" i="20" s="1"/>
  <c r="N205" i="19"/>
  <c r="E19" i="20" s="1"/>
  <c r="M205" i="19"/>
  <c r="D19" i="20" s="1"/>
  <c r="K205" i="19"/>
  <c r="C19" i="20" s="1"/>
  <c r="B19" i="20"/>
  <c r="AG204" i="19"/>
  <c r="AC204" i="19"/>
  <c r="Y204" i="19"/>
  <c r="U204" i="19"/>
  <c r="AG203" i="19"/>
  <c r="AC203" i="19"/>
  <c r="Y203" i="19"/>
  <c r="U203" i="19"/>
  <c r="AF201" i="19"/>
  <c r="U18" i="20" s="1"/>
  <c r="AE201" i="19"/>
  <c r="T18" i="20" s="1"/>
  <c r="AD201" i="19"/>
  <c r="S18" i="20" s="1"/>
  <c r="AB201" i="19"/>
  <c r="Q18" i="20" s="1"/>
  <c r="AA201" i="19"/>
  <c r="P18" i="20" s="1"/>
  <c r="Z201" i="19"/>
  <c r="O18" i="20" s="1"/>
  <c r="X201" i="19"/>
  <c r="M18" i="20" s="1"/>
  <c r="W201" i="19"/>
  <c r="L18" i="20" s="1"/>
  <c r="V201" i="19"/>
  <c r="K18" i="20" s="1"/>
  <c r="T201" i="19"/>
  <c r="I18" i="20" s="1"/>
  <c r="S201" i="19"/>
  <c r="H18" i="20" s="1"/>
  <c r="R201" i="19"/>
  <c r="G18" i="20" s="1"/>
  <c r="O201" i="19"/>
  <c r="F18" i="20" s="1"/>
  <c r="N201" i="19"/>
  <c r="E18" i="20" s="1"/>
  <c r="M201" i="19"/>
  <c r="D18" i="20" s="1"/>
  <c r="B18" i="20"/>
  <c r="AG200" i="19"/>
  <c r="AC200" i="19"/>
  <c r="Y200" i="19"/>
  <c r="U200" i="19"/>
  <c r="AG199" i="19"/>
  <c r="AC199" i="19"/>
  <c r="Y199" i="19"/>
  <c r="U199" i="19"/>
  <c r="AF197" i="19"/>
  <c r="U17" i="20" s="1"/>
  <c r="AE197" i="19"/>
  <c r="T17" i="20" s="1"/>
  <c r="AD197" i="19"/>
  <c r="S17" i="20" s="1"/>
  <c r="AB197" i="19"/>
  <c r="Q17" i="20" s="1"/>
  <c r="AA197" i="19"/>
  <c r="P17" i="20" s="1"/>
  <c r="Z197" i="19"/>
  <c r="O17" i="20" s="1"/>
  <c r="X197" i="19"/>
  <c r="M17" i="20" s="1"/>
  <c r="W197" i="19"/>
  <c r="L17" i="20" s="1"/>
  <c r="V197" i="19"/>
  <c r="K17" i="20" s="1"/>
  <c r="T197" i="19"/>
  <c r="I17" i="20" s="1"/>
  <c r="S197" i="19"/>
  <c r="H17" i="20" s="1"/>
  <c r="R197" i="19"/>
  <c r="G17" i="20" s="1"/>
  <c r="O197" i="19"/>
  <c r="F17" i="20" s="1"/>
  <c r="N197" i="19"/>
  <c r="E17" i="20" s="1"/>
  <c r="M197" i="19"/>
  <c r="D17" i="20" s="1"/>
  <c r="K197" i="19"/>
  <c r="C17" i="20" s="1"/>
  <c r="B17" i="20"/>
  <c r="AG196" i="19"/>
  <c r="AC196" i="19"/>
  <c r="Y196" i="19"/>
  <c r="U196" i="19"/>
  <c r="AG195" i="19"/>
  <c r="AC195" i="19"/>
  <c r="Y195" i="19"/>
  <c r="U195" i="19"/>
  <c r="AF193" i="19"/>
  <c r="U16" i="20" s="1"/>
  <c r="AE193" i="19"/>
  <c r="T16" i="20" s="1"/>
  <c r="AD193" i="19"/>
  <c r="S16" i="20" s="1"/>
  <c r="Q16" i="20"/>
  <c r="P16" i="20"/>
  <c r="O16" i="20"/>
  <c r="X193" i="19"/>
  <c r="M16" i="20" s="1"/>
  <c r="W193" i="19"/>
  <c r="L16" i="20" s="1"/>
  <c r="V193" i="19"/>
  <c r="K16" i="20" s="1"/>
  <c r="T193" i="19"/>
  <c r="I16" i="20" s="1"/>
  <c r="S193" i="19"/>
  <c r="H16" i="20" s="1"/>
  <c r="R193" i="19"/>
  <c r="G16" i="20" s="1"/>
  <c r="O193" i="19"/>
  <c r="F16" i="20" s="1"/>
  <c r="N193" i="19"/>
  <c r="E16" i="20" s="1"/>
  <c r="M193" i="19"/>
  <c r="D16" i="20" s="1"/>
  <c r="C16" i="20"/>
  <c r="J193" i="19"/>
  <c r="B16" i="20" s="1"/>
  <c r="AG190" i="19"/>
  <c r="AC190" i="19"/>
  <c r="Y190" i="19"/>
  <c r="Y193" i="19" s="1"/>
  <c r="U190" i="19"/>
  <c r="AF188" i="19"/>
  <c r="U15" i="20" s="1"/>
  <c r="AE188" i="19"/>
  <c r="T15" i="20" s="1"/>
  <c r="AD188" i="19"/>
  <c r="S15" i="20" s="1"/>
  <c r="Q15" i="20"/>
  <c r="P15" i="20"/>
  <c r="O15" i="20"/>
  <c r="M15" i="20"/>
  <c r="L15" i="20"/>
  <c r="K15" i="20"/>
  <c r="I15" i="20"/>
  <c r="H15" i="20"/>
  <c r="G15" i="20"/>
  <c r="O188" i="19"/>
  <c r="F15" i="20" s="1"/>
  <c r="N188" i="19"/>
  <c r="E15" i="20" s="1"/>
  <c r="M188" i="19"/>
  <c r="D15" i="20" s="1"/>
  <c r="C15" i="20"/>
  <c r="B15" i="20"/>
  <c r="AG159" i="19"/>
  <c r="AG188" i="19" s="1"/>
  <c r="AC159" i="19"/>
  <c r="AC188" i="19" s="1"/>
  <c r="Y159" i="19"/>
  <c r="Y188" i="19" s="1"/>
  <c r="U159" i="19"/>
  <c r="U188" i="19" s="1"/>
  <c r="AF157" i="19"/>
  <c r="U14" i="20" s="1"/>
  <c r="AE157" i="19"/>
  <c r="T14" i="20" s="1"/>
  <c r="AD157" i="19"/>
  <c r="S14" i="20" s="1"/>
  <c r="Q14" i="20"/>
  <c r="P14" i="20"/>
  <c r="O14" i="20"/>
  <c r="X157" i="19"/>
  <c r="M14" i="20" s="1"/>
  <c r="W157" i="19"/>
  <c r="L14" i="20" s="1"/>
  <c r="V157" i="19"/>
  <c r="K14" i="20" s="1"/>
  <c r="I14" i="20"/>
  <c r="H14" i="20"/>
  <c r="G14" i="20"/>
  <c r="O157" i="19"/>
  <c r="F14" i="20" s="1"/>
  <c r="N157" i="19"/>
  <c r="E14" i="20" s="1"/>
  <c r="M157" i="19"/>
  <c r="D14" i="20" s="1"/>
  <c r="C14" i="20"/>
  <c r="B14" i="20"/>
  <c r="AG98" i="19"/>
  <c r="AC98" i="19"/>
  <c r="Y98" i="19"/>
  <c r="U98" i="19"/>
  <c r="AG97" i="19"/>
  <c r="AC97" i="19"/>
  <c r="Y97" i="19"/>
  <c r="U97" i="19"/>
  <c r="AF95" i="19"/>
  <c r="U13" i="20" s="1"/>
  <c r="AE95" i="19"/>
  <c r="T13" i="20" s="1"/>
  <c r="AD95" i="19"/>
  <c r="S13" i="20" s="1"/>
  <c r="AB95" i="19"/>
  <c r="Q13" i="20" s="1"/>
  <c r="AA95" i="19"/>
  <c r="P13" i="20" s="1"/>
  <c r="Z95" i="19"/>
  <c r="O13" i="20" s="1"/>
  <c r="X95" i="19"/>
  <c r="M13" i="20" s="1"/>
  <c r="W95" i="19"/>
  <c r="L13" i="20" s="1"/>
  <c r="V95" i="19"/>
  <c r="K13" i="20" s="1"/>
  <c r="T95" i="19"/>
  <c r="I13" i="20" s="1"/>
  <c r="S95" i="19"/>
  <c r="H13" i="20" s="1"/>
  <c r="R95" i="19"/>
  <c r="G13" i="20" s="1"/>
  <c r="O95" i="19"/>
  <c r="F13" i="20" s="1"/>
  <c r="N95" i="19"/>
  <c r="E13" i="20" s="1"/>
  <c r="M95" i="19"/>
  <c r="D13" i="20" s="1"/>
  <c r="C13" i="20"/>
  <c r="B13" i="20"/>
  <c r="AG68" i="19"/>
  <c r="AC68" i="19"/>
  <c r="Y68" i="19"/>
  <c r="U68" i="19"/>
  <c r="AG67" i="19"/>
  <c r="AC67" i="19"/>
  <c r="Y67" i="19"/>
  <c r="U67" i="19"/>
  <c r="U12" i="20"/>
  <c r="T12" i="20"/>
  <c r="S12" i="20"/>
  <c r="Q12" i="20"/>
  <c r="P12" i="20"/>
  <c r="O12" i="20"/>
  <c r="M12" i="20"/>
  <c r="L12" i="20"/>
  <c r="K12" i="20"/>
  <c r="T65" i="19"/>
  <c r="I12" i="20" s="1"/>
  <c r="S65" i="19"/>
  <c r="H12" i="20" s="1"/>
  <c r="R65" i="19"/>
  <c r="G12" i="20" s="1"/>
  <c r="O65" i="19"/>
  <c r="F12" i="20" s="1"/>
  <c r="N65" i="19"/>
  <c r="E12" i="20" s="1"/>
  <c r="M65" i="19"/>
  <c r="D12" i="20" s="1"/>
  <c r="C12" i="20"/>
  <c r="AG48" i="19"/>
  <c r="AC48" i="19"/>
  <c r="Y48" i="19"/>
  <c r="U48" i="19"/>
  <c r="AF46" i="19"/>
  <c r="U11" i="20" s="1"/>
  <c r="AE46" i="19"/>
  <c r="T11" i="20" s="1"/>
  <c r="AD46" i="19"/>
  <c r="S11" i="20" s="1"/>
  <c r="AB46" i="19"/>
  <c r="Q11" i="20" s="1"/>
  <c r="AA46" i="19"/>
  <c r="P11" i="20" s="1"/>
  <c r="Z46" i="19"/>
  <c r="O11" i="20" s="1"/>
  <c r="X46" i="19"/>
  <c r="M11" i="20" s="1"/>
  <c r="W46" i="19"/>
  <c r="L11" i="20" s="1"/>
  <c r="V46" i="19"/>
  <c r="K11" i="20" s="1"/>
  <c r="T46" i="19"/>
  <c r="I11" i="20" s="1"/>
  <c r="S46" i="19"/>
  <c r="H11" i="20" s="1"/>
  <c r="R46" i="19"/>
  <c r="G11" i="20" s="1"/>
  <c r="O46" i="19"/>
  <c r="F11" i="20" s="1"/>
  <c r="N46" i="19"/>
  <c r="E11" i="20" s="1"/>
  <c r="M46" i="19"/>
  <c r="D11" i="20" s="1"/>
  <c r="C11" i="20"/>
  <c r="B11" i="20"/>
  <c r="AF19" i="19"/>
  <c r="U10" i="20" s="1"/>
  <c r="AE19" i="19"/>
  <c r="T10" i="20" s="1"/>
  <c r="AD19" i="19"/>
  <c r="S10" i="20" s="1"/>
  <c r="AB19" i="19"/>
  <c r="Q10" i="20" s="1"/>
  <c r="AA19" i="19"/>
  <c r="P10" i="20" s="1"/>
  <c r="Z19" i="19"/>
  <c r="O10" i="20" s="1"/>
  <c r="X19" i="19"/>
  <c r="M10" i="20" s="1"/>
  <c r="W19" i="19"/>
  <c r="L10" i="20" s="1"/>
  <c r="V19" i="19"/>
  <c r="K10" i="20" s="1"/>
  <c r="T19" i="19"/>
  <c r="I10" i="20" s="1"/>
  <c r="S19" i="19"/>
  <c r="H10" i="20" s="1"/>
  <c r="R19" i="19"/>
  <c r="G10" i="20" s="1"/>
  <c r="O19" i="19"/>
  <c r="F10" i="20" s="1"/>
  <c r="N19" i="19"/>
  <c r="E10" i="20" s="1"/>
  <c r="M19" i="19"/>
  <c r="D10" i="20" s="1"/>
  <c r="K19" i="19"/>
  <c r="C10" i="20" s="1"/>
  <c r="B10" i="20"/>
  <c r="AG18" i="19"/>
  <c r="AC18" i="19"/>
  <c r="Y18" i="19"/>
  <c r="U18" i="19"/>
  <c r="AG17" i="19"/>
  <c r="AC17" i="19"/>
  <c r="Y17" i="19"/>
  <c r="U17" i="19"/>
  <c r="AF15" i="19"/>
  <c r="U9" i="20" s="1"/>
  <c r="AE15" i="19"/>
  <c r="T9" i="20" s="1"/>
  <c r="AD15" i="19"/>
  <c r="S9" i="20" s="1"/>
  <c r="AB15" i="19"/>
  <c r="Q9" i="20" s="1"/>
  <c r="AA15" i="19"/>
  <c r="P9" i="20" s="1"/>
  <c r="Z15" i="19"/>
  <c r="O9" i="20" s="1"/>
  <c r="X15" i="19"/>
  <c r="M9" i="20" s="1"/>
  <c r="W15" i="19"/>
  <c r="L9" i="20" s="1"/>
  <c r="V15" i="19"/>
  <c r="K9" i="20" s="1"/>
  <c r="T15" i="19"/>
  <c r="I9" i="20" s="1"/>
  <c r="S15" i="19"/>
  <c r="H9" i="20" s="1"/>
  <c r="R15" i="19"/>
  <c r="G9" i="20" s="1"/>
  <c r="O15" i="19"/>
  <c r="F9" i="20" s="1"/>
  <c r="N15" i="19"/>
  <c r="E9" i="20" s="1"/>
  <c r="M15" i="19"/>
  <c r="D9" i="20" s="1"/>
  <c r="K15" i="19"/>
  <c r="C9" i="20" s="1"/>
  <c r="B9" i="20"/>
  <c r="AG14" i="19"/>
  <c r="AC14" i="19"/>
  <c r="Y14" i="19"/>
  <c r="U14" i="19"/>
  <c r="AG13" i="19"/>
  <c r="AC13" i="19"/>
  <c r="Y13" i="19"/>
  <c r="U13" i="19"/>
  <c r="AF11" i="19"/>
  <c r="U8" i="20" s="1"/>
  <c r="AE11" i="19"/>
  <c r="T8" i="20" s="1"/>
  <c r="AD11" i="19"/>
  <c r="AB11" i="19"/>
  <c r="Q8" i="20" s="1"/>
  <c r="AA11" i="19"/>
  <c r="P8" i="20" s="1"/>
  <c r="Z11" i="19"/>
  <c r="O8" i="20" s="1"/>
  <c r="X11" i="19"/>
  <c r="M8" i="20" s="1"/>
  <c r="W11" i="19"/>
  <c r="L8" i="20" s="1"/>
  <c r="V11" i="19"/>
  <c r="T11" i="19"/>
  <c r="I8" i="20" s="1"/>
  <c r="S11" i="19"/>
  <c r="H8" i="20" s="1"/>
  <c r="R11" i="19"/>
  <c r="G8" i="20" s="1"/>
  <c r="O11" i="19"/>
  <c r="F8" i="20" s="1"/>
  <c r="N11" i="19"/>
  <c r="E8" i="20" s="1"/>
  <c r="M11" i="19"/>
  <c r="D8" i="20" s="1"/>
  <c r="K11" i="19"/>
  <c r="B8" i="20"/>
  <c r="AG10" i="19"/>
  <c r="AC10" i="19"/>
  <c r="Y10" i="19"/>
  <c r="U10" i="19"/>
  <c r="AG9" i="19"/>
  <c r="AC9" i="19"/>
  <c r="Y9" i="19"/>
  <c r="U9" i="19"/>
  <c r="T21" i="18"/>
  <c r="L20" i="18"/>
  <c r="D19" i="18"/>
  <c r="C18" i="18"/>
  <c r="Y17" i="18"/>
  <c r="D17" i="18"/>
  <c r="S15" i="18"/>
  <c r="C14" i="18"/>
  <c r="S12" i="18"/>
  <c r="T10" i="18"/>
  <c r="L9" i="18"/>
  <c r="D8" i="18"/>
  <c r="A5" i="18"/>
  <c r="A24" i="18" s="1"/>
  <c r="A71" i="17"/>
  <c r="AF70" i="17"/>
  <c r="U23" i="18" s="1"/>
  <c r="AE70" i="17"/>
  <c r="T23" i="18" s="1"/>
  <c r="AD70" i="17"/>
  <c r="S23" i="18" s="1"/>
  <c r="AB70" i="17"/>
  <c r="Q23" i="18" s="1"/>
  <c r="AA70" i="17"/>
  <c r="P23" i="18" s="1"/>
  <c r="Z70" i="17"/>
  <c r="O23" i="18" s="1"/>
  <c r="X70" i="17"/>
  <c r="M23" i="18" s="1"/>
  <c r="W70" i="17"/>
  <c r="L23" i="18" s="1"/>
  <c r="V70" i="17"/>
  <c r="K23" i="18" s="1"/>
  <c r="T70" i="17"/>
  <c r="I23" i="18" s="1"/>
  <c r="S70" i="17"/>
  <c r="H23" i="18" s="1"/>
  <c r="R70" i="17"/>
  <c r="G23" i="18" s="1"/>
  <c r="O70" i="17"/>
  <c r="F23" i="18" s="1"/>
  <c r="N70" i="17"/>
  <c r="E23" i="18" s="1"/>
  <c r="M70" i="17"/>
  <c r="D23" i="18" s="1"/>
  <c r="K70" i="17"/>
  <c r="C23" i="18" s="1"/>
  <c r="J70" i="17"/>
  <c r="B23" i="18" s="1"/>
  <c r="AG69" i="17"/>
  <c r="AG70" i="17" s="1"/>
  <c r="V23" i="18" s="1"/>
  <c r="AC69" i="17"/>
  <c r="AC70" i="17" s="1"/>
  <c r="R23" i="18" s="1"/>
  <c r="Y69" i="17"/>
  <c r="Y70" i="17" s="1"/>
  <c r="N23" i="18" s="1"/>
  <c r="U69" i="17"/>
  <c r="U70" i="17" s="1"/>
  <c r="J23" i="18" s="1"/>
  <c r="AF67" i="17"/>
  <c r="U22" i="18" s="1"/>
  <c r="AE67" i="17"/>
  <c r="T22" i="18" s="1"/>
  <c r="AD67" i="17"/>
  <c r="S22" i="18" s="1"/>
  <c r="AB67" i="17"/>
  <c r="Q22" i="18" s="1"/>
  <c r="AA67" i="17"/>
  <c r="P22" i="18" s="1"/>
  <c r="Z67" i="17"/>
  <c r="O22" i="18" s="1"/>
  <c r="X67" i="17"/>
  <c r="M22" i="18" s="1"/>
  <c r="W67" i="17"/>
  <c r="L22" i="18" s="1"/>
  <c r="V67" i="17"/>
  <c r="K22" i="18" s="1"/>
  <c r="T67" i="17"/>
  <c r="I22" i="18" s="1"/>
  <c r="S67" i="17"/>
  <c r="H22" i="18" s="1"/>
  <c r="R67" i="17"/>
  <c r="G22" i="18" s="1"/>
  <c r="O67" i="17"/>
  <c r="F22" i="18" s="1"/>
  <c r="N67" i="17"/>
  <c r="E22" i="18" s="1"/>
  <c r="M67" i="17"/>
  <c r="D22" i="18" s="1"/>
  <c r="K67" i="17"/>
  <c r="C22" i="18" s="1"/>
  <c r="J67" i="17"/>
  <c r="B22" i="18" s="1"/>
  <c r="AG66" i="17"/>
  <c r="AC66" i="17"/>
  <c r="Y66" i="17"/>
  <c r="U66" i="17"/>
  <c r="AH66" i="17" s="1"/>
  <c r="AG65" i="17"/>
  <c r="AC65" i="17"/>
  <c r="AC67" i="17" s="1"/>
  <c r="R22" i="18" s="1"/>
  <c r="Y65" i="17"/>
  <c r="U65" i="17"/>
  <c r="U67" i="17" s="1"/>
  <c r="J22" i="18" s="1"/>
  <c r="AF63" i="17"/>
  <c r="U21" i="18" s="1"/>
  <c r="AE63" i="17"/>
  <c r="AD63" i="17"/>
  <c r="S21" i="18" s="1"/>
  <c r="AB63" i="17"/>
  <c r="Q21" i="18" s="1"/>
  <c r="AA63" i="17"/>
  <c r="P21" i="18" s="1"/>
  <c r="Z63" i="17"/>
  <c r="O21" i="18" s="1"/>
  <c r="X63" i="17"/>
  <c r="M21" i="18" s="1"/>
  <c r="W63" i="17"/>
  <c r="L21" i="18" s="1"/>
  <c r="V63" i="17"/>
  <c r="K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D21" i="18" s="1"/>
  <c r="K63" i="17"/>
  <c r="C21" i="18" s="1"/>
  <c r="J63" i="17"/>
  <c r="B21" i="18" s="1"/>
  <c r="AG62" i="17"/>
  <c r="AC62" i="17"/>
  <c r="AC63" i="17" s="1"/>
  <c r="R21" i="18" s="1"/>
  <c r="Y62" i="17"/>
  <c r="U62" i="17"/>
  <c r="AH62" i="17" s="1"/>
  <c r="AI62" i="17" s="1"/>
  <c r="AG61" i="17"/>
  <c r="AG63" i="17" s="1"/>
  <c r="V21" i="18" s="1"/>
  <c r="AC61" i="17"/>
  <c r="Y61" i="17"/>
  <c r="U61" i="17"/>
  <c r="U63" i="17" s="1"/>
  <c r="J21" i="18" s="1"/>
  <c r="AF59" i="17"/>
  <c r="U20" i="18" s="1"/>
  <c r="AE59" i="17"/>
  <c r="T20" i="18" s="1"/>
  <c r="AD59" i="17"/>
  <c r="S20" i="18" s="1"/>
  <c r="AB59" i="17"/>
  <c r="Q20" i="18" s="1"/>
  <c r="AA59" i="17"/>
  <c r="P20" i="18" s="1"/>
  <c r="Z59" i="17"/>
  <c r="O20" i="18" s="1"/>
  <c r="X59" i="17"/>
  <c r="M20" i="18" s="1"/>
  <c r="W59" i="17"/>
  <c r="V59" i="17"/>
  <c r="K20" i="18" s="1"/>
  <c r="T59" i="17"/>
  <c r="I20" i="18" s="1"/>
  <c r="S59" i="17"/>
  <c r="H20" i="18" s="1"/>
  <c r="R59" i="17"/>
  <c r="G20" i="18" s="1"/>
  <c r="O59" i="17"/>
  <c r="F20" i="18" s="1"/>
  <c r="N59" i="17"/>
  <c r="E20" i="18" s="1"/>
  <c r="M59" i="17"/>
  <c r="D20" i="18" s="1"/>
  <c r="K59" i="17"/>
  <c r="C20" i="18" s="1"/>
  <c r="J59" i="17"/>
  <c r="B20" i="18" s="1"/>
  <c r="AH58" i="17"/>
  <c r="AG58" i="17"/>
  <c r="AC58" i="17"/>
  <c r="Y58" i="17"/>
  <c r="U58" i="17"/>
  <c r="AG57" i="17"/>
  <c r="AC57" i="17"/>
  <c r="Y57" i="17"/>
  <c r="U57" i="17"/>
  <c r="U59" i="17" s="1"/>
  <c r="J20" i="18" s="1"/>
  <c r="AF55" i="17"/>
  <c r="U19" i="18" s="1"/>
  <c r="AE55" i="17"/>
  <c r="T19" i="18" s="1"/>
  <c r="AD55" i="17"/>
  <c r="S19" i="18" s="1"/>
  <c r="AB55" i="17"/>
  <c r="Q19" i="18" s="1"/>
  <c r="AA55" i="17"/>
  <c r="P19" i="18" s="1"/>
  <c r="Z55" i="17"/>
  <c r="O19" i="18" s="1"/>
  <c r="X55" i="17"/>
  <c r="M19" i="18" s="1"/>
  <c r="W55" i="17"/>
  <c r="L19" i="18" s="1"/>
  <c r="V55" i="17"/>
  <c r="K19" i="18" s="1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K55" i="17"/>
  <c r="C19" i="18" s="1"/>
  <c r="J55" i="17"/>
  <c r="B19" i="18" s="1"/>
  <c r="AG54" i="17"/>
  <c r="AG55" i="17" s="1"/>
  <c r="V19" i="18" s="1"/>
  <c r="AC54" i="17"/>
  <c r="Y54" i="17"/>
  <c r="U54" i="17"/>
  <c r="AG53" i="17"/>
  <c r="AC53" i="17"/>
  <c r="Y53" i="17"/>
  <c r="Y55" i="17" s="1"/>
  <c r="N19" i="18" s="1"/>
  <c r="U53" i="17"/>
  <c r="AF51" i="17"/>
  <c r="U18" i="18" s="1"/>
  <c r="AE51" i="17"/>
  <c r="T18" i="18" s="1"/>
  <c r="AD51" i="17"/>
  <c r="S18" i="18" s="1"/>
  <c r="AB51" i="17"/>
  <c r="Q18" i="18" s="1"/>
  <c r="AA51" i="17"/>
  <c r="P18" i="18" s="1"/>
  <c r="Z51" i="17"/>
  <c r="O18" i="18" s="1"/>
  <c r="X51" i="17"/>
  <c r="M18" i="18" s="1"/>
  <c r="W51" i="17"/>
  <c r="L18" i="18" s="1"/>
  <c r="V51" i="17"/>
  <c r="K18" i="18" s="1"/>
  <c r="T51" i="17"/>
  <c r="I18" i="18" s="1"/>
  <c r="S51" i="17"/>
  <c r="H18" i="18" s="1"/>
  <c r="R51" i="17"/>
  <c r="G18" i="18" s="1"/>
  <c r="O51" i="17"/>
  <c r="F18" i="18" s="1"/>
  <c r="N51" i="17"/>
  <c r="E18" i="18" s="1"/>
  <c r="M51" i="17"/>
  <c r="D18" i="18" s="1"/>
  <c r="J51" i="17"/>
  <c r="B18" i="18" s="1"/>
  <c r="AG50" i="17"/>
  <c r="AC50" i="17"/>
  <c r="Y50" i="17"/>
  <c r="U50" i="17"/>
  <c r="AG49" i="17"/>
  <c r="AC49" i="17"/>
  <c r="AC51" i="17" s="1"/>
  <c r="R18" i="18" s="1"/>
  <c r="Y49" i="17"/>
  <c r="Y51" i="17" s="1"/>
  <c r="N18" i="18" s="1"/>
  <c r="U49" i="17"/>
  <c r="AH49" i="17" s="1"/>
  <c r="AI49" i="17" s="1"/>
  <c r="AF47" i="17"/>
  <c r="U17" i="18" s="1"/>
  <c r="AE47" i="17"/>
  <c r="T17" i="18" s="1"/>
  <c r="AD47" i="17"/>
  <c r="S17" i="18" s="1"/>
  <c r="AB47" i="17"/>
  <c r="Q17" i="18" s="1"/>
  <c r="AA47" i="17"/>
  <c r="P17" i="18" s="1"/>
  <c r="Z47" i="17"/>
  <c r="O17" i="18" s="1"/>
  <c r="X47" i="17"/>
  <c r="M17" i="18" s="1"/>
  <c r="W47" i="17"/>
  <c r="L17" i="18" s="1"/>
  <c r="V47" i="17"/>
  <c r="K17" i="18" s="1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K47" i="17"/>
  <c r="C17" i="18" s="1"/>
  <c r="J47" i="17"/>
  <c r="B17" i="18" s="1"/>
  <c r="AG46" i="17"/>
  <c r="AC46" i="17"/>
  <c r="Y46" i="17"/>
  <c r="U46" i="17"/>
  <c r="AG45" i="17"/>
  <c r="AC45" i="17"/>
  <c r="Y45" i="17"/>
  <c r="Y47" i="17" s="1"/>
  <c r="N17" i="18" s="1"/>
  <c r="U45" i="17"/>
  <c r="AH45" i="17" s="1"/>
  <c r="AF43" i="17"/>
  <c r="U16" i="18" s="1"/>
  <c r="AE43" i="17"/>
  <c r="T16" i="18" s="1"/>
  <c r="AD43" i="17"/>
  <c r="S16" i="18" s="1"/>
  <c r="AB43" i="17"/>
  <c r="Q16" i="18" s="1"/>
  <c r="AA43" i="17"/>
  <c r="P16" i="18" s="1"/>
  <c r="Z43" i="17"/>
  <c r="O16" i="18" s="1"/>
  <c r="X43" i="17"/>
  <c r="M16" i="18" s="1"/>
  <c r="W43" i="17"/>
  <c r="L16" i="18" s="1"/>
  <c r="V43" i="17"/>
  <c r="K16" i="18" s="1"/>
  <c r="T43" i="17"/>
  <c r="I16" i="18" s="1"/>
  <c r="S43" i="17"/>
  <c r="H16" i="18" s="1"/>
  <c r="R43" i="17"/>
  <c r="G16" i="18" s="1"/>
  <c r="O43" i="17"/>
  <c r="F16" i="18" s="1"/>
  <c r="N43" i="17"/>
  <c r="E16" i="18" s="1"/>
  <c r="M43" i="17"/>
  <c r="D16" i="18" s="1"/>
  <c r="K43" i="17"/>
  <c r="C16" i="18" s="1"/>
  <c r="J43" i="17"/>
  <c r="B16" i="18" s="1"/>
  <c r="AG42" i="17"/>
  <c r="AH42" i="17" s="1"/>
  <c r="AC42" i="17"/>
  <c r="Y42" i="17"/>
  <c r="U42" i="17"/>
  <c r="AG41" i="17"/>
  <c r="AC41" i="17"/>
  <c r="Y41" i="17"/>
  <c r="Y43" i="17" s="1"/>
  <c r="N16" i="18" s="1"/>
  <c r="U41" i="17"/>
  <c r="U43" i="17" s="1"/>
  <c r="J16" i="18" s="1"/>
  <c r="AF39" i="17"/>
  <c r="U15" i="18" s="1"/>
  <c r="AE39" i="17"/>
  <c r="T15" i="18" s="1"/>
  <c r="AD39" i="17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K15" i="18" s="1"/>
  <c r="T39" i="17"/>
  <c r="I15" i="18" s="1"/>
  <c r="S39" i="17"/>
  <c r="H15" i="18" s="1"/>
  <c r="R39" i="17"/>
  <c r="G15" i="18" s="1"/>
  <c r="O39" i="17"/>
  <c r="F15" i="18" s="1"/>
  <c r="N39" i="17"/>
  <c r="E15" i="18" s="1"/>
  <c r="M39" i="17"/>
  <c r="D15" i="18" s="1"/>
  <c r="K39" i="17"/>
  <c r="C15" i="18" s="1"/>
  <c r="J39" i="17"/>
  <c r="B15" i="18" s="1"/>
  <c r="AG38" i="17"/>
  <c r="AC38" i="17"/>
  <c r="AC39" i="17" s="1"/>
  <c r="R15" i="18" s="1"/>
  <c r="Y38" i="17"/>
  <c r="U38" i="17"/>
  <c r="AG37" i="17"/>
  <c r="AG39" i="17" s="1"/>
  <c r="V15" i="18" s="1"/>
  <c r="AC37" i="17"/>
  <c r="Y37" i="17"/>
  <c r="Y39" i="17" s="1"/>
  <c r="N15" i="18" s="1"/>
  <c r="U37" i="17"/>
  <c r="AF35" i="17"/>
  <c r="U14" i="18" s="1"/>
  <c r="AE35" i="17"/>
  <c r="T14" i="18" s="1"/>
  <c r="AD35" i="17"/>
  <c r="S14" i="18" s="1"/>
  <c r="AB35" i="17"/>
  <c r="Q14" i="18" s="1"/>
  <c r="AA35" i="17"/>
  <c r="P14" i="18" s="1"/>
  <c r="Z35" i="17"/>
  <c r="O14" i="18" s="1"/>
  <c r="X35" i="17"/>
  <c r="M14" i="18" s="1"/>
  <c r="W35" i="17"/>
  <c r="L14" i="18" s="1"/>
  <c r="V35" i="17"/>
  <c r="K14" i="18" s="1"/>
  <c r="T35" i="17"/>
  <c r="I14" i="18" s="1"/>
  <c r="S35" i="17"/>
  <c r="H14" i="18" s="1"/>
  <c r="R35" i="17"/>
  <c r="G14" i="18" s="1"/>
  <c r="O35" i="17"/>
  <c r="F14" i="18" s="1"/>
  <c r="N35" i="17"/>
  <c r="E14" i="18" s="1"/>
  <c r="M35" i="17"/>
  <c r="D14" i="18" s="1"/>
  <c r="K35" i="17"/>
  <c r="J35" i="17"/>
  <c r="B14" i="18" s="1"/>
  <c r="AG34" i="17"/>
  <c r="AC34" i="17"/>
  <c r="Y34" i="17"/>
  <c r="U34" i="17"/>
  <c r="AH34" i="17" s="1"/>
  <c r="AH33" i="17"/>
  <c r="AI33" i="17" s="1"/>
  <c r="AG33" i="17"/>
  <c r="AC33" i="17"/>
  <c r="AC35" i="17" s="1"/>
  <c r="R14" i="18" s="1"/>
  <c r="Y33" i="17"/>
  <c r="Y35" i="17" s="1"/>
  <c r="N14" i="18" s="1"/>
  <c r="U33" i="17"/>
  <c r="U35" i="17" s="1"/>
  <c r="J14" i="18" s="1"/>
  <c r="AF31" i="17"/>
  <c r="U13" i="18" s="1"/>
  <c r="AE31" i="17"/>
  <c r="T13" i="18" s="1"/>
  <c r="AD31" i="17"/>
  <c r="S13" i="18" s="1"/>
  <c r="AB31" i="17"/>
  <c r="Q13" i="18" s="1"/>
  <c r="AA31" i="17"/>
  <c r="P13" i="18" s="1"/>
  <c r="Z31" i="17"/>
  <c r="O13" i="18" s="1"/>
  <c r="X31" i="17"/>
  <c r="M13" i="18" s="1"/>
  <c r="W31" i="17"/>
  <c r="L13" i="18" s="1"/>
  <c r="V31" i="17"/>
  <c r="K13" i="18" s="1"/>
  <c r="T31" i="17"/>
  <c r="I13" i="18" s="1"/>
  <c r="S31" i="17"/>
  <c r="H13" i="18" s="1"/>
  <c r="R31" i="17"/>
  <c r="G13" i="18" s="1"/>
  <c r="O31" i="17"/>
  <c r="F13" i="18" s="1"/>
  <c r="N31" i="17"/>
  <c r="E13" i="18" s="1"/>
  <c r="M31" i="17"/>
  <c r="D13" i="18" s="1"/>
  <c r="K31" i="17"/>
  <c r="C13" i="18" s="1"/>
  <c r="J31" i="17"/>
  <c r="B13" i="18" s="1"/>
  <c r="AG30" i="17"/>
  <c r="AG31" i="17" s="1"/>
  <c r="V13" i="18" s="1"/>
  <c r="AC30" i="17"/>
  <c r="Y30" i="17"/>
  <c r="U30" i="17"/>
  <c r="AG29" i="17"/>
  <c r="AC29" i="17"/>
  <c r="Y29" i="17"/>
  <c r="Y31" i="17" s="1"/>
  <c r="N13" i="18" s="1"/>
  <c r="U29" i="17"/>
  <c r="U31" i="17" s="1"/>
  <c r="J13" i="18" s="1"/>
  <c r="AF27" i="17"/>
  <c r="U12" i="18" s="1"/>
  <c r="AE27" i="17"/>
  <c r="T12" i="18" s="1"/>
  <c r="AD27" i="17"/>
  <c r="AB27" i="17"/>
  <c r="Q12" i="18" s="1"/>
  <c r="AA27" i="17"/>
  <c r="P12" i="18" s="1"/>
  <c r="Z27" i="17"/>
  <c r="O12" i="18" s="1"/>
  <c r="Y27" i="17"/>
  <c r="N12" i="18" s="1"/>
  <c r="X27" i="17"/>
  <c r="M12" i="18" s="1"/>
  <c r="W27" i="17"/>
  <c r="L12" i="18" s="1"/>
  <c r="V27" i="17"/>
  <c r="K12" i="18" s="1"/>
  <c r="T27" i="17"/>
  <c r="I12" i="18" s="1"/>
  <c r="S27" i="17"/>
  <c r="H12" i="18" s="1"/>
  <c r="R27" i="17"/>
  <c r="G12" i="18" s="1"/>
  <c r="O27" i="17"/>
  <c r="F12" i="18" s="1"/>
  <c r="N27" i="17"/>
  <c r="E12" i="18" s="1"/>
  <c r="M27" i="17"/>
  <c r="D12" i="18" s="1"/>
  <c r="K27" i="17"/>
  <c r="C12" i="18" s="1"/>
  <c r="J27" i="17"/>
  <c r="B12" i="18" s="1"/>
  <c r="AG26" i="17"/>
  <c r="AC26" i="17"/>
  <c r="Y26" i="17"/>
  <c r="U26" i="17"/>
  <c r="AG25" i="17"/>
  <c r="AG27" i="17" s="1"/>
  <c r="V12" i="18" s="1"/>
  <c r="AC25" i="17"/>
  <c r="AC27" i="17" s="1"/>
  <c r="R12" i="18" s="1"/>
  <c r="Y25" i="17"/>
  <c r="U25" i="17"/>
  <c r="AF23" i="17"/>
  <c r="U11" i="18" s="1"/>
  <c r="AE23" i="17"/>
  <c r="T11" i="18" s="1"/>
  <c r="AD23" i="17"/>
  <c r="S11" i="18" s="1"/>
  <c r="AB23" i="17"/>
  <c r="Q11" i="18" s="1"/>
  <c r="AA23" i="17"/>
  <c r="P11" i="18" s="1"/>
  <c r="Z23" i="17"/>
  <c r="O11" i="18" s="1"/>
  <c r="X23" i="17"/>
  <c r="M11" i="18" s="1"/>
  <c r="W23" i="17"/>
  <c r="L11" i="18" s="1"/>
  <c r="V23" i="17"/>
  <c r="K11" i="18" s="1"/>
  <c r="T23" i="17"/>
  <c r="I11" i="18" s="1"/>
  <c r="S23" i="17"/>
  <c r="H11" i="18" s="1"/>
  <c r="R23" i="17"/>
  <c r="G11" i="18" s="1"/>
  <c r="O23" i="17"/>
  <c r="F11" i="18" s="1"/>
  <c r="N23" i="17"/>
  <c r="E11" i="18" s="1"/>
  <c r="M23" i="17"/>
  <c r="D11" i="18" s="1"/>
  <c r="K23" i="17"/>
  <c r="C11" i="18" s="1"/>
  <c r="J23" i="17"/>
  <c r="B11" i="18" s="1"/>
  <c r="AG22" i="17"/>
  <c r="AC22" i="17"/>
  <c r="Y22" i="17"/>
  <c r="U22" i="17"/>
  <c r="AG21" i="17"/>
  <c r="AG23" i="17" s="1"/>
  <c r="V11" i="18" s="1"/>
  <c r="AC21" i="17"/>
  <c r="Y21" i="17"/>
  <c r="U21" i="17"/>
  <c r="AF19" i="17"/>
  <c r="U10" i="18" s="1"/>
  <c r="AE19" i="17"/>
  <c r="AD19" i="17"/>
  <c r="S10" i="18" s="1"/>
  <c r="AC19" i="17"/>
  <c r="R10" i="18" s="1"/>
  <c r="AB19" i="17"/>
  <c r="Q10" i="18" s="1"/>
  <c r="AA19" i="17"/>
  <c r="P10" i="18" s="1"/>
  <c r="Z19" i="17"/>
  <c r="O10" i="18" s="1"/>
  <c r="X19" i="17"/>
  <c r="M10" i="18" s="1"/>
  <c r="W19" i="17"/>
  <c r="L10" i="18" s="1"/>
  <c r="V19" i="17"/>
  <c r="K10" i="18" s="1"/>
  <c r="T19" i="17"/>
  <c r="I10" i="18" s="1"/>
  <c r="S19" i="17"/>
  <c r="H10" i="18" s="1"/>
  <c r="R19" i="17"/>
  <c r="G10" i="18" s="1"/>
  <c r="O19" i="17"/>
  <c r="F10" i="18" s="1"/>
  <c r="N19" i="17"/>
  <c r="E10" i="18" s="1"/>
  <c r="M19" i="17"/>
  <c r="D10" i="18" s="1"/>
  <c r="K19" i="17"/>
  <c r="C10" i="18" s="1"/>
  <c r="J19" i="17"/>
  <c r="B10" i="18" s="1"/>
  <c r="AG18" i="17"/>
  <c r="AC18" i="17"/>
  <c r="Y18" i="17"/>
  <c r="U18" i="17"/>
  <c r="AG17" i="17"/>
  <c r="AC17" i="17"/>
  <c r="Y17" i="17"/>
  <c r="Y19" i="17" s="1"/>
  <c r="N10" i="18" s="1"/>
  <c r="U17" i="17"/>
  <c r="AH17" i="17" s="1"/>
  <c r="AI17" i="17" s="1"/>
  <c r="AF15" i="17"/>
  <c r="U9" i="18" s="1"/>
  <c r="AE15" i="17"/>
  <c r="T9" i="18" s="1"/>
  <c r="AD15" i="17"/>
  <c r="S9" i="18" s="1"/>
  <c r="AB15" i="17"/>
  <c r="Q9" i="18" s="1"/>
  <c r="AA15" i="17"/>
  <c r="P9" i="18" s="1"/>
  <c r="Z15" i="17"/>
  <c r="O9" i="18" s="1"/>
  <c r="X15" i="17"/>
  <c r="M9" i="18" s="1"/>
  <c r="W15" i="17"/>
  <c r="V15" i="17"/>
  <c r="K9" i="18" s="1"/>
  <c r="T15" i="17"/>
  <c r="I9" i="18" s="1"/>
  <c r="S15" i="17"/>
  <c r="H9" i="18" s="1"/>
  <c r="R15" i="17"/>
  <c r="G9" i="18" s="1"/>
  <c r="O15" i="17"/>
  <c r="F9" i="18" s="1"/>
  <c r="N15" i="17"/>
  <c r="E9" i="18" s="1"/>
  <c r="M15" i="17"/>
  <c r="D9" i="18" s="1"/>
  <c r="K15" i="17"/>
  <c r="C9" i="18" s="1"/>
  <c r="J15" i="17"/>
  <c r="B9" i="18" s="1"/>
  <c r="AG14" i="17"/>
  <c r="AC14" i="17"/>
  <c r="Y14" i="17"/>
  <c r="U14" i="17"/>
  <c r="AH14" i="17" s="1"/>
  <c r="AI14" i="17" s="1"/>
  <c r="AH13" i="17"/>
  <c r="AG13" i="17"/>
  <c r="AC13" i="17"/>
  <c r="Y13" i="17"/>
  <c r="Y15" i="17" s="1"/>
  <c r="N9" i="18" s="1"/>
  <c r="U13" i="17"/>
  <c r="AF11" i="17"/>
  <c r="U8" i="18" s="1"/>
  <c r="AE11" i="17"/>
  <c r="T8" i="18" s="1"/>
  <c r="AD11" i="17"/>
  <c r="S8" i="18" s="1"/>
  <c r="AB11" i="17"/>
  <c r="Q8" i="18" s="1"/>
  <c r="AA11" i="17"/>
  <c r="P8" i="18" s="1"/>
  <c r="Z11" i="17"/>
  <c r="O8" i="18" s="1"/>
  <c r="Y11" i="17"/>
  <c r="X11" i="17"/>
  <c r="M8" i="18" s="1"/>
  <c r="W11" i="17"/>
  <c r="L8" i="18" s="1"/>
  <c r="V11" i="17"/>
  <c r="T11" i="17"/>
  <c r="I8" i="18" s="1"/>
  <c r="S11" i="17"/>
  <c r="H8" i="18" s="1"/>
  <c r="R11" i="17"/>
  <c r="G8" i="18" s="1"/>
  <c r="O11" i="17"/>
  <c r="N11" i="17"/>
  <c r="E8" i="18" s="1"/>
  <c r="M11" i="17"/>
  <c r="K11" i="17"/>
  <c r="C8" i="18" s="1"/>
  <c r="J11" i="17"/>
  <c r="B8" i="18" s="1"/>
  <c r="AG10" i="17"/>
  <c r="AH10" i="17" s="1"/>
  <c r="AC10" i="17"/>
  <c r="Y10" i="17"/>
  <c r="U10" i="17"/>
  <c r="AG9" i="17"/>
  <c r="AG11" i="17" s="1"/>
  <c r="AC9" i="17"/>
  <c r="Y9" i="17"/>
  <c r="U9" i="17"/>
  <c r="U11" i="17" s="1"/>
  <c r="S23" i="16"/>
  <c r="K22" i="16"/>
  <c r="C22" i="16"/>
  <c r="U20" i="16"/>
  <c r="S20" i="16"/>
  <c r="M20" i="16"/>
  <c r="K20" i="16"/>
  <c r="E20" i="16"/>
  <c r="C20" i="16"/>
  <c r="S19" i="16"/>
  <c r="K19" i="16"/>
  <c r="C19" i="16"/>
  <c r="K18" i="16"/>
  <c r="C18" i="16"/>
  <c r="Y17" i="16"/>
  <c r="U17" i="16"/>
  <c r="S17" i="16"/>
  <c r="M17" i="16"/>
  <c r="K17" i="16"/>
  <c r="E17" i="16"/>
  <c r="C17" i="16"/>
  <c r="U16" i="16"/>
  <c r="S16" i="16"/>
  <c r="M16" i="16"/>
  <c r="K16" i="16"/>
  <c r="E16" i="16"/>
  <c r="C16" i="16"/>
  <c r="U15" i="16"/>
  <c r="S15" i="16"/>
  <c r="M15" i="16"/>
  <c r="K15" i="16"/>
  <c r="E15" i="16"/>
  <c r="C15" i="16"/>
  <c r="U14" i="16"/>
  <c r="S14" i="16"/>
  <c r="M14" i="16"/>
  <c r="K14" i="16"/>
  <c r="E14" i="16"/>
  <c r="C14" i="16"/>
  <c r="U13" i="16"/>
  <c r="S13" i="16"/>
  <c r="M13" i="16"/>
  <c r="K13" i="16"/>
  <c r="E13" i="16"/>
  <c r="C13" i="16"/>
  <c r="U12" i="16"/>
  <c r="S12" i="16"/>
  <c r="M12" i="16"/>
  <c r="K12" i="16"/>
  <c r="E12" i="16"/>
  <c r="C12" i="16"/>
  <c r="U11" i="16"/>
  <c r="S11" i="16"/>
  <c r="M11" i="16"/>
  <c r="K11" i="16"/>
  <c r="E11" i="16"/>
  <c r="C11" i="16"/>
  <c r="U9" i="16"/>
  <c r="S9" i="16"/>
  <c r="M9" i="16"/>
  <c r="K9" i="16"/>
  <c r="E9" i="16"/>
  <c r="C9" i="16"/>
  <c r="S8" i="16"/>
  <c r="A5" i="16"/>
  <c r="A24" i="16" s="1"/>
  <c r="A72" i="15"/>
  <c r="AF71" i="15"/>
  <c r="U23" i="16" s="1"/>
  <c r="AE71" i="15"/>
  <c r="T23" i="16" s="1"/>
  <c r="AD71" i="15"/>
  <c r="AB71" i="15"/>
  <c r="Q23" i="16" s="1"/>
  <c r="AA71" i="15"/>
  <c r="P23" i="16" s="1"/>
  <c r="Z71" i="15"/>
  <c r="O23" i="16" s="1"/>
  <c r="X71" i="15"/>
  <c r="M23" i="16" s="1"/>
  <c r="W71" i="15"/>
  <c r="L23" i="16" s="1"/>
  <c r="V71" i="15"/>
  <c r="K23" i="16" s="1"/>
  <c r="I23" i="16"/>
  <c r="H23" i="16"/>
  <c r="R71" i="15"/>
  <c r="G23" i="16" s="1"/>
  <c r="O71" i="15"/>
  <c r="F23" i="16" s="1"/>
  <c r="N71" i="15"/>
  <c r="E23" i="16" s="1"/>
  <c r="M71" i="15"/>
  <c r="D23" i="16" s="1"/>
  <c r="C23" i="16"/>
  <c r="J71" i="15"/>
  <c r="B23" i="16" s="1"/>
  <c r="AG70" i="15"/>
  <c r="AC70" i="15"/>
  <c r="Y70" i="15"/>
  <c r="U70" i="15"/>
  <c r="U71" i="15" s="1"/>
  <c r="AG69" i="15"/>
  <c r="AG71" i="15" s="1"/>
  <c r="V23" i="16" s="1"/>
  <c r="AC69" i="15"/>
  <c r="AC71" i="15" s="1"/>
  <c r="R23" i="16" s="1"/>
  <c r="Y69" i="15"/>
  <c r="U69" i="15"/>
  <c r="AF67" i="15"/>
  <c r="U22" i="16" s="1"/>
  <c r="AE67" i="15"/>
  <c r="T22" i="16" s="1"/>
  <c r="AD67" i="15"/>
  <c r="S22" i="16" s="1"/>
  <c r="AB67" i="15"/>
  <c r="Q22" i="16" s="1"/>
  <c r="AA67" i="15"/>
  <c r="P22" i="16" s="1"/>
  <c r="Z67" i="15"/>
  <c r="O22" i="16" s="1"/>
  <c r="X67" i="15"/>
  <c r="M22" i="16" s="1"/>
  <c r="W67" i="15"/>
  <c r="L22" i="16" s="1"/>
  <c r="V67" i="15"/>
  <c r="T67" i="15"/>
  <c r="I22" i="16" s="1"/>
  <c r="S67" i="15"/>
  <c r="H22" i="16" s="1"/>
  <c r="R67" i="15"/>
  <c r="G22" i="16" s="1"/>
  <c r="O67" i="15"/>
  <c r="F22" i="16" s="1"/>
  <c r="N67" i="15"/>
  <c r="E22" i="16" s="1"/>
  <c r="M67" i="15"/>
  <c r="D22" i="16" s="1"/>
  <c r="K67" i="15"/>
  <c r="J67" i="15"/>
  <c r="B22" i="16" s="1"/>
  <c r="AG66" i="15"/>
  <c r="AG67" i="15" s="1"/>
  <c r="V22" i="16" s="1"/>
  <c r="AC66" i="15"/>
  <c r="Y66" i="15"/>
  <c r="U66" i="15"/>
  <c r="AH66" i="15" s="1"/>
  <c r="AG65" i="15"/>
  <c r="AC65" i="15"/>
  <c r="Y65" i="15"/>
  <c r="U65" i="15"/>
  <c r="AF63" i="15"/>
  <c r="U21" i="16" s="1"/>
  <c r="AE63" i="15"/>
  <c r="T21" i="16" s="1"/>
  <c r="AD63" i="15"/>
  <c r="S21" i="16" s="1"/>
  <c r="AB63" i="15"/>
  <c r="Q21" i="16" s="1"/>
  <c r="AA63" i="15"/>
  <c r="P21" i="16" s="1"/>
  <c r="Z63" i="15"/>
  <c r="O21" i="16" s="1"/>
  <c r="X63" i="15"/>
  <c r="M21" i="16" s="1"/>
  <c r="W63" i="15"/>
  <c r="L21" i="16" s="1"/>
  <c r="V63" i="15"/>
  <c r="K21" i="16" s="1"/>
  <c r="T63" i="15"/>
  <c r="I21" i="16" s="1"/>
  <c r="S63" i="15"/>
  <c r="H21" i="16" s="1"/>
  <c r="R63" i="15"/>
  <c r="G21" i="16" s="1"/>
  <c r="O63" i="15"/>
  <c r="F21" i="16" s="1"/>
  <c r="N63" i="15"/>
  <c r="E21" i="16" s="1"/>
  <c r="M63" i="15"/>
  <c r="D21" i="16" s="1"/>
  <c r="K63" i="15"/>
  <c r="C21" i="16" s="1"/>
  <c r="B21" i="16"/>
  <c r="AG62" i="15"/>
  <c r="AC62" i="15"/>
  <c r="Y62" i="15"/>
  <c r="Y63" i="15" s="1"/>
  <c r="N21" i="16" s="1"/>
  <c r="U62" i="15"/>
  <c r="AG61" i="15"/>
  <c r="AG63" i="15" s="1"/>
  <c r="V21" i="16" s="1"/>
  <c r="AC61" i="15"/>
  <c r="Y61" i="15"/>
  <c r="U61" i="15"/>
  <c r="AH61" i="15" s="1"/>
  <c r="AF59" i="15"/>
  <c r="AE59" i="15"/>
  <c r="T20" i="16" s="1"/>
  <c r="AD59" i="15"/>
  <c r="AB59" i="15"/>
  <c r="Q20" i="16" s="1"/>
  <c r="AA59" i="15"/>
  <c r="P20" i="16" s="1"/>
  <c r="Z59" i="15"/>
  <c r="O20" i="16" s="1"/>
  <c r="X59" i="15"/>
  <c r="W59" i="15"/>
  <c r="L20" i="16" s="1"/>
  <c r="V59" i="15"/>
  <c r="U59" i="15"/>
  <c r="J20" i="16" s="1"/>
  <c r="T59" i="15"/>
  <c r="I20" i="16" s="1"/>
  <c r="S59" i="15"/>
  <c r="H20" i="16" s="1"/>
  <c r="R59" i="15"/>
  <c r="G20" i="16" s="1"/>
  <c r="O59" i="15"/>
  <c r="F20" i="16" s="1"/>
  <c r="N59" i="15"/>
  <c r="M59" i="15"/>
  <c r="D20" i="16" s="1"/>
  <c r="K59" i="15"/>
  <c r="J59" i="15"/>
  <c r="B20" i="16" s="1"/>
  <c r="AH58" i="15"/>
  <c r="AI58" i="15" s="1"/>
  <c r="AG58" i="15"/>
  <c r="AC58" i="15"/>
  <c r="AC59" i="15" s="1"/>
  <c r="R20" i="16" s="1"/>
  <c r="Y58" i="15"/>
  <c r="U58" i="15"/>
  <c r="AG57" i="15"/>
  <c r="AG59" i="15" s="1"/>
  <c r="V20" i="16" s="1"/>
  <c r="AC57" i="15"/>
  <c r="Y57" i="15"/>
  <c r="Y59" i="15" s="1"/>
  <c r="N20" i="16" s="1"/>
  <c r="U57" i="15"/>
  <c r="AH57" i="15" s="1"/>
  <c r="AF55" i="15"/>
  <c r="U19" i="16" s="1"/>
  <c r="AE55" i="15"/>
  <c r="T19" i="16" s="1"/>
  <c r="AD55" i="15"/>
  <c r="AB55" i="15"/>
  <c r="Q19" i="16" s="1"/>
  <c r="AA55" i="15"/>
  <c r="P19" i="16" s="1"/>
  <c r="Z55" i="15"/>
  <c r="O19" i="16" s="1"/>
  <c r="X55" i="15"/>
  <c r="M19" i="16" s="1"/>
  <c r="W55" i="15"/>
  <c r="L19" i="16" s="1"/>
  <c r="V55" i="15"/>
  <c r="T55" i="15"/>
  <c r="I19" i="16" s="1"/>
  <c r="S55" i="15"/>
  <c r="H19" i="16" s="1"/>
  <c r="R55" i="15"/>
  <c r="G19" i="16" s="1"/>
  <c r="O55" i="15"/>
  <c r="F19" i="16" s="1"/>
  <c r="N55" i="15"/>
  <c r="E19" i="16" s="1"/>
  <c r="M55" i="15"/>
  <c r="D19" i="16" s="1"/>
  <c r="K55" i="15"/>
  <c r="J55" i="15"/>
  <c r="B19" i="16" s="1"/>
  <c r="AG54" i="15"/>
  <c r="AC54" i="15"/>
  <c r="AC55" i="15" s="1"/>
  <c r="R19" i="16" s="1"/>
  <c r="Y54" i="15"/>
  <c r="U54" i="15"/>
  <c r="U55" i="15" s="1"/>
  <c r="J19" i="16" s="1"/>
  <c r="AG53" i="15"/>
  <c r="AG55" i="15" s="1"/>
  <c r="V19" i="16" s="1"/>
  <c r="AC53" i="15"/>
  <c r="Y53" i="15"/>
  <c r="U53" i="15"/>
  <c r="AG51" i="15"/>
  <c r="V18" i="16" s="1"/>
  <c r="AF51" i="15"/>
  <c r="U18" i="16" s="1"/>
  <c r="AE51" i="15"/>
  <c r="T18" i="16" s="1"/>
  <c r="AD51" i="15"/>
  <c r="S18" i="16" s="1"/>
  <c r="AB51" i="15"/>
  <c r="Q18" i="16" s="1"/>
  <c r="AA51" i="15"/>
  <c r="P18" i="16" s="1"/>
  <c r="Z51" i="15"/>
  <c r="O18" i="16" s="1"/>
  <c r="X51" i="15"/>
  <c r="M18" i="16" s="1"/>
  <c r="W51" i="15"/>
  <c r="L18" i="16" s="1"/>
  <c r="V51" i="15"/>
  <c r="T51" i="15"/>
  <c r="I18" i="16" s="1"/>
  <c r="S51" i="15"/>
  <c r="H18" i="16" s="1"/>
  <c r="R51" i="15"/>
  <c r="G18" i="16" s="1"/>
  <c r="O51" i="15"/>
  <c r="F18" i="16" s="1"/>
  <c r="N51" i="15"/>
  <c r="E18" i="16" s="1"/>
  <c r="M51" i="15"/>
  <c r="D18" i="16" s="1"/>
  <c r="J51" i="15"/>
  <c r="B18" i="16" s="1"/>
  <c r="AG50" i="15"/>
  <c r="AC50" i="15"/>
  <c r="Y50" i="15"/>
  <c r="AH50" i="15" s="1"/>
  <c r="U50" i="15"/>
  <c r="AG49" i="15"/>
  <c r="AC49" i="15"/>
  <c r="AC51" i="15" s="1"/>
  <c r="R18" i="16" s="1"/>
  <c r="Y49" i="15"/>
  <c r="U49" i="15"/>
  <c r="AF47" i="15"/>
  <c r="AE47" i="15"/>
  <c r="T17" i="16" s="1"/>
  <c r="AD47" i="15"/>
  <c r="AC47" i="15"/>
  <c r="R17" i="16" s="1"/>
  <c r="AB47" i="15"/>
  <c r="Q17" i="16" s="1"/>
  <c r="AA47" i="15"/>
  <c r="P17" i="16" s="1"/>
  <c r="Z47" i="15"/>
  <c r="O17" i="16" s="1"/>
  <c r="Y47" i="15"/>
  <c r="N17" i="16" s="1"/>
  <c r="X47" i="15"/>
  <c r="W47" i="15"/>
  <c r="L17" i="16" s="1"/>
  <c r="V47" i="15"/>
  <c r="U47" i="15"/>
  <c r="J17" i="16" s="1"/>
  <c r="T47" i="15"/>
  <c r="I17" i="16" s="1"/>
  <c r="S47" i="15"/>
  <c r="H17" i="16" s="1"/>
  <c r="R47" i="15"/>
  <c r="G17" i="16" s="1"/>
  <c r="O47" i="15"/>
  <c r="F17" i="16" s="1"/>
  <c r="N47" i="15"/>
  <c r="M47" i="15"/>
  <c r="D17" i="16" s="1"/>
  <c r="K47" i="15"/>
  <c r="J47" i="15"/>
  <c r="B17" i="16" s="1"/>
  <c r="AG46" i="15"/>
  <c r="AG47" i="15" s="1"/>
  <c r="V17" i="16" s="1"/>
  <c r="AC46" i="15"/>
  <c r="Y46" i="15"/>
  <c r="U46" i="15"/>
  <c r="AH46" i="15" s="1"/>
  <c r="AH45" i="15"/>
  <c r="AG45" i="15"/>
  <c r="AC45" i="15"/>
  <c r="Y45" i="15"/>
  <c r="U45" i="15"/>
  <c r="AG43" i="15"/>
  <c r="V16" i="16" s="1"/>
  <c r="AF43" i="15"/>
  <c r="AE43" i="15"/>
  <c r="T16" i="16" s="1"/>
  <c r="AD43" i="15"/>
  <c r="AB43" i="15"/>
  <c r="Q16" i="16" s="1"/>
  <c r="AA43" i="15"/>
  <c r="P16" i="16" s="1"/>
  <c r="Z43" i="15"/>
  <c r="O16" i="16" s="1"/>
  <c r="Y43" i="15"/>
  <c r="N16" i="16" s="1"/>
  <c r="X43" i="15"/>
  <c r="W43" i="15"/>
  <c r="L16" i="16" s="1"/>
  <c r="V43" i="15"/>
  <c r="T43" i="15"/>
  <c r="I16" i="16" s="1"/>
  <c r="S43" i="15"/>
  <c r="H16" i="16" s="1"/>
  <c r="R43" i="15"/>
  <c r="G16" i="16" s="1"/>
  <c r="O43" i="15"/>
  <c r="F16" i="16" s="1"/>
  <c r="N43" i="15"/>
  <c r="M43" i="15"/>
  <c r="D16" i="16" s="1"/>
  <c r="K43" i="15"/>
  <c r="J43" i="15"/>
  <c r="B16" i="16" s="1"/>
  <c r="AG42" i="15"/>
  <c r="AC42" i="15"/>
  <c r="Y42" i="15"/>
  <c r="U42" i="15"/>
  <c r="AG41" i="15"/>
  <c r="AC41" i="15"/>
  <c r="AC43" i="15" s="1"/>
  <c r="R16" i="16" s="1"/>
  <c r="Y41" i="15"/>
  <c r="U41" i="15"/>
  <c r="U43" i="15" s="1"/>
  <c r="J16" i="16" s="1"/>
  <c r="AF39" i="15"/>
  <c r="AE39" i="15"/>
  <c r="T15" i="16" s="1"/>
  <c r="AD39" i="15"/>
  <c r="AB39" i="15"/>
  <c r="Q15" i="16" s="1"/>
  <c r="AA39" i="15"/>
  <c r="P15" i="16" s="1"/>
  <c r="Z39" i="15"/>
  <c r="O15" i="16" s="1"/>
  <c r="X39" i="15"/>
  <c r="W39" i="15"/>
  <c r="L15" i="16" s="1"/>
  <c r="V39" i="15"/>
  <c r="T39" i="15"/>
  <c r="I15" i="16" s="1"/>
  <c r="S39" i="15"/>
  <c r="H15" i="16" s="1"/>
  <c r="R39" i="15"/>
  <c r="G15" i="16" s="1"/>
  <c r="O39" i="15"/>
  <c r="F15" i="16" s="1"/>
  <c r="N39" i="15"/>
  <c r="M39" i="15"/>
  <c r="D15" i="16" s="1"/>
  <c r="K39" i="15"/>
  <c r="J39" i="15"/>
  <c r="B15" i="16" s="1"/>
  <c r="AG38" i="15"/>
  <c r="AG39" i="15" s="1"/>
  <c r="V15" i="16" s="1"/>
  <c r="AC38" i="15"/>
  <c r="Y38" i="15"/>
  <c r="AH38" i="15" s="1"/>
  <c r="U38" i="15"/>
  <c r="AG37" i="15"/>
  <c r="AC37" i="15"/>
  <c r="AC39" i="15" s="1"/>
  <c r="R15" i="16" s="1"/>
  <c r="Y37" i="15"/>
  <c r="U37" i="15"/>
  <c r="AF35" i="15"/>
  <c r="AE35" i="15"/>
  <c r="T14" i="16" s="1"/>
  <c r="AD35" i="15"/>
  <c r="AC35" i="15"/>
  <c r="R14" i="16" s="1"/>
  <c r="AB35" i="15"/>
  <c r="Q14" i="16" s="1"/>
  <c r="AA35" i="15"/>
  <c r="P14" i="16" s="1"/>
  <c r="Z35" i="15"/>
  <c r="O14" i="16" s="1"/>
  <c r="X35" i="15"/>
  <c r="W35" i="15"/>
  <c r="L14" i="16" s="1"/>
  <c r="V35" i="15"/>
  <c r="T35" i="15"/>
  <c r="I14" i="16" s="1"/>
  <c r="S35" i="15"/>
  <c r="H14" i="16" s="1"/>
  <c r="R35" i="15"/>
  <c r="G14" i="16" s="1"/>
  <c r="O35" i="15"/>
  <c r="F14" i="16" s="1"/>
  <c r="N35" i="15"/>
  <c r="M35" i="15"/>
  <c r="D14" i="16" s="1"/>
  <c r="K35" i="15"/>
  <c r="J35" i="15"/>
  <c r="B14" i="16" s="1"/>
  <c r="AG34" i="15"/>
  <c r="AC34" i="15"/>
  <c r="Y34" i="15"/>
  <c r="AH34" i="15" s="1"/>
  <c r="U34" i="15"/>
  <c r="AG33" i="15"/>
  <c r="AG35" i="15" s="1"/>
  <c r="V14" i="16" s="1"/>
  <c r="AC33" i="15"/>
  <c r="Y33" i="15"/>
  <c r="Y35" i="15" s="1"/>
  <c r="N14" i="16" s="1"/>
  <c r="U33" i="15"/>
  <c r="AH33" i="15" s="1"/>
  <c r="AF31" i="15"/>
  <c r="AE31" i="15"/>
  <c r="T13" i="16" s="1"/>
  <c r="AD31" i="15"/>
  <c r="AC31" i="15"/>
  <c r="R13" i="16" s="1"/>
  <c r="AB31" i="15"/>
  <c r="Q13" i="16" s="1"/>
  <c r="AA31" i="15"/>
  <c r="P13" i="16" s="1"/>
  <c r="Z31" i="15"/>
  <c r="O13" i="16" s="1"/>
  <c r="Y31" i="15"/>
  <c r="N13" i="16" s="1"/>
  <c r="X31" i="15"/>
  <c r="W31" i="15"/>
  <c r="L13" i="16" s="1"/>
  <c r="V31" i="15"/>
  <c r="U31" i="15"/>
  <c r="J13" i="16" s="1"/>
  <c r="T31" i="15"/>
  <c r="I13" i="16" s="1"/>
  <c r="S31" i="15"/>
  <c r="H13" i="16" s="1"/>
  <c r="R31" i="15"/>
  <c r="G13" i="16" s="1"/>
  <c r="O31" i="15"/>
  <c r="F13" i="16" s="1"/>
  <c r="N31" i="15"/>
  <c r="M31" i="15"/>
  <c r="D13" i="16" s="1"/>
  <c r="K31" i="15"/>
  <c r="J31" i="15"/>
  <c r="B13" i="16" s="1"/>
  <c r="AI30" i="15"/>
  <c r="AG30" i="15"/>
  <c r="AG31" i="15" s="1"/>
  <c r="V13" i="16" s="1"/>
  <c r="AC30" i="15"/>
  <c r="Y30" i="15"/>
  <c r="U30" i="15"/>
  <c r="AH30" i="15" s="1"/>
  <c r="AH29" i="15"/>
  <c r="AG29" i="15"/>
  <c r="AC29" i="15"/>
  <c r="Y29" i="15"/>
  <c r="U29" i="15"/>
  <c r="AF27" i="15"/>
  <c r="AE27" i="15"/>
  <c r="T12" i="16" s="1"/>
  <c r="AD27" i="15"/>
  <c r="AB27" i="15"/>
  <c r="Q12" i="16" s="1"/>
  <c r="AA27" i="15"/>
  <c r="P12" i="16" s="1"/>
  <c r="Z27" i="15"/>
  <c r="O12" i="16" s="1"/>
  <c r="Y27" i="15"/>
  <c r="N12" i="16" s="1"/>
  <c r="X27" i="15"/>
  <c r="W27" i="15"/>
  <c r="L12" i="16" s="1"/>
  <c r="V27" i="15"/>
  <c r="T27" i="15"/>
  <c r="I12" i="16" s="1"/>
  <c r="S27" i="15"/>
  <c r="H12" i="16" s="1"/>
  <c r="R27" i="15"/>
  <c r="G12" i="16" s="1"/>
  <c r="O27" i="15"/>
  <c r="F12" i="16" s="1"/>
  <c r="N27" i="15"/>
  <c r="M27" i="15"/>
  <c r="D12" i="16" s="1"/>
  <c r="K27" i="15"/>
  <c r="J27" i="15"/>
  <c r="B12" i="16" s="1"/>
  <c r="AG26" i="15"/>
  <c r="AG27" i="15" s="1"/>
  <c r="V12" i="16" s="1"/>
  <c r="AC26" i="15"/>
  <c r="Y26" i="15"/>
  <c r="U26" i="15"/>
  <c r="AH25" i="15"/>
  <c r="AG25" i="15"/>
  <c r="AC25" i="15"/>
  <c r="AC27" i="15" s="1"/>
  <c r="R12" i="16" s="1"/>
  <c r="Y25" i="15"/>
  <c r="U25" i="15"/>
  <c r="U27" i="15" s="1"/>
  <c r="J12" i="16" s="1"/>
  <c r="AG23" i="15"/>
  <c r="V11" i="16" s="1"/>
  <c r="AF23" i="15"/>
  <c r="AE23" i="15"/>
  <c r="T11" i="16" s="1"/>
  <c r="AD23" i="15"/>
  <c r="AB23" i="15"/>
  <c r="Q11" i="16" s="1"/>
  <c r="AA23" i="15"/>
  <c r="P11" i="16" s="1"/>
  <c r="Z23" i="15"/>
  <c r="O11" i="16" s="1"/>
  <c r="Y23" i="15"/>
  <c r="N11" i="16" s="1"/>
  <c r="X23" i="15"/>
  <c r="W23" i="15"/>
  <c r="L11" i="16" s="1"/>
  <c r="V23" i="15"/>
  <c r="T23" i="15"/>
  <c r="I11" i="16" s="1"/>
  <c r="S23" i="15"/>
  <c r="H11" i="16" s="1"/>
  <c r="R23" i="15"/>
  <c r="G11" i="16" s="1"/>
  <c r="O23" i="15"/>
  <c r="F11" i="16" s="1"/>
  <c r="N23" i="15"/>
  <c r="M23" i="15"/>
  <c r="D11" i="16" s="1"/>
  <c r="K23" i="15"/>
  <c r="J23" i="15"/>
  <c r="B11" i="16" s="1"/>
  <c r="AG22" i="15"/>
  <c r="AC22" i="15"/>
  <c r="Y22" i="15"/>
  <c r="U22" i="15"/>
  <c r="AG21" i="15"/>
  <c r="AC21" i="15"/>
  <c r="AC23" i="15" s="1"/>
  <c r="R11" i="16" s="1"/>
  <c r="Y21" i="15"/>
  <c r="U21" i="15"/>
  <c r="AF19" i="15"/>
  <c r="U10" i="16" s="1"/>
  <c r="AE19" i="15"/>
  <c r="T10" i="16" s="1"/>
  <c r="AD19" i="15"/>
  <c r="S10" i="16" s="1"/>
  <c r="AB19" i="15"/>
  <c r="Q10" i="16" s="1"/>
  <c r="AA19" i="15"/>
  <c r="P10" i="16" s="1"/>
  <c r="Z19" i="15"/>
  <c r="O10" i="16" s="1"/>
  <c r="X19" i="15"/>
  <c r="M10" i="16" s="1"/>
  <c r="W19" i="15"/>
  <c r="L10" i="16" s="1"/>
  <c r="V19" i="15"/>
  <c r="K10" i="16" s="1"/>
  <c r="T19" i="15"/>
  <c r="I10" i="16" s="1"/>
  <c r="S19" i="15"/>
  <c r="H10" i="16" s="1"/>
  <c r="R19" i="15"/>
  <c r="G10" i="16" s="1"/>
  <c r="O19" i="15"/>
  <c r="F10" i="16" s="1"/>
  <c r="N19" i="15"/>
  <c r="E10" i="16" s="1"/>
  <c r="M19" i="15"/>
  <c r="D10" i="16" s="1"/>
  <c r="K19" i="15"/>
  <c r="C10" i="16" s="1"/>
  <c r="B10" i="16"/>
  <c r="AG18" i="15"/>
  <c r="AC18" i="15"/>
  <c r="Y18" i="15"/>
  <c r="AH18" i="15" s="1"/>
  <c r="U18" i="15"/>
  <c r="AG17" i="15"/>
  <c r="AG19" i="15" s="1"/>
  <c r="V10" i="16" s="1"/>
  <c r="AC17" i="15"/>
  <c r="AC19" i="15" s="1"/>
  <c r="R10" i="16" s="1"/>
  <c r="Y17" i="15"/>
  <c r="U17" i="15"/>
  <c r="AF15" i="15"/>
  <c r="AE15" i="15"/>
  <c r="T9" i="16" s="1"/>
  <c r="AD15" i="15"/>
  <c r="AC15" i="15"/>
  <c r="R9" i="16" s="1"/>
  <c r="AB15" i="15"/>
  <c r="Q9" i="16" s="1"/>
  <c r="AA15" i="15"/>
  <c r="P9" i="16" s="1"/>
  <c r="Z15" i="15"/>
  <c r="O9" i="16" s="1"/>
  <c r="Y15" i="15"/>
  <c r="N9" i="16" s="1"/>
  <c r="X15" i="15"/>
  <c r="W15" i="15"/>
  <c r="L9" i="16" s="1"/>
  <c r="V15" i="15"/>
  <c r="U15" i="15"/>
  <c r="J9" i="16" s="1"/>
  <c r="T15" i="15"/>
  <c r="I9" i="16" s="1"/>
  <c r="S15" i="15"/>
  <c r="H9" i="16" s="1"/>
  <c r="R15" i="15"/>
  <c r="G9" i="16" s="1"/>
  <c r="O15" i="15"/>
  <c r="F9" i="16" s="1"/>
  <c r="N15" i="15"/>
  <c r="M15" i="15"/>
  <c r="D9" i="16" s="1"/>
  <c r="K15" i="15"/>
  <c r="J15" i="15"/>
  <c r="B9" i="16" s="1"/>
  <c r="AG14" i="15"/>
  <c r="AG15" i="15" s="1"/>
  <c r="V9" i="16" s="1"/>
  <c r="AC14" i="15"/>
  <c r="Y14" i="15"/>
  <c r="U14" i="15"/>
  <c r="AH14" i="15" s="1"/>
  <c r="AH13" i="15"/>
  <c r="AG13" i="15"/>
  <c r="AC13" i="15"/>
  <c r="Y13" i="15"/>
  <c r="U13" i="15"/>
  <c r="AF11" i="15"/>
  <c r="AF72" i="15" s="1"/>
  <c r="AE11" i="15"/>
  <c r="T8" i="16" s="1"/>
  <c r="AD11" i="15"/>
  <c r="AB11" i="15"/>
  <c r="Q8" i="16" s="1"/>
  <c r="AA11" i="15"/>
  <c r="Z11" i="15"/>
  <c r="O8" i="16" s="1"/>
  <c r="X11" i="15"/>
  <c r="M8" i="16" s="1"/>
  <c r="W11" i="15"/>
  <c r="L8" i="16" s="1"/>
  <c r="L24" i="16" s="1"/>
  <c r="V11" i="15"/>
  <c r="V72" i="15" s="1"/>
  <c r="T11" i="15"/>
  <c r="I8" i="16" s="1"/>
  <c r="S11" i="15"/>
  <c r="R11" i="15"/>
  <c r="G8" i="16" s="1"/>
  <c r="O11" i="15"/>
  <c r="F8" i="16" s="1"/>
  <c r="N11" i="15"/>
  <c r="E8" i="16" s="1"/>
  <c r="M11" i="15"/>
  <c r="D8" i="16" s="1"/>
  <c r="K11" i="15"/>
  <c r="B8" i="16"/>
  <c r="AG10" i="15"/>
  <c r="AC10" i="15"/>
  <c r="Y10" i="15"/>
  <c r="U10" i="15"/>
  <c r="AH10" i="15" s="1"/>
  <c r="AG9" i="15"/>
  <c r="AG11" i="15" s="1"/>
  <c r="V8" i="16" s="1"/>
  <c r="AC9" i="15"/>
  <c r="AC11" i="15" s="1"/>
  <c r="Y9" i="15"/>
  <c r="Y11" i="15" s="1"/>
  <c r="N8" i="16" s="1"/>
  <c r="U9" i="15"/>
  <c r="AH9" i="15" s="1"/>
  <c r="C18" i="14"/>
  <c r="Y17" i="14"/>
  <c r="A5" i="14"/>
  <c r="A24" i="14" s="1"/>
  <c r="A72" i="13"/>
  <c r="U23" i="14"/>
  <c r="T23" i="14"/>
  <c r="S23" i="14"/>
  <c r="P23" i="14"/>
  <c r="O23" i="14"/>
  <c r="M23" i="14"/>
  <c r="L23" i="14"/>
  <c r="K23" i="14"/>
  <c r="I23" i="14"/>
  <c r="O71" i="13"/>
  <c r="F23" i="14" s="1"/>
  <c r="N71" i="13"/>
  <c r="E23" i="14" s="1"/>
  <c r="M71" i="13"/>
  <c r="D23" i="14" s="1"/>
  <c r="C23" i="14"/>
  <c r="J71" i="13"/>
  <c r="B23" i="14" s="1"/>
  <c r="AG70" i="13"/>
  <c r="AC70" i="13"/>
  <c r="AH70" i="13" s="1"/>
  <c r="Y70" i="13"/>
  <c r="AG68" i="13"/>
  <c r="AC68" i="13"/>
  <c r="U68" i="13"/>
  <c r="AF66" i="13"/>
  <c r="U22" i="14" s="1"/>
  <c r="AE66" i="13"/>
  <c r="T22" i="14" s="1"/>
  <c r="AD66" i="13"/>
  <c r="S22" i="14" s="1"/>
  <c r="AB66" i="13"/>
  <c r="Q22" i="14" s="1"/>
  <c r="AA66" i="13"/>
  <c r="P22" i="14" s="1"/>
  <c r="Z66" i="13"/>
  <c r="O22" i="14" s="1"/>
  <c r="X66" i="13"/>
  <c r="M22" i="14" s="1"/>
  <c r="W66" i="13"/>
  <c r="L22" i="14" s="1"/>
  <c r="V66" i="13"/>
  <c r="K22" i="14" s="1"/>
  <c r="T66" i="13"/>
  <c r="I22" i="14" s="1"/>
  <c r="S66" i="13"/>
  <c r="H22" i="14" s="1"/>
  <c r="R66" i="13"/>
  <c r="G22" i="14" s="1"/>
  <c r="O66" i="13"/>
  <c r="F22" i="14" s="1"/>
  <c r="N66" i="13"/>
  <c r="E22" i="14" s="1"/>
  <c r="M66" i="13"/>
  <c r="D22" i="14" s="1"/>
  <c r="K66" i="13"/>
  <c r="C22" i="14" s="1"/>
  <c r="J66" i="13"/>
  <c r="B22" i="14" s="1"/>
  <c r="AG65" i="13"/>
  <c r="AC65" i="13"/>
  <c r="Y65" i="13"/>
  <c r="U65" i="13"/>
  <c r="AG64" i="13"/>
  <c r="AC64" i="13"/>
  <c r="Y64" i="13"/>
  <c r="U64" i="13"/>
  <c r="AF62" i="13"/>
  <c r="U21" i="14" s="1"/>
  <c r="AE62" i="13"/>
  <c r="T21" i="14" s="1"/>
  <c r="AD62" i="13"/>
  <c r="S21" i="14" s="1"/>
  <c r="AB62" i="13"/>
  <c r="Q21" i="14" s="1"/>
  <c r="AA62" i="13"/>
  <c r="P21" i="14" s="1"/>
  <c r="Z62" i="13"/>
  <c r="O21" i="14" s="1"/>
  <c r="X62" i="13"/>
  <c r="M21" i="14" s="1"/>
  <c r="W62" i="13"/>
  <c r="L21" i="14" s="1"/>
  <c r="V62" i="13"/>
  <c r="K21" i="14" s="1"/>
  <c r="T62" i="13"/>
  <c r="I21" i="14" s="1"/>
  <c r="S62" i="13"/>
  <c r="H21" i="14" s="1"/>
  <c r="R62" i="13"/>
  <c r="G21" i="14" s="1"/>
  <c r="O62" i="13"/>
  <c r="F21" i="14" s="1"/>
  <c r="N62" i="13"/>
  <c r="E21" i="14" s="1"/>
  <c r="M62" i="13"/>
  <c r="D21" i="14" s="1"/>
  <c r="K62" i="13"/>
  <c r="C21" i="14" s="1"/>
  <c r="J62" i="13"/>
  <c r="B21" i="14" s="1"/>
  <c r="AG61" i="13"/>
  <c r="AC61" i="13"/>
  <c r="Y61" i="13"/>
  <c r="U61" i="13"/>
  <c r="AG60" i="13"/>
  <c r="AC60" i="13"/>
  <c r="AC62" i="13" s="1"/>
  <c r="R21" i="14" s="1"/>
  <c r="Y60" i="13"/>
  <c r="U60" i="13"/>
  <c r="AF58" i="13"/>
  <c r="U20" i="14" s="1"/>
  <c r="AE58" i="13"/>
  <c r="T20" i="14" s="1"/>
  <c r="AD58" i="13"/>
  <c r="S20" i="14" s="1"/>
  <c r="AB58" i="13"/>
  <c r="Q20" i="14" s="1"/>
  <c r="AA58" i="13"/>
  <c r="P20" i="14" s="1"/>
  <c r="Z58" i="13"/>
  <c r="O20" i="14" s="1"/>
  <c r="X58" i="13"/>
  <c r="M20" i="14" s="1"/>
  <c r="W58" i="13"/>
  <c r="L20" i="14" s="1"/>
  <c r="V58" i="13"/>
  <c r="K20" i="14" s="1"/>
  <c r="T58" i="13"/>
  <c r="I20" i="14" s="1"/>
  <c r="S58" i="13"/>
  <c r="H20" i="14" s="1"/>
  <c r="R58" i="13"/>
  <c r="G20" i="14" s="1"/>
  <c r="O58" i="13"/>
  <c r="F20" i="14" s="1"/>
  <c r="N58" i="13"/>
  <c r="E20" i="14" s="1"/>
  <c r="M58" i="13"/>
  <c r="D20" i="14" s="1"/>
  <c r="K58" i="13"/>
  <c r="C20" i="14" s="1"/>
  <c r="J58" i="13"/>
  <c r="B20" i="14" s="1"/>
  <c r="AG57" i="13"/>
  <c r="AC57" i="13"/>
  <c r="Y57" i="13"/>
  <c r="U57" i="13"/>
  <c r="AG56" i="13"/>
  <c r="AC56" i="13"/>
  <c r="Y56" i="13"/>
  <c r="U56" i="13"/>
  <c r="U58" i="13" s="1"/>
  <c r="J20" i="14" s="1"/>
  <c r="AF54" i="13"/>
  <c r="U19" i="14" s="1"/>
  <c r="AE54" i="13"/>
  <c r="T19" i="14" s="1"/>
  <c r="AD54" i="13"/>
  <c r="S19" i="14" s="1"/>
  <c r="AB54" i="13"/>
  <c r="Q19" i="14" s="1"/>
  <c r="AA54" i="13"/>
  <c r="P19" i="14" s="1"/>
  <c r="Z54" i="13"/>
  <c r="O19" i="14" s="1"/>
  <c r="X54" i="13"/>
  <c r="M19" i="14" s="1"/>
  <c r="W54" i="13"/>
  <c r="L19" i="14" s="1"/>
  <c r="V54" i="13"/>
  <c r="K19" i="14" s="1"/>
  <c r="T54" i="13"/>
  <c r="I19" i="14" s="1"/>
  <c r="S54" i="13"/>
  <c r="H19" i="14" s="1"/>
  <c r="R54" i="13"/>
  <c r="G19" i="14" s="1"/>
  <c r="O54" i="13"/>
  <c r="F19" i="14" s="1"/>
  <c r="N54" i="13"/>
  <c r="E19" i="14" s="1"/>
  <c r="M54" i="13"/>
  <c r="D19" i="14" s="1"/>
  <c r="K54" i="13"/>
  <c r="C19" i="14" s="1"/>
  <c r="J54" i="13"/>
  <c r="B19" i="14" s="1"/>
  <c r="AG53" i="13"/>
  <c r="AC53" i="13"/>
  <c r="Y53" i="13"/>
  <c r="U53" i="13"/>
  <c r="U54" i="13" s="1"/>
  <c r="J19" i="14" s="1"/>
  <c r="AG52" i="13"/>
  <c r="AC52" i="13"/>
  <c r="Y52" i="13"/>
  <c r="Y54" i="13" s="1"/>
  <c r="N19" i="14" s="1"/>
  <c r="U52" i="13"/>
  <c r="AF50" i="13"/>
  <c r="U18" i="14" s="1"/>
  <c r="AE50" i="13"/>
  <c r="T18" i="14" s="1"/>
  <c r="AD50" i="13"/>
  <c r="S18" i="14" s="1"/>
  <c r="AB50" i="13"/>
  <c r="Q18" i="14" s="1"/>
  <c r="AA50" i="13"/>
  <c r="P18" i="14" s="1"/>
  <c r="Z50" i="13"/>
  <c r="O18" i="14" s="1"/>
  <c r="X50" i="13"/>
  <c r="M18" i="14" s="1"/>
  <c r="W50" i="13"/>
  <c r="L18" i="14" s="1"/>
  <c r="V50" i="13"/>
  <c r="K18" i="14" s="1"/>
  <c r="T50" i="13"/>
  <c r="I18" i="14" s="1"/>
  <c r="S50" i="13"/>
  <c r="H18" i="14" s="1"/>
  <c r="R50" i="13"/>
  <c r="G18" i="14" s="1"/>
  <c r="O50" i="13"/>
  <c r="F18" i="14" s="1"/>
  <c r="N50" i="13"/>
  <c r="E18" i="14" s="1"/>
  <c r="M50" i="13"/>
  <c r="D18" i="14" s="1"/>
  <c r="J50" i="13"/>
  <c r="B18" i="14" s="1"/>
  <c r="AG49" i="13"/>
  <c r="AC49" i="13"/>
  <c r="Y49" i="13"/>
  <c r="U49" i="13"/>
  <c r="AG48" i="13"/>
  <c r="AC48" i="13"/>
  <c r="Y48" i="13"/>
  <c r="Y50" i="13" s="1"/>
  <c r="N18" i="14" s="1"/>
  <c r="U48" i="13"/>
  <c r="AF46" i="13"/>
  <c r="U17" i="14" s="1"/>
  <c r="AE46" i="13"/>
  <c r="T17" i="14" s="1"/>
  <c r="AD46" i="13"/>
  <c r="S17" i="14" s="1"/>
  <c r="AB46" i="13"/>
  <c r="Q17" i="14" s="1"/>
  <c r="AA46" i="13"/>
  <c r="P17" i="14" s="1"/>
  <c r="Z46" i="13"/>
  <c r="O17" i="14" s="1"/>
  <c r="X46" i="13"/>
  <c r="M17" i="14" s="1"/>
  <c r="W46" i="13"/>
  <c r="L17" i="14" s="1"/>
  <c r="V46" i="13"/>
  <c r="K17" i="14" s="1"/>
  <c r="T46" i="13"/>
  <c r="I17" i="14" s="1"/>
  <c r="S46" i="13"/>
  <c r="H17" i="14" s="1"/>
  <c r="R46" i="13"/>
  <c r="G17" i="14" s="1"/>
  <c r="O46" i="13"/>
  <c r="F17" i="14" s="1"/>
  <c r="N46" i="13"/>
  <c r="E17" i="14" s="1"/>
  <c r="M46" i="13"/>
  <c r="D17" i="14" s="1"/>
  <c r="K46" i="13"/>
  <c r="C17" i="14" s="1"/>
  <c r="J46" i="13"/>
  <c r="B17" i="14" s="1"/>
  <c r="AG45" i="13"/>
  <c r="AC45" i="13"/>
  <c r="Y45" i="13"/>
  <c r="U45" i="13"/>
  <c r="AG44" i="13"/>
  <c r="AC44" i="13"/>
  <c r="Y44" i="13"/>
  <c r="U44" i="13"/>
  <c r="AH44" i="13" s="1"/>
  <c r="AF42" i="13"/>
  <c r="U16" i="14" s="1"/>
  <c r="AE42" i="13"/>
  <c r="T16" i="14" s="1"/>
  <c r="AD42" i="13"/>
  <c r="S16" i="14" s="1"/>
  <c r="AB42" i="13"/>
  <c r="Q16" i="14" s="1"/>
  <c r="AA42" i="13"/>
  <c r="P16" i="14" s="1"/>
  <c r="Z42" i="13"/>
  <c r="O16" i="14" s="1"/>
  <c r="X42" i="13"/>
  <c r="M16" i="14" s="1"/>
  <c r="W42" i="13"/>
  <c r="L16" i="14" s="1"/>
  <c r="V42" i="13"/>
  <c r="K16" i="14" s="1"/>
  <c r="T42" i="13"/>
  <c r="I16" i="14" s="1"/>
  <c r="S42" i="13"/>
  <c r="H16" i="14" s="1"/>
  <c r="R42" i="13"/>
  <c r="G16" i="14" s="1"/>
  <c r="O42" i="13"/>
  <c r="F16" i="14" s="1"/>
  <c r="N42" i="13"/>
  <c r="E16" i="14" s="1"/>
  <c r="M42" i="13"/>
  <c r="D16" i="14" s="1"/>
  <c r="K42" i="13"/>
  <c r="C16" i="14" s="1"/>
  <c r="J42" i="13"/>
  <c r="B16" i="14" s="1"/>
  <c r="AG41" i="13"/>
  <c r="AC41" i="13"/>
  <c r="Y41" i="13"/>
  <c r="U41" i="13"/>
  <c r="AG40" i="13"/>
  <c r="AG42" i="13" s="1"/>
  <c r="V16" i="14" s="1"/>
  <c r="AC40" i="13"/>
  <c r="Y40" i="13"/>
  <c r="U40" i="13"/>
  <c r="AF38" i="13"/>
  <c r="U15" i="14" s="1"/>
  <c r="AE38" i="13"/>
  <c r="T15" i="14" s="1"/>
  <c r="AD38" i="13"/>
  <c r="S15" i="14" s="1"/>
  <c r="AB38" i="13"/>
  <c r="Q15" i="14" s="1"/>
  <c r="AA38" i="13"/>
  <c r="P15" i="14" s="1"/>
  <c r="Z38" i="13"/>
  <c r="O15" i="14" s="1"/>
  <c r="X38" i="13"/>
  <c r="M15" i="14" s="1"/>
  <c r="W38" i="13"/>
  <c r="L15" i="14" s="1"/>
  <c r="V38" i="13"/>
  <c r="K15" i="14" s="1"/>
  <c r="T38" i="13"/>
  <c r="I15" i="14" s="1"/>
  <c r="S38" i="13"/>
  <c r="H15" i="14" s="1"/>
  <c r="R38" i="13"/>
  <c r="G15" i="14" s="1"/>
  <c r="O38" i="13"/>
  <c r="F15" i="14" s="1"/>
  <c r="N38" i="13"/>
  <c r="E15" i="14" s="1"/>
  <c r="M38" i="13"/>
  <c r="D15" i="14" s="1"/>
  <c r="K38" i="13"/>
  <c r="C15" i="14" s="1"/>
  <c r="J38" i="13"/>
  <c r="B15" i="14" s="1"/>
  <c r="AG37" i="13"/>
  <c r="AC37" i="13"/>
  <c r="Y37" i="13"/>
  <c r="U37" i="13"/>
  <c r="AG36" i="13"/>
  <c r="AC36" i="13"/>
  <c r="Y36" i="13"/>
  <c r="U36" i="13"/>
  <c r="AF34" i="13"/>
  <c r="U14" i="14" s="1"/>
  <c r="AE34" i="13"/>
  <c r="T14" i="14" s="1"/>
  <c r="AD34" i="13"/>
  <c r="S14" i="14" s="1"/>
  <c r="AB34" i="13"/>
  <c r="Q14" i="14" s="1"/>
  <c r="AA34" i="13"/>
  <c r="P14" i="14" s="1"/>
  <c r="Z34" i="13"/>
  <c r="O14" i="14" s="1"/>
  <c r="X34" i="13"/>
  <c r="M14" i="14" s="1"/>
  <c r="W34" i="13"/>
  <c r="L14" i="14" s="1"/>
  <c r="V34" i="13"/>
  <c r="K14" i="14" s="1"/>
  <c r="T34" i="13"/>
  <c r="I14" i="14" s="1"/>
  <c r="S34" i="13"/>
  <c r="H14" i="14" s="1"/>
  <c r="R34" i="13"/>
  <c r="G14" i="14" s="1"/>
  <c r="O34" i="13"/>
  <c r="F14" i="14" s="1"/>
  <c r="N34" i="13"/>
  <c r="E14" i="14" s="1"/>
  <c r="M34" i="13"/>
  <c r="D14" i="14" s="1"/>
  <c r="K34" i="13"/>
  <c r="C14" i="14" s="1"/>
  <c r="J34" i="13"/>
  <c r="B14" i="14" s="1"/>
  <c r="AG33" i="13"/>
  <c r="AC33" i="13"/>
  <c r="Y33" i="13"/>
  <c r="U33" i="13"/>
  <c r="AG32" i="13"/>
  <c r="AC32" i="13"/>
  <c r="Y32" i="13"/>
  <c r="U32" i="13"/>
  <c r="AF30" i="13"/>
  <c r="U13" i="14" s="1"/>
  <c r="AE30" i="13"/>
  <c r="T13" i="14" s="1"/>
  <c r="AD30" i="13"/>
  <c r="S13" i="14" s="1"/>
  <c r="AB30" i="13"/>
  <c r="Q13" i="14" s="1"/>
  <c r="AA30" i="13"/>
  <c r="P13" i="14" s="1"/>
  <c r="Z30" i="13"/>
  <c r="O13" i="14" s="1"/>
  <c r="X30" i="13"/>
  <c r="M13" i="14" s="1"/>
  <c r="W30" i="13"/>
  <c r="L13" i="14" s="1"/>
  <c r="V30" i="13"/>
  <c r="K13" i="14" s="1"/>
  <c r="T30" i="13"/>
  <c r="I13" i="14" s="1"/>
  <c r="S30" i="13"/>
  <c r="H13" i="14" s="1"/>
  <c r="R30" i="13"/>
  <c r="G13" i="14" s="1"/>
  <c r="O30" i="13"/>
  <c r="F13" i="14" s="1"/>
  <c r="N30" i="13"/>
  <c r="E13" i="14" s="1"/>
  <c r="M30" i="13"/>
  <c r="D13" i="14" s="1"/>
  <c r="K30" i="13"/>
  <c r="C13" i="14" s="1"/>
  <c r="J30" i="13"/>
  <c r="B13" i="14" s="1"/>
  <c r="AG29" i="13"/>
  <c r="AC29" i="13"/>
  <c r="Y29" i="13"/>
  <c r="Y30" i="13" s="1"/>
  <c r="N13" i="14" s="1"/>
  <c r="U29" i="13"/>
  <c r="AF27" i="13"/>
  <c r="U12" i="14" s="1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 s="1"/>
  <c r="T27" i="13"/>
  <c r="I12" i="14" s="1"/>
  <c r="S27" i="13"/>
  <c r="H12" i="14" s="1"/>
  <c r="R27" i="13"/>
  <c r="G12" i="14" s="1"/>
  <c r="O27" i="13"/>
  <c r="F12" i="14" s="1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C25" i="13"/>
  <c r="Y25" i="13"/>
  <c r="U25" i="13"/>
  <c r="AF23" i="13"/>
  <c r="U11" i="14" s="1"/>
  <c r="AE23" i="13"/>
  <c r="T11" i="14" s="1"/>
  <c r="AD23" i="13"/>
  <c r="S11" i="14" s="1"/>
  <c r="AB23" i="13"/>
  <c r="Q11" i="14" s="1"/>
  <c r="AA23" i="13"/>
  <c r="P11" i="14" s="1"/>
  <c r="Z23" i="13"/>
  <c r="O11" i="14" s="1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Y17" i="13"/>
  <c r="Y19" i="13" s="1"/>
  <c r="N10" i="14" s="1"/>
  <c r="U17" i="13"/>
  <c r="AF15" i="13"/>
  <c r="U9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 s="1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Y15" i="13" s="1"/>
  <c r="N9" i="14" s="1"/>
  <c r="U13" i="13"/>
  <c r="AF11" i="13"/>
  <c r="U8" i="14" s="1"/>
  <c r="AE11" i="13"/>
  <c r="T8" i="14" s="1"/>
  <c r="AD11" i="13"/>
  <c r="AB11" i="13"/>
  <c r="Q8" i="14" s="1"/>
  <c r="AA11" i="13"/>
  <c r="P8" i="14" s="1"/>
  <c r="Z11" i="13"/>
  <c r="O8" i="14" s="1"/>
  <c r="X11" i="13"/>
  <c r="M8" i="14" s="1"/>
  <c r="W11" i="13"/>
  <c r="L8" i="14" s="1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 s="1"/>
  <c r="AG10" i="13"/>
  <c r="AC10" i="13"/>
  <c r="Y10" i="13"/>
  <c r="U10" i="13"/>
  <c r="AG9" i="13"/>
  <c r="AC9" i="13"/>
  <c r="Y9" i="13"/>
  <c r="U9" i="13"/>
  <c r="O20" i="12"/>
  <c r="C18" i="12"/>
  <c r="Y17" i="12"/>
  <c r="A5" i="12"/>
  <c r="A24" i="12" s="1"/>
  <c r="A71" i="11"/>
  <c r="AF70" i="11"/>
  <c r="U23" i="12" s="1"/>
  <c r="AE70" i="11"/>
  <c r="T23" i="12" s="1"/>
  <c r="AD70" i="11"/>
  <c r="S23" i="12" s="1"/>
  <c r="AB70" i="11"/>
  <c r="Q23" i="12" s="1"/>
  <c r="AA70" i="11"/>
  <c r="P23" i="12" s="1"/>
  <c r="Z70" i="11"/>
  <c r="O23" i="12" s="1"/>
  <c r="X70" i="11"/>
  <c r="M23" i="12" s="1"/>
  <c r="W70" i="11"/>
  <c r="L23" i="12" s="1"/>
  <c r="V70" i="11"/>
  <c r="K23" i="12" s="1"/>
  <c r="T70" i="11"/>
  <c r="I23" i="12" s="1"/>
  <c r="S70" i="11"/>
  <c r="H23" i="12" s="1"/>
  <c r="R70" i="11"/>
  <c r="G23" i="12" s="1"/>
  <c r="O70" i="11"/>
  <c r="F23" i="12" s="1"/>
  <c r="N70" i="11"/>
  <c r="E23" i="12" s="1"/>
  <c r="M70" i="11"/>
  <c r="D23" i="12" s="1"/>
  <c r="K70" i="11"/>
  <c r="C23" i="12" s="1"/>
  <c r="J70" i="11"/>
  <c r="B23" i="12" s="1"/>
  <c r="AG69" i="11"/>
  <c r="AG70" i="11" s="1"/>
  <c r="V23" i="12" s="1"/>
  <c r="AC69" i="11"/>
  <c r="AC70" i="11" s="1"/>
  <c r="R23" i="12" s="1"/>
  <c r="Y69" i="11"/>
  <c r="Y70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 s="1"/>
  <c r="J67" i="11"/>
  <c r="B22" i="12" s="1"/>
  <c r="AG66" i="11"/>
  <c r="AC66" i="11"/>
  <c r="AC67" i="11" s="1"/>
  <c r="R22" i="12" s="1"/>
  <c r="Y66" i="11"/>
  <c r="U66" i="11"/>
  <c r="AG65" i="11"/>
  <c r="AG67" i="11" s="1"/>
  <c r="V22" i="12" s="1"/>
  <c r="AC65" i="11"/>
  <c r="Y65" i="11"/>
  <c r="Y67" i="11" s="1"/>
  <c r="N22" i="12" s="1"/>
  <c r="U65" i="11"/>
  <c r="U67" i="11" s="1"/>
  <c r="J22" i="12" s="1"/>
  <c r="AF63" i="11"/>
  <c r="U21" i="12" s="1"/>
  <c r="AE63" i="11"/>
  <c r="T21" i="12" s="1"/>
  <c r="AD63" i="11"/>
  <c r="S21" i="12" s="1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U63" i="11"/>
  <c r="J21" i="12" s="1"/>
  <c r="T63" i="11"/>
  <c r="I21" i="12" s="1"/>
  <c r="S63" i="11"/>
  <c r="H21" i="12" s="1"/>
  <c r="R63" i="11"/>
  <c r="G21" i="12" s="1"/>
  <c r="O63" i="11"/>
  <c r="F21" i="12" s="1"/>
  <c r="N63" i="11"/>
  <c r="E21" i="12" s="1"/>
  <c r="M63" i="11"/>
  <c r="D21" i="12" s="1"/>
  <c r="K63" i="11"/>
  <c r="C21" i="12" s="1"/>
  <c r="J63" i="11"/>
  <c r="B21" i="12" s="1"/>
  <c r="AG62" i="11"/>
  <c r="AC62" i="11"/>
  <c r="Y62" i="11"/>
  <c r="U62" i="11"/>
  <c r="AH62" i="11" s="1"/>
  <c r="AI62" i="11" s="1"/>
  <c r="AG61" i="11"/>
  <c r="AC61" i="11"/>
  <c r="AC63" i="11" s="1"/>
  <c r="R21" i="12" s="1"/>
  <c r="Y61" i="11"/>
  <c r="AH61" i="11" s="1"/>
  <c r="U61" i="1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 s="1"/>
  <c r="M59" i="11"/>
  <c r="D20" i="12" s="1"/>
  <c r="K59" i="11"/>
  <c r="C20" i="12" s="1"/>
  <c r="J59" i="11"/>
  <c r="B20" i="12" s="1"/>
  <c r="AG58" i="11"/>
  <c r="AC58" i="11"/>
  <c r="Y58" i="11"/>
  <c r="U58" i="11"/>
  <c r="AG57" i="11"/>
  <c r="AC57" i="11"/>
  <c r="AC59" i="11" s="1"/>
  <c r="R20" i="12" s="1"/>
  <c r="Y57" i="11"/>
  <c r="Y59" i="11" s="1"/>
  <c r="N20" i="12" s="1"/>
  <c r="U57" i="11"/>
  <c r="U59" i="11" s="1"/>
  <c r="J20" i="12" s="1"/>
  <c r="AF55" i="11"/>
  <c r="U19" i="12" s="1"/>
  <c r="AE55" i="11"/>
  <c r="T19" i="12" s="1"/>
  <c r="AD55" i="11"/>
  <c r="S19" i="12" s="1"/>
  <c r="AB55" i="11"/>
  <c r="Q19" i="12" s="1"/>
  <c r="AA55" i="11"/>
  <c r="P19" i="12" s="1"/>
  <c r="Z55" i="11"/>
  <c r="O19" i="12" s="1"/>
  <c r="Y55" i="11"/>
  <c r="N19" i="12" s="1"/>
  <c r="X55" i="11"/>
  <c r="M19" i="12" s="1"/>
  <c r="W55" i="11"/>
  <c r="L19" i="12" s="1"/>
  <c r="V55" i="11"/>
  <c r="K19" i="12" s="1"/>
  <c r="T55" i="11"/>
  <c r="I19" i="12" s="1"/>
  <c r="S55" i="11"/>
  <c r="H19" i="12" s="1"/>
  <c r="R55" i="11"/>
  <c r="G19" i="12" s="1"/>
  <c r="O55" i="11"/>
  <c r="F19" i="12" s="1"/>
  <c r="N55" i="11"/>
  <c r="E19" i="12" s="1"/>
  <c r="M55" i="11"/>
  <c r="D19" i="12" s="1"/>
  <c r="K55" i="11"/>
  <c r="C19" i="12" s="1"/>
  <c r="J55" i="11"/>
  <c r="B19" i="12" s="1"/>
  <c r="AG54" i="11"/>
  <c r="AC54" i="11"/>
  <c r="Y54" i="11"/>
  <c r="U54" i="11"/>
  <c r="U55" i="11" s="1"/>
  <c r="J19" i="12" s="1"/>
  <c r="AG53" i="11"/>
  <c r="AC53" i="11"/>
  <c r="AC55" i="11" s="1"/>
  <c r="R19" i="12" s="1"/>
  <c r="Y53" i="11"/>
  <c r="U53" i="11"/>
  <c r="AF51" i="11"/>
  <c r="U18" i="12" s="1"/>
  <c r="AE51" i="11"/>
  <c r="T18" i="12" s="1"/>
  <c r="AD51" i="11"/>
  <c r="S18" i="12" s="1"/>
  <c r="AB51" i="11"/>
  <c r="Q18" i="12" s="1"/>
  <c r="AA51" i="11"/>
  <c r="P18" i="12" s="1"/>
  <c r="Z51" i="11"/>
  <c r="O18" i="12" s="1"/>
  <c r="X51" i="11"/>
  <c r="M18" i="12" s="1"/>
  <c r="W51" i="11"/>
  <c r="L18" i="12" s="1"/>
  <c r="V51" i="11"/>
  <c r="K18" i="12" s="1"/>
  <c r="T51" i="11"/>
  <c r="I18" i="12" s="1"/>
  <c r="S51" i="11"/>
  <c r="H18" i="12" s="1"/>
  <c r="R51" i="11"/>
  <c r="G18" i="12" s="1"/>
  <c r="O51" i="11"/>
  <c r="F18" i="12" s="1"/>
  <c r="N51" i="11"/>
  <c r="E18" i="12" s="1"/>
  <c r="M51" i="11"/>
  <c r="D18" i="12" s="1"/>
  <c r="J51" i="11"/>
  <c r="B18" i="12" s="1"/>
  <c r="AG50" i="11"/>
  <c r="AC50" i="11"/>
  <c r="Y50" i="11"/>
  <c r="AH50" i="11" s="1"/>
  <c r="AI50" i="11" s="1"/>
  <c r="U50" i="11"/>
  <c r="AG49" i="11"/>
  <c r="AC49" i="11"/>
  <c r="AC51" i="11" s="1"/>
  <c r="R18" i="12" s="1"/>
  <c r="Y49" i="11"/>
  <c r="U49" i="11"/>
  <c r="U51" i="11" s="1"/>
  <c r="J18" i="12" s="1"/>
  <c r="AF47" i="11"/>
  <c r="U17" i="12" s="1"/>
  <c r="AE47" i="11"/>
  <c r="T17" i="12" s="1"/>
  <c r="AD47" i="11"/>
  <c r="S17" i="12" s="1"/>
  <c r="AB47" i="11"/>
  <c r="Q17" i="12" s="1"/>
  <c r="AA47" i="11"/>
  <c r="P17" i="12" s="1"/>
  <c r="Z47" i="11"/>
  <c r="O17" i="12" s="1"/>
  <c r="X47" i="11"/>
  <c r="M17" i="12" s="1"/>
  <c r="W47" i="11"/>
  <c r="L17" i="12" s="1"/>
  <c r="V47" i="11"/>
  <c r="K17" i="12" s="1"/>
  <c r="T47" i="11"/>
  <c r="I17" i="12" s="1"/>
  <c r="S47" i="11"/>
  <c r="H17" i="12" s="1"/>
  <c r="R47" i="11"/>
  <c r="G17" i="12" s="1"/>
  <c r="O47" i="11"/>
  <c r="F17" i="12" s="1"/>
  <c r="N47" i="11"/>
  <c r="E17" i="12" s="1"/>
  <c r="M47" i="11"/>
  <c r="D17" i="12" s="1"/>
  <c r="K47" i="11"/>
  <c r="C17" i="12" s="1"/>
  <c r="J47" i="11"/>
  <c r="B17" i="12" s="1"/>
  <c r="AG46" i="11"/>
  <c r="AC46" i="11"/>
  <c r="Y46" i="11"/>
  <c r="U46" i="11"/>
  <c r="AG45" i="11"/>
  <c r="AC45" i="11"/>
  <c r="AC47" i="11" s="1"/>
  <c r="R17" i="12" s="1"/>
  <c r="Y45" i="11"/>
  <c r="Y47" i="11" s="1"/>
  <c r="N17" i="12" s="1"/>
  <c r="U45" i="11"/>
  <c r="U47" i="11" s="1"/>
  <c r="J17" i="12" s="1"/>
  <c r="AF43" i="11"/>
  <c r="U16" i="12" s="1"/>
  <c r="AE43" i="11"/>
  <c r="T16" i="12" s="1"/>
  <c r="AD43" i="11"/>
  <c r="S16" i="12" s="1"/>
  <c r="AB43" i="11"/>
  <c r="Q16" i="12" s="1"/>
  <c r="AA43" i="11"/>
  <c r="P16" i="12" s="1"/>
  <c r="Z43" i="11"/>
  <c r="O16" i="12" s="1"/>
  <c r="X43" i="11"/>
  <c r="M16" i="12" s="1"/>
  <c r="W43" i="11"/>
  <c r="L16" i="12" s="1"/>
  <c r="V43" i="11"/>
  <c r="K16" i="12" s="1"/>
  <c r="T43" i="11"/>
  <c r="I16" i="12" s="1"/>
  <c r="S43" i="11"/>
  <c r="H16" i="12" s="1"/>
  <c r="R43" i="11"/>
  <c r="G16" i="12" s="1"/>
  <c r="O43" i="11"/>
  <c r="F16" i="12" s="1"/>
  <c r="N43" i="11"/>
  <c r="E16" i="12" s="1"/>
  <c r="M43" i="11"/>
  <c r="D16" i="12" s="1"/>
  <c r="K43" i="11"/>
  <c r="C16" i="12" s="1"/>
  <c r="J43" i="11"/>
  <c r="B16" i="12" s="1"/>
  <c r="AG42" i="11"/>
  <c r="AC42" i="11"/>
  <c r="Y42" i="11"/>
  <c r="U42" i="11"/>
  <c r="AH42" i="11" s="1"/>
  <c r="AG41" i="11"/>
  <c r="AC41" i="11"/>
  <c r="AC43" i="11" s="1"/>
  <c r="R16" i="12" s="1"/>
  <c r="Y41" i="11"/>
  <c r="Y43" i="11" s="1"/>
  <c r="N16" i="12" s="1"/>
  <c r="U41" i="11"/>
  <c r="AF39" i="11"/>
  <c r="U15" i="12" s="1"/>
  <c r="AE39" i="11"/>
  <c r="T15" i="12" s="1"/>
  <c r="AD39" i="11"/>
  <c r="S15" i="12" s="1"/>
  <c r="AC39" i="11"/>
  <c r="R15" i="12" s="1"/>
  <c r="AB39" i="11"/>
  <c r="Q15" i="12" s="1"/>
  <c r="AA39" i="11"/>
  <c r="P15" i="12" s="1"/>
  <c r="Z39" i="11"/>
  <c r="O15" i="12" s="1"/>
  <c r="X39" i="11"/>
  <c r="M15" i="12" s="1"/>
  <c r="W39" i="11"/>
  <c r="L15" i="12" s="1"/>
  <c r="V39" i="11"/>
  <c r="K15" i="12" s="1"/>
  <c r="T39" i="11"/>
  <c r="I15" i="12" s="1"/>
  <c r="S39" i="11"/>
  <c r="H15" i="12" s="1"/>
  <c r="R39" i="11"/>
  <c r="G15" i="12" s="1"/>
  <c r="O39" i="11"/>
  <c r="F15" i="12" s="1"/>
  <c r="N39" i="11"/>
  <c r="E15" i="12" s="1"/>
  <c r="M39" i="11"/>
  <c r="D15" i="12" s="1"/>
  <c r="K39" i="11"/>
  <c r="C15" i="12" s="1"/>
  <c r="J39" i="11"/>
  <c r="B15" i="12" s="1"/>
  <c r="AG38" i="11"/>
  <c r="AG39" i="11" s="1"/>
  <c r="V15" i="12" s="1"/>
  <c r="AC38" i="11"/>
  <c r="Y38" i="11"/>
  <c r="U38" i="11"/>
  <c r="AG37" i="11"/>
  <c r="AC37" i="11"/>
  <c r="Y37" i="11"/>
  <c r="AH37" i="11" s="1"/>
  <c r="U37" i="11"/>
  <c r="U39" i="11" s="1"/>
  <c r="J15" i="12" s="1"/>
  <c r="AF35" i="11"/>
  <c r="U14" i="12" s="1"/>
  <c r="AE35" i="11"/>
  <c r="T14" i="12" s="1"/>
  <c r="AD35" i="11"/>
  <c r="S14" i="12" s="1"/>
  <c r="AB35" i="11"/>
  <c r="Q14" i="12" s="1"/>
  <c r="AA35" i="11"/>
  <c r="P14" i="12" s="1"/>
  <c r="Z35" i="11"/>
  <c r="O14" i="12" s="1"/>
  <c r="X35" i="11"/>
  <c r="M14" i="12" s="1"/>
  <c r="W35" i="11"/>
  <c r="L14" i="12" s="1"/>
  <c r="V35" i="11"/>
  <c r="K14" i="12" s="1"/>
  <c r="T35" i="11"/>
  <c r="I14" i="12" s="1"/>
  <c r="S35" i="11"/>
  <c r="H14" i="12" s="1"/>
  <c r="R35" i="11"/>
  <c r="G14" i="12" s="1"/>
  <c r="O35" i="11"/>
  <c r="F14" i="12" s="1"/>
  <c r="N35" i="11"/>
  <c r="E14" i="12" s="1"/>
  <c r="M35" i="11"/>
  <c r="D14" i="12" s="1"/>
  <c r="K35" i="11"/>
  <c r="C14" i="12" s="1"/>
  <c r="J35" i="11"/>
  <c r="B14" i="12" s="1"/>
  <c r="AI34" i="11"/>
  <c r="AH34" i="11"/>
  <c r="AG34" i="11"/>
  <c r="AC34" i="11"/>
  <c r="Y34" i="11"/>
  <c r="U34" i="11"/>
  <c r="AG33" i="11"/>
  <c r="AC33" i="11"/>
  <c r="AC35" i="11" s="1"/>
  <c r="R14" i="12" s="1"/>
  <c r="Y33" i="11"/>
  <c r="Y35" i="11" s="1"/>
  <c r="N14" i="12" s="1"/>
  <c r="U33" i="11"/>
  <c r="U35" i="11" s="1"/>
  <c r="J14" i="12" s="1"/>
  <c r="AF31" i="11"/>
  <c r="U13" i="12" s="1"/>
  <c r="AE31" i="11"/>
  <c r="T13" i="12" s="1"/>
  <c r="AD31" i="11"/>
  <c r="S13" i="12" s="1"/>
  <c r="AB31" i="11"/>
  <c r="Q13" i="12" s="1"/>
  <c r="AA31" i="11"/>
  <c r="P13" i="12" s="1"/>
  <c r="Z31" i="11"/>
  <c r="O13" i="12" s="1"/>
  <c r="X31" i="11"/>
  <c r="M13" i="12" s="1"/>
  <c r="W31" i="11"/>
  <c r="L13" i="12" s="1"/>
  <c r="V31" i="11"/>
  <c r="K13" i="12" s="1"/>
  <c r="T31" i="11"/>
  <c r="I13" i="12" s="1"/>
  <c r="S31" i="11"/>
  <c r="H13" i="12" s="1"/>
  <c r="R31" i="11"/>
  <c r="G13" i="12" s="1"/>
  <c r="O31" i="11"/>
  <c r="F13" i="12" s="1"/>
  <c r="N31" i="11"/>
  <c r="E13" i="12" s="1"/>
  <c r="M31" i="11"/>
  <c r="D13" i="12" s="1"/>
  <c r="K31" i="11"/>
  <c r="C13" i="12" s="1"/>
  <c r="J31" i="11"/>
  <c r="B13" i="12" s="1"/>
  <c r="AG30" i="11"/>
  <c r="AC30" i="11"/>
  <c r="Y30" i="11"/>
  <c r="U30" i="11"/>
  <c r="AG29" i="11"/>
  <c r="AC29" i="11"/>
  <c r="Y29" i="11"/>
  <c r="Y31" i="11" s="1"/>
  <c r="N13" i="12" s="1"/>
  <c r="U29" i="11"/>
  <c r="AF27" i="11"/>
  <c r="U12" i="12" s="1"/>
  <c r="AE27" i="11"/>
  <c r="T12" i="12" s="1"/>
  <c r="AD27" i="11"/>
  <c r="S12" i="12" s="1"/>
  <c r="AB27" i="11"/>
  <c r="Q12" i="12" s="1"/>
  <c r="AA27" i="11"/>
  <c r="P12" i="12" s="1"/>
  <c r="Z27" i="11"/>
  <c r="O12" i="12" s="1"/>
  <c r="X27" i="11"/>
  <c r="M12" i="12" s="1"/>
  <c r="W27" i="11"/>
  <c r="L12" i="12" s="1"/>
  <c r="V27" i="11"/>
  <c r="K12" i="12" s="1"/>
  <c r="T27" i="11"/>
  <c r="I12" i="12" s="1"/>
  <c r="S27" i="11"/>
  <c r="H12" i="12" s="1"/>
  <c r="R27" i="11"/>
  <c r="G12" i="12" s="1"/>
  <c r="O27" i="11"/>
  <c r="F12" i="12" s="1"/>
  <c r="N27" i="11"/>
  <c r="E12" i="12" s="1"/>
  <c r="M27" i="11"/>
  <c r="D12" i="12" s="1"/>
  <c r="K27" i="11"/>
  <c r="C12" i="12" s="1"/>
  <c r="J27" i="11"/>
  <c r="B12" i="12" s="1"/>
  <c r="AG26" i="11"/>
  <c r="AC26" i="11"/>
  <c r="AC27" i="11" s="1"/>
  <c r="R12" i="12" s="1"/>
  <c r="Y26" i="11"/>
  <c r="U26" i="11"/>
  <c r="AG25" i="11"/>
  <c r="AG27" i="11" s="1"/>
  <c r="V12" i="12" s="1"/>
  <c r="AC25" i="11"/>
  <c r="Y25" i="11"/>
  <c r="Y27" i="11" s="1"/>
  <c r="N12" i="12" s="1"/>
  <c r="U25" i="11"/>
  <c r="U27" i="11" s="1"/>
  <c r="J12" i="12" s="1"/>
  <c r="AF23" i="11"/>
  <c r="U11" i="12" s="1"/>
  <c r="AE23" i="11"/>
  <c r="T11" i="12" s="1"/>
  <c r="AD23" i="11"/>
  <c r="S11" i="12" s="1"/>
  <c r="AB23" i="11"/>
  <c r="Q11" i="12" s="1"/>
  <c r="AA23" i="11"/>
  <c r="P11" i="12" s="1"/>
  <c r="Z23" i="11"/>
  <c r="O11" i="12" s="1"/>
  <c r="X23" i="11"/>
  <c r="M11" i="12" s="1"/>
  <c r="W23" i="11"/>
  <c r="L11" i="12" s="1"/>
  <c r="V23" i="11"/>
  <c r="K11" i="12" s="1"/>
  <c r="T23" i="11"/>
  <c r="I11" i="12" s="1"/>
  <c r="S23" i="11"/>
  <c r="H11" i="12" s="1"/>
  <c r="R23" i="11"/>
  <c r="G11" i="12" s="1"/>
  <c r="O23" i="11"/>
  <c r="F11" i="12" s="1"/>
  <c r="N23" i="11"/>
  <c r="E11" i="12" s="1"/>
  <c r="M23" i="11"/>
  <c r="D11" i="12" s="1"/>
  <c r="K23" i="11"/>
  <c r="C11" i="12" s="1"/>
  <c r="J23" i="11"/>
  <c r="B11" i="12" s="1"/>
  <c r="AG22" i="11"/>
  <c r="AC22" i="11"/>
  <c r="Y22" i="11"/>
  <c r="U22" i="11"/>
  <c r="AH22" i="11" s="1"/>
  <c r="AG21" i="11"/>
  <c r="AC21" i="11"/>
  <c r="AC23" i="11" s="1"/>
  <c r="R11" i="12" s="1"/>
  <c r="Y21" i="11"/>
  <c r="AH21" i="11" s="1"/>
  <c r="U21" i="11"/>
  <c r="U23" i="11" s="1"/>
  <c r="J11" i="12" s="1"/>
  <c r="AF19" i="11"/>
  <c r="U10" i="12" s="1"/>
  <c r="AE19" i="11"/>
  <c r="T10" i="12" s="1"/>
  <c r="AD19" i="11"/>
  <c r="S10" i="12" s="1"/>
  <c r="AB19" i="11"/>
  <c r="Q10" i="12" s="1"/>
  <c r="AA19" i="11"/>
  <c r="P10" i="12" s="1"/>
  <c r="Z19" i="11"/>
  <c r="O10" i="12" s="1"/>
  <c r="X19" i="11"/>
  <c r="M10" i="12" s="1"/>
  <c r="W19" i="11"/>
  <c r="L10" i="12" s="1"/>
  <c r="V19" i="11"/>
  <c r="K10" i="12" s="1"/>
  <c r="T19" i="11"/>
  <c r="I10" i="12" s="1"/>
  <c r="S19" i="11"/>
  <c r="H10" i="12" s="1"/>
  <c r="R19" i="11"/>
  <c r="G10" i="12" s="1"/>
  <c r="O19" i="11"/>
  <c r="F10" i="12" s="1"/>
  <c r="N19" i="11"/>
  <c r="E10" i="12" s="1"/>
  <c r="M19" i="11"/>
  <c r="D10" i="12" s="1"/>
  <c r="K19" i="11"/>
  <c r="C10" i="12" s="1"/>
  <c r="J19" i="11"/>
  <c r="B10" i="12" s="1"/>
  <c r="AG18" i="11"/>
  <c r="AC18" i="11"/>
  <c r="Y18" i="11"/>
  <c r="Y19" i="11" s="1"/>
  <c r="N10" i="12" s="1"/>
  <c r="U18" i="11"/>
  <c r="AG17" i="11"/>
  <c r="AC17" i="11"/>
  <c r="AC19" i="11" s="1"/>
  <c r="R10" i="12" s="1"/>
  <c r="Y17" i="11"/>
  <c r="U17" i="11"/>
  <c r="U19" i="11" s="1"/>
  <c r="J10" i="12" s="1"/>
  <c r="AF15" i="11"/>
  <c r="U9" i="12" s="1"/>
  <c r="AE15" i="11"/>
  <c r="T9" i="12" s="1"/>
  <c r="AD15" i="11"/>
  <c r="S9" i="12" s="1"/>
  <c r="AB15" i="11"/>
  <c r="Q9" i="12" s="1"/>
  <c r="AA15" i="11"/>
  <c r="P9" i="12" s="1"/>
  <c r="Z15" i="11"/>
  <c r="O9" i="12" s="1"/>
  <c r="X15" i="11"/>
  <c r="M9" i="12" s="1"/>
  <c r="W15" i="11"/>
  <c r="L9" i="12" s="1"/>
  <c r="V15" i="11"/>
  <c r="K9" i="12" s="1"/>
  <c r="T15" i="11"/>
  <c r="I9" i="12" s="1"/>
  <c r="S15" i="11"/>
  <c r="H9" i="12" s="1"/>
  <c r="R15" i="11"/>
  <c r="G9" i="12" s="1"/>
  <c r="O15" i="11"/>
  <c r="F9" i="12" s="1"/>
  <c r="N15" i="11"/>
  <c r="E9" i="12" s="1"/>
  <c r="M15" i="11"/>
  <c r="D9" i="12" s="1"/>
  <c r="K15" i="11"/>
  <c r="C9" i="12" s="1"/>
  <c r="J15" i="11"/>
  <c r="B9" i="12" s="1"/>
  <c r="AG14" i="11"/>
  <c r="AC14" i="11"/>
  <c r="Y14" i="11"/>
  <c r="U14" i="11"/>
  <c r="AG13" i="11"/>
  <c r="AC13" i="11"/>
  <c r="AC15" i="11" s="1"/>
  <c r="R9" i="12" s="1"/>
  <c r="Y13" i="11"/>
  <c r="Y15" i="11" s="1"/>
  <c r="N9" i="12" s="1"/>
  <c r="U13" i="11"/>
  <c r="U15" i="11" s="1"/>
  <c r="J9" i="12" s="1"/>
  <c r="AF11" i="11"/>
  <c r="U8" i="12" s="1"/>
  <c r="AE11" i="11"/>
  <c r="T8" i="12" s="1"/>
  <c r="AD11" i="11"/>
  <c r="AB11" i="11"/>
  <c r="Q8" i="12" s="1"/>
  <c r="AA11" i="11"/>
  <c r="P8" i="12" s="1"/>
  <c r="Z11" i="11"/>
  <c r="O8" i="12" s="1"/>
  <c r="X11" i="11"/>
  <c r="M8" i="12" s="1"/>
  <c r="W11" i="11"/>
  <c r="L8" i="12" s="1"/>
  <c r="V11" i="11"/>
  <c r="T11" i="11"/>
  <c r="I8" i="12" s="1"/>
  <c r="S11" i="11"/>
  <c r="H8" i="12" s="1"/>
  <c r="R11" i="11"/>
  <c r="G8" i="12" s="1"/>
  <c r="O11" i="11"/>
  <c r="F8" i="12" s="1"/>
  <c r="N11" i="11"/>
  <c r="E8" i="12" s="1"/>
  <c r="M11" i="11"/>
  <c r="D8" i="12" s="1"/>
  <c r="K11" i="11"/>
  <c r="J11" i="11"/>
  <c r="B8" i="12" s="1"/>
  <c r="AG10" i="11"/>
  <c r="AC10" i="11"/>
  <c r="Y10" i="11"/>
  <c r="U10" i="11"/>
  <c r="AH10" i="11" s="1"/>
  <c r="AG9" i="11"/>
  <c r="AC9" i="11"/>
  <c r="AC11" i="11" s="1"/>
  <c r="R8" i="12" s="1"/>
  <c r="Y9" i="11"/>
  <c r="Y11" i="11" s="1"/>
  <c r="U9" i="11"/>
  <c r="U23" i="10"/>
  <c r="E23" i="10"/>
  <c r="U20" i="10"/>
  <c r="T20" i="10"/>
  <c r="S20" i="10"/>
  <c r="M20" i="10"/>
  <c r="K20" i="10"/>
  <c r="D20" i="10"/>
  <c r="C20" i="10"/>
  <c r="T19" i="10"/>
  <c r="C18" i="10"/>
  <c r="Y17" i="10"/>
  <c r="F17" i="10"/>
  <c r="E17" i="10"/>
  <c r="D17" i="10"/>
  <c r="K16" i="10"/>
  <c r="F16" i="10"/>
  <c r="E16" i="10"/>
  <c r="F14" i="10"/>
  <c r="T13" i="10"/>
  <c r="U12" i="10"/>
  <c r="T12" i="10"/>
  <c r="L12" i="10"/>
  <c r="E12" i="10"/>
  <c r="L11" i="10"/>
  <c r="D11" i="10"/>
  <c r="U9" i="10"/>
  <c r="L9" i="10"/>
  <c r="E8" i="10"/>
  <c r="D8" i="10"/>
  <c r="A5" i="10"/>
  <c r="A24" i="10" s="1"/>
  <c r="A71" i="9"/>
  <c r="AF70" i="9"/>
  <c r="AE70" i="9"/>
  <c r="T23" i="10" s="1"/>
  <c r="AD70" i="9"/>
  <c r="S23" i="10" s="1"/>
  <c r="AB70" i="9"/>
  <c r="Q23" i="10" s="1"/>
  <c r="AA70" i="9"/>
  <c r="P23" i="10" s="1"/>
  <c r="Z70" i="9"/>
  <c r="O23" i="10" s="1"/>
  <c r="X70" i="9"/>
  <c r="M23" i="10" s="1"/>
  <c r="W70" i="9"/>
  <c r="L23" i="10" s="1"/>
  <c r="V70" i="9"/>
  <c r="K23" i="10" s="1"/>
  <c r="T70" i="9"/>
  <c r="I23" i="10" s="1"/>
  <c r="S70" i="9"/>
  <c r="H23" i="10" s="1"/>
  <c r="R70" i="9"/>
  <c r="G23" i="10" s="1"/>
  <c r="O70" i="9"/>
  <c r="F23" i="10" s="1"/>
  <c r="N70" i="9"/>
  <c r="M70" i="9"/>
  <c r="D23" i="10" s="1"/>
  <c r="K70" i="9"/>
  <c r="C23" i="10" s="1"/>
  <c r="J70" i="9"/>
  <c r="B23" i="10" s="1"/>
  <c r="AG69" i="9"/>
  <c r="AG70" i="9" s="1"/>
  <c r="V23" i="10" s="1"/>
  <c r="AC69" i="9"/>
  <c r="AC70" i="9" s="1"/>
  <c r="R23" i="10" s="1"/>
  <c r="Y69" i="9"/>
  <c r="U69" i="9"/>
  <c r="U70" i="9" s="1"/>
  <c r="J23" i="10" s="1"/>
  <c r="AF67" i="9"/>
  <c r="U22" i="10" s="1"/>
  <c r="AE67" i="9"/>
  <c r="T22" i="10" s="1"/>
  <c r="AD67" i="9"/>
  <c r="S22" i="10" s="1"/>
  <c r="AB67" i="9"/>
  <c r="Q22" i="10" s="1"/>
  <c r="AA67" i="9"/>
  <c r="P22" i="10" s="1"/>
  <c r="Z67" i="9"/>
  <c r="O22" i="10" s="1"/>
  <c r="X67" i="9"/>
  <c r="M22" i="10" s="1"/>
  <c r="W67" i="9"/>
  <c r="L22" i="10" s="1"/>
  <c r="V67" i="9"/>
  <c r="K22" i="10" s="1"/>
  <c r="T67" i="9"/>
  <c r="I22" i="10" s="1"/>
  <c r="S67" i="9"/>
  <c r="H22" i="10" s="1"/>
  <c r="R67" i="9"/>
  <c r="G22" i="10" s="1"/>
  <c r="O67" i="9"/>
  <c r="F22" i="10" s="1"/>
  <c r="N67" i="9"/>
  <c r="E22" i="10" s="1"/>
  <c r="M67" i="9"/>
  <c r="D22" i="10" s="1"/>
  <c r="K67" i="9"/>
  <c r="C22" i="10" s="1"/>
  <c r="J67" i="9"/>
  <c r="B22" i="10" s="1"/>
  <c r="AG66" i="9"/>
  <c r="AC66" i="9"/>
  <c r="Y66" i="9"/>
  <c r="U66" i="9"/>
  <c r="AG65" i="9"/>
  <c r="AC65" i="9"/>
  <c r="AC67" i="9" s="1"/>
  <c r="R22" i="10" s="1"/>
  <c r="Y65" i="9"/>
  <c r="Y67" i="9" s="1"/>
  <c r="N22" i="10" s="1"/>
  <c r="U65" i="9"/>
  <c r="U67" i="9" s="1"/>
  <c r="J22" i="10" s="1"/>
  <c r="AF63" i="9"/>
  <c r="U21" i="10" s="1"/>
  <c r="AE63" i="9"/>
  <c r="T21" i="10" s="1"/>
  <c r="AD63" i="9"/>
  <c r="S21" i="10" s="1"/>
  <c r="AB63" i="9"/>
  <c r="Q21" i="10" s="1"/>
  <c r="AA63" i="9"/>
  <c r="P21" i="10" s="1"/>
  <c r="Z63" i="9"/>
  <c r="O21" i="10" s="1"/>
  <c r="X63" i="9"/>
  <c r="M21" i="10" s="1"/>
  <c r="W63" i="9"/>
  <c r="L21" i="10" s="1"/>
  <c r="V63" i="9"/>
  <c r="K21" i="10" s="1"/>
  <c r="T63" i="9"/>
  <c r="I21" i="10" s="1"/>
  <c r="S63" i="9"/>
  <c r="H21" i="10" s="1"/>
  <c r="R63" i="9"/>
  <c r="G21" i="10" s="1"/>
  <c r="O63" i="9"/>
  <c r="F21" i="10" s="1"/>
  <c r="N63" i="9"/>
  <c r="E21" i="10" s="1"/>
  <c r="M63" i="9"/>
  <c r="D21" i="10" s="1"/>
  <c r="K63" i="9"/>
  <c r="C21" i="10" s="1"/>
  <c r="J63" i="9"/>
  <c r="B21" i="10" s="1"/>
  <c r="AG62" i="9"/>
  <c r="AC62" i="9"/>
  <c r="Y62" i="9"/>
  <c r="Y63" i="9" s="1"/>
  <c r="N21" i="10" s="1"/>
  <c r="U62" i="9"/>
  <c r="AG61" i="9"/>
  <c r="AG63" i="9" s="1"/>
  <c r="V21" i="10" s="1"/>
  <c r="AC61" i="9"/>
  <c r="AC63" i="9" s="1"/>
  <c r="R21" i="10" s="1"/>
  <c r="Y61" i="9"/>
  <c r="U61" i="9"/>
  <c r="AF59" i="9"/>
  <c r="AE59" i="9"/>
  <c r="AD59" i="9"/>
  <c r="AB59" i="9"/>
  <c r="Q20" i="10" s="1"/>
  <c r="AA59" i="9"/>
  <c r="P20" i="10" s="1"/>
  <c r="Z59" i="9"/>
  <c r="O20" i="10" s="1"/>
  <c r="X59" i="9"/>
  <c r="W59" i="9"/>
  <c r="L20" i="10" s="1"/>
  <c r="V59" i="9"/>
  <c r="T59" i="9"/>
  <c r="I20" i="10" s="1"/>
  <c r="S59" i="9"/>
  <c r="H20" i="10" s="1"/>
  <c r="R59" i="9"/>
  <c r="G20" i="10" s="1"/>
  <c r="O59" i="9"/>
  <c r="F20" i="10" s="1"/>
  <c r="N59" i="9"/>
  <c r="E20" i="10" s="1"/>
  <c r="M59" i="9"/>
  <c r="K59" i="9"/>
  <c r="J59" i="9"/>
  <c r="B20" i="10" s="1"/>
  <c r="AG58" i="9"/>
  <c r="AC58" i="9"/>
  <c r="AC59" i="9" s="1"/>
  <c r="R20" i="10" s="1"/>
  <c r="Y58" i="9"/>
  <c r="U58" i="9"/>
  <c r="AG57" i="9"/>
  <c r="AC57" i="9"/>
  <c r="Y57" i="9"/>
  <c r="U57" i="9"/>
  <c r="AH57" i="9" s="1"/>
  <c r="AF55" i="9"/>
  <c r="U19" i="10" s="1"/>
  <c r="AE55" i="9"/>
  <c r="AD55" i="9"/>
  <c r="S19" i="10" s="1"/>
  <c r="AB55" i="9"/>
  <c r="Q19" i="10" s="1"/>
  <c r="AA55" i="9"/>
  <c r="P19" i="10" s="1"/>
  <c r="Z55" i="9"/>
  <c r="O19" i="10" s="1"/>
  <c r="X55" i="9"/>
  <c r="M19" i="10" s="1"/>
  <c r="W55" i="9"/>
  <c r="L19" i="10" s="1"/>
  <c r="V55" i="9"/>
  <c r="K19" i="10" s="1"/>
  <c r="T55" i="9"/>
  <c r="I19" i="10" s="1"/>
  <c r="S55" i="9"/>
  <c r="H19" i="10" s="1"/>
  <c r="R55" i="9"/>
  <c r="G19" i="10" s="1"/>
  <c r="O55" i="9"/>
  <c r="F19" i="10" s="1"/>
  <c r="N55" i="9"/>
  <c r="E19" i="10" s="1"/>
  <c r="M55" i="9"/>
  <c r="D19" i="10" s="1"/>
  <c r="K55" i="9"/>
  <c r="C19" i="10" s="1"/>
  <c r="J55" i="9"/>
  <c r="B19" i="10" s="1"/>
  <c r="AG54" i="9"/>
  <c r="AC54" i="9"/>
  <c r="Y54" i="9"/>
  <c r="Y55" i="9" s="1"/>
  <c r="N19" i="10" s="1"/>
  <c r="U54" i="9"/>
  <c r="AH54" i="9" s="1"/>
  <c r="AI54" i="9" s="1"/>
  <c r="AG53" i="9"/>
  <c r="AG55" i="9" s="1"/>
  <c r="V19" i="10" s="1"/>
  <c r="AC53" i="9"/>
  <c r="Y53" i="9"/>
  <c r="U53" i="9"/>
  <c r="AF51" i="9"/>
  <c r="U18" i="10" s="1"/>
  <c r="AE51" i="9"/>
  <c r="T18" i="10" s="1"/>
  <c r="AD51" i="9"/>
  <c r="S18" i="10" s="1"/>
  <c r="AB51" i="9"/>
  <c r="Q18" i="10" s="1"/>
  <c r="AA51" i="9"/>
  <c r="P18" i="10" s="1"/>
  <c r="Z51" i="9"/>
  <c r="O18" i="10" s="1"/>
  <c r="X51" i="9"/>
  <c r="M18" i="10" s="1"/>
  <c r="W51" i="9"/>
  <c r="L18" i="10" s="1"/>
  <c r="V51" i="9"/>
  <c r="K18" i="10" s="1"/>
  <c r="T51" i="9"/>
  <c r="I18" i="10" s="1"/>
  <c r="S51" i="9"/>
  <c r="H18" i="10" s="1"/>
  <c r="R51" i="9"/>
  <c r="G18" i="10" s="1"/>
  <c r="O51" i="9"/>
  <c r="F18" i="10" s="1"/>
  <c r="N51" i="9"/>
  <c r="E18" i="10" s="1"/>
  <c r="M51" i="9"/>
  <c r="D18" i="10" s="1"/>
  <c r="J51" i="9"/>
  <c r="B18" i="10" s="1"/>
  <c r="AG50" i="9"/>
  <c r="AG51" i="9" s="1"/>
  <c r="V18" i="10" s="1"/>
  <c r="AC50" i="9"/>
  <c r="AC51" i="9" s="1"/>
  <c r="R18" i="10" s="1"/>
  <c r="Y50" i="9"/>
  <c r="U50" i="9"/>
  <c r="AG49" i="9"/>
  <c r="AC49" i="9"/>
  <c r="Y49" i="9"/>
  <c r="U49" i="9"/>
  <c r="AF47" i="9"/>
  <c r="U17" i="10" s="1"/>
  <c r="AE47" i="9"/>
  <c r="T17" i="10" s="1"/>
  <c r="AD47" i="9"/>
  <c r="S17" i="10" s="1"/>
  <c r="AC47" i="9"/>
  <c r="R17" i="10" s="1"/>
  <c r="AB47" i="9"/>
  <c r="Q17" i="10" s="1"/>
  <c r="AA47" i="9"/>
  <c r="P17" i="10" s="1"/>
  <c r="Z47" i="9"/>
  <c r="O17" i="10" s="1"/>
  <c r="X47" i="9"/>
  <c r="M17" i="10" s="1"/>
  <c r="W47" i="9"/>
  <c r="L17" i="10" s="1"/>
  <c r="V47" i="9"/>
  <c r="K17" i="10" s="1"/>
  <c r="T47" i="9"/>
  <c r="I17" i="10" s="1"/>
  <c r="S47" i="9"/>
  <c r="H17" i="10" s="1"/>
  <c r="R47" i="9"/>
  <c r="G17" i="10" s="1"/>
  <c r="O47" i="9"/>
  <c r="N47" i="9"/>
  <c r="M47" i="9"/>
  <c r="K47" i="9"/>
  <c r="C17" i="10" s="1"/>
  <c r="J47" i="9"/>
  <c r="B17" i="10" s="1"/>
  <c r="AG46" i="9"/>
  <c r="AC46" i="9"/>
  <c r="Y46" i="9"/>
  <c r="U46" i="9"/>
  <c r="AG45" i="9"/>
  <c r="AC45" i="9"/>
  <c r="Y45" i="9"/>
  <c r="Y47" i="9" s="1"/>
  <c r="N17" i="10" s="1"/>
  <c r="U45" i="9"/>
  <c r="U47" i="9" s="1"/>
  <c r="J17" i="10" s="1"/>
  <c r="AF43" i="9"/>
  <c r="U16" i="10" s="1"/>
  <c r="AE43" i="9"/>
  <c r="T16" i="10" s="1"/>
  <c r="AD43" i="9"/>
  <c r="S16" i="10" s="1"/>
  <c r="AB43" i="9"/>
  <c r="Q16" i="10" s="1"/>
  <c r="AA43" i="9"/>
  <c r="P16" i="10" s="1"/>
  <c r="Z43" i="9"/>
  <c r="O16" i="10" s="1"/>
  <c r="X43" i="9"/>
  <c r="M16" i="10" s="1"/>
  <c r="W43" i="9"/>
  <c r="L16" i="10" s="1"/>
  <c r="V43" i="9"/>
  <c r="T43" i="9"/>
  <c r="I16" i="10" s="1"/>
  <c r="S43" i="9"/>
  <c r="H16" i="10" s="1"/>
  <c r="R43" i="9"/>
  <c r="G16" i="10" s="1"/>
  <c r="O43" i="9"/>
  <c r="N43" i="9"/>
  <c r="M43" i="9"/>
  <c r="D16" i="10" s="1"/>
  <c r="K43" i="9"/>
  <c r="C16" i="10" s="1"/>
  <c r="J43" i="9"/>
  <c r="B16" i="10" s="1"/>
  <c r="AG42" i="9"/>
  <c r="AC42" i="9"/>
  <c r="Y42" i="9"/>
  <c r="Y43" i="9" s="1"/>
  <c r="N16" i="10" s="1"/>
  <c r="U42" i="9"/>
  <c r="AH42" i="9" s="1"/>
  <c r="AI42" i="9" s="1"/>
  <c r="AH41" i="9"/>
  <c r="AG41" i="9"/>
  <c r="AC41" i="9"/>
  <c r="AC43" i="9" s="1"/>
  <c r="R16" i="10" s="1"/>
  <c r="Y41" i="9"/>
  <c r="U41" i="9"/>
  <c r="AF39" i="9"/>
  <c r="U15" i="10" s="1"/>
  <c r="AE39" i="9"/>
  <c r="T15" i="10" s="1"/>
  <c r="AD39" i="9"/>
  <c r="S15" i="10" s="1"/>
  <c r="AB39" i="9"/>
  <c r="Q15" i="10" s="1"/>
  <c r="AA39" i="9"/>
  <c r="P15" i="10" s="1"/>
  <c r="Z39" i="9"/>
  <c r="O15" i="10" s="1"/>
  <c r="X39" i="9"/>
  <c r="M15" i="10" s="1"/>
  <c r="W39" i="9"/>
  <c r="L15" i="10" s="1"/>
  <c r="V39" i="9"/>
  <c r="K15" i="10" s="1"/>
  <c r="T39" i="9"/>
  <c r="I15" i="10" s="1"/>
  <c r="S39" i="9"/>
  <c r="H15" i="10" s="1"/>
  <c r="R39" i="9"/>
  <c r="G15" i="10" s="1"/>
  <c r="O39" i="9"/>
  <c r="F15" i="10" s="1"/>
  <c r="N39" i="9"/>
  <c r="E15" i="10" s="1"/>
  <c r="M39" i="9"/>
  <c r="D15" i="10" s="1"/>
  <c r="K39" i="9"/>
  <c r="C15" i="10" s="1"/>
  <c r="J39" i="9"/>
  <c r="B15" i="10" s="1"/>
  <c r="AG38" i="9"/>
  <c r="AC38" i="9"/>
  <c r="Y38" i="9"/>
  <c r="U38" i="9"/>
  <c r="AG37" i="9"/>
  <c r="AC37" i="9"/>
  <c r="Y37" i="9"/>
  <c r="Y39" i="9" s="1"/>
  <c r="N15" i="10" s="1"/>
  <c r="U37" i="9"/>
  <c r="U39" i="9" s="1"/>
  <c r="J15" i="10" s="1"/>
  <c r="AF35" i="9"/>
  <c r="U14" i="10" s="1"/>
  <c r="AE35" i="9"/>
  <c r="T14" i="10" s="1"/>
  <c r="AD35" i="9"/>
  <c r="S14" i="10" s="1"/>
  <c r="AB35" i="9"/>
  <c r="Q14" i="10" s="1"/>
  <c r="AA35" i="9"/>
  <c r="P14" i="10" s="1"/>
  <c r="Z35" i="9"/>
  <c r="O14" i="10" s="1"/>
  <c r="X35" i="9"/>
  <c r="M14" i="10" s="1"/>
  <c r="W35" i="9"/>
  <c r="L14" i="10" s="1"/>
  <c r="V35" i="9"/>
  <c r="K14" i="10" s="1"/>
  <c r="T35" i="9"/>
  <c r="I14" i="10" s="1"/>
  <c r="S35" i="9"/>
  <c r="H14" i="10" s="1"/>
  <c r="R35" i="9"/>
  <c r="G14" i="10" s="1"/>
  <c r="O35" i="9"/>
  <c r="N35" i="9"/>
  <c r="E14" i="10" s="1"/>
  <c r="M35" i="9"/>
  <c r="D14" i="10" s="1"/>
  <c r="K35" i="9"/>
  <c r="C14" i="10" s="1"/>
  <c r="J35" i="9"/>
  <c r="B14" i="10" s="1"/>
  <c r="AG34" i="9"/>
  <c r="AC34" i="9"/>
  <c r="Y34" i="9"/>
  <c r="U34" i="9"/>
  <c r="AG33" i="9"/>
  <c r="AC33" i="9"/>
  <c r="Y33" i="9"/>
  <c r="Y35" i="9" s="1"/>
  <c r="N14" i="10" s="1"/>
  <c r="U33" i="9"/>
  <c r="AF31" i="9"/>
  <c r="U13" i="10" s="1"/>
  <c r="AE31" i="9"/>
  <c r="AD31" i="9"/>
  <c r="S13" i="10" s="1"/>
  <c r="AB31" i="9"/>
  <c r="Q13" i="10" s="1"/>
  <c r="AA31" i="9"/>
  <c r="P13" i="10" s="1"/>
  <c r="Z31" i="9"/>
  <c r="O13" i="10" s="1"/>
  <c r="Y31" i="9"/>
  <c r="N13" i="10" s="1"/>
  <c r="X31" i="9"/>
  <c r="M13" i="10" s="1"/>
  <c r="W31" i="9"/>
  <c r="L13" i="10" s="1"/>
  <c r="V31" i="9"/>
  <c r="K13" i="10" s="1"/>
  <c r="T31" i="9"/>
  <c r="I13" i="10" s="1"/>
  <c r="S31" i="9"/>
  <c r="H13" i="10" s="1"/>
  <c r="R31" i="9"/>
  <c r="G13" i="10" s="1"/>
  <c r="O31" i="9"/>
  <c r="F13" i="10" s="1"/>
  <c r="N31" i="9"/>
  <c r="E13" i="10" s="1"/>
  <c r="M31" i="9"/>
  <c r="D13" i="10" s="1"/>
  <c r="K31" i="9"/>
  <c r="C13" i="10" s="1"/>
  <c r="J31" i="9"/>
  <c r="B13" i="10" s="1"/>
  <c r="AG30" i="9"/>
  <c r="AC30" i="9"/>
  <c r="Y30" i="9"/>
  <c r="U30" i="9"/>
  <c r="AH30" i="9" s="1"/>
  <c r="AI30" i="9" s="1"/>
  <c r="AG29" i="9"/>
  <c r="AC29" i="9"/>
  <c r="AC31" i="9" s="1"/>
  <c r="R13" i="10" s="1"/>
  <c r="Y29" i="9"/>
  <c r="U29" i="9"/>
  <c r="AF27" i="9"/>
  <c r="AE27" i="9"/>
  <c r="AD27" i="9"/>
  <c r="S12" i="10" s="1"/>
  <c r="AB27" i="9"/>
  <c r="Q12" i="10" s="1"/>
  <c r="AA27" i="9"/>
  <c r="P12" i="10" s="1"/>
  <c r="Z27" i="9"/>
  <c r="O12" i="10" s="1"/>
  <c r="X27" i="9"/>
  <c r="M12" i="10" s="1"/>
  <c r="W27" i="9"/>
  <c r="V27" i="9"/>
  <c r="K12" i="10" s="1"/>
  <c r="T27" i="9"/>
  <c r="I12" i="10" s="1"/>
  <c r="S27" i="9"/>
  <c r="H12" i="10" s="1"/>
  <c r="R27" i="9"/>
  <c r="G12" i="10" s="1"/>
  <c r="O27" i="9"/>
  <c r="F12" i="10" s="1"/>
  <c r="N27" i="9"/>
  <c r="M27" i="9"/>
  <c r="D12" i="10" s="1"/>
  <c r="K27" i="9"/>
  <c r="C12" i="10" s="1"/>
  <c r="J27" i="9"/>
  <c r="B12" i="10" s="1"/>
  <c r="AG26" i="9"/>
  <c r="AC26" i="9"/>
  <c r="Y26" i="9"/>
  <c r="Y27" i="9" s="1"/>
  <c r="N12" i="10" s="1"/>
  <c r="U26" i="9"/>
  <c r="AG25" i="9"/>
  <c r="AC25" i="9"/>
  <c r="Y25" i="9"/>
  <c r="U25" i="9"/>
  <c r="U27" i="9" s="1"/>
  <c r="J12" i="10" s="1"/>
  <c r="AF23" i="9"/>
  <c r="U11" i="10" s="1"/>
  <c r="AE23" i="9"/>
  <c r="T11" i="10" s="1"/>
  <c r="AD23" i="9"/>
  <c r="S11" i="10" s="1"/>
  <c r="AB23" i="9"/>
  <c r="Q11" i="10" s="1"/>
  <c r="AA23" i="9"/>
  <c r="P11" i="10" s="1"/>
  <c r="Z23" i="9"/>
  <c r="O11" i="10" s="1"/>
  <c r="X23" i="9"/>
  <c r="M11" i="10" s="1"/>
  <c r="W23" i="9"/>
  <c r="V23" i="9"/>
  <c r="K11" i="10" s="1"/>
  <c r="T23" i="9"/>
  <c r="I11" i="10" s="1"/>
  <c r="S23" i="9"/>
  <c r="H11" i="10" s="1"/>
  <c r="R23" i="9"/>
  <c r="G11" i="10" s="1"/>
  <c r="O23" i="9"/>
  <c r="N23" i="9"/>
  <c r="E11" i="10" s="1"/>
  <c r="M23" i="9"/>
  <c r="K23" i="9"/>
  <c r="C11" i="10" s="1"/>
  <c r="J23" i="9"/>
  <c r="B11" i="10" s="1"/>
  <c r="AG22" i="9"/>
  <c r="AC22" i="9"/>
  <c r="Y22" i="9"/>
  <c r="U22" i="9"/>
  <c r="AG21" i="9"/>
  <c r="AC21" i="9"/>
  <c r="Y21" i="9"/>
  <c r="Y23" i="9" s="1"/>
  <c r="N11" i="10" s="1"/>
  <c r="U21" i="9"/>
  <c r="U23" i="9" s="1"/>
  <c r="J11" i="10" s="1"/>
  <c r="AF19" i="9"/>
  <c r="AE19" i="9"/>
  <c r="T10" i="10" s="1"/>
  <c r="AD19" i="9"/>
  <c r="S10" i="10" s="1"/>
  <c r="AB19" i="9"/>
  <c r="Q10" i="10" s="1"/>
  <c r="AA19" i="9"/>
  <c r="P10" i="10" s="1"/>
  <c r="Z19" i="9"/>
  <c r="O10" i="10" s="1"/>
  <c r="X19" i="9"/>
  <c r="W19" i="9"/>
  <c r="L10" i="10" s="1"/>
  <c r="V19" i="9"/>
  <c r="K10" i="10" s="1"/>
  <c r="T19" i="9"/>
  <c r="I10" i="10" s="1"/>
  <c r="S19" i="9"/>
  <c r="H10" i="10" s="1"/>
  <c r="R19" i="9"/>
  <c r="G10" i="10" s="1"/>
  <c r="O19" i="9"/>
  <c r="F10" i="10" s="1"/>
  <c r="N19" i="9"/>
  <c r="M19" i="9"/>
  <c r="D10" i="10" s="1"/>
  <c r="K19" i="9"/>
  <c r="C10" i="10" s="1"/>
  <c r="J19" i="9"/>
  <c r="B10" i="10" s="1"/>
  <c r="AG18" i="9"/>
  <c r="AC18" i="9"/>
  <c r="Y18" i="9"/>
  <c r="U18" i="9"/>
  <c r="AG17" i="9"/>
  <c r="AC17" i="9"/>
  <c r="Y17" i="9"/>
  <c r="U17" i="9"/>
  <c r="AF15" i="9"/>
  <c r="AE15" i="9"/>
  <c r="T9" i="10" s="1"/>
  <c r="AD15" i="9"/>
  <c r="S9" i="10" s="1"/>
  <c r="AB15" i="9"/>
  <c r="Q9" i="10" s="1"/>
  <c r="AA15" i="9"/>
  <c r="P9" i="10" s="1"/>
  <c r="Z15" i="9"/>
  <c r="O9" i="10" s="1"/>
  <c r="X15" i="9"/>
  <c r="M9" i="10" s="1"/>
  <c r="W15" i="9"/>
  <c r="V15" i="9"/>
  <c r="K9" i="10" s="1"/>
  <c r="T15" i="9"/>
  <c r="I9" i="10" s="1"/>
  <c r="S15" i="9"/>
  <c r="H9" i="10" s="1"/>
  <c r="R15" i="9"/>
  <c r="G9" i="10" s="1"/>
  <c r="O15" i="9"/>
  <c r="F9" i="10" s="1"/>
  <c r="N15" i="9"/>
  <c r="E9" i="10" s="1"/>
  <c r="M15" i="9"/>
  <c r="D9" i="10" s="1"/>
  <c r="K15" i="9"/>
  <c r="C9" i="10" s="1"/>
  <c r="J15" i="9"/>
  <c r="B9" i="10" s="1"/>
  <c r="AG14" i="9"/>
  <c r="AC14" i="9"/>
  <c r="AC15" i="9" s="1"/>
  <c r="R9" i="10" s="1"/>
  <c r="Y14" i="9"/>
  <c r="U14" i="9"/>
  <c r="AH14" i="9" s="1"/>
  <c r="AI14" i="9" s="1"/>
  <c r="AG13" i="9"/>
  <c r="AC13" i="9"/>
  <c r="Y13" i="9"/>
  <c r="U13" i="9"/>
  <c r="AF11" i="9"/>
  <c r="U8" i="10" s="1"/>
  <c r="AE11" i="9"/>
  <c r="T8" i="10" s="1"/>
  <c r="AD11" i="9"/>
  <c r="AC11" i="9"/>
  <c r="R8" i="10" s="1"/>
  <c r="AB11" i="9"/>
  <c r="AA11" i="9"/>
  <c r="Z11" i="9"/>
  <c r="O8" i="10" s="1"/>
  <c r="X11" i="9"/>
  <c r="M8" i="10" s="1"/>
  <c r="W11" i="9"/>
  <c r="V11" i="9"/>
  <c r="T11" i="9"/>
  <c r="S11" i="9"/>
  <c r="R11" i="9"/>
  <c r="G8" i="10" s="1"/>
  <c r="O11" i="9"/>
  <c r="F8" i="10" s="1"/>
  <c r="N11" i="9"/>
  <c r="M11" i="9"/>
  <c r="K11" i="9"/>
  <c r="J11" i="9"/>
  <c r="B8" i="10" s="1"/>
  <c r="AG10" i="9"/>
  <c r="AH10" i="9" s="1"/>
  <c r="AC10" i="9"/>
  <c r="Y10" i="9"/>
  <c r="U10" i="9"/>
  <c r="AG9" i="9"/>
  <c r="AC9" i="9"/>
  <c r="Y9" i="9"/>
  <c r="U9" i="9"/>
  <c r="U11" i="9" s="1"/>
  <c r="J8" i="10" s="1"/>
  <c r="Q23" i="8"/>
  <c r="U21" i="8"/>
  <c r="Q21" i="8"/>
  <c r="M21" i="8"/>
  <c r="I21" i="8"/>
  <c r="E21" i="8"/>
  <c r="U19" i="8"/>
  <c r="Q19" i="8"/>
  <c r="M19" i="8"/>
  <c r="I19" i="8"/>
  <c r="E19" i="8"/>
  <c r="C18" i="8"/>
  <c r="Y17" i="8"/>
  <c r="U17" i="8"/>
  <c r="Q17" i="8"/>
  <c r="M17" i="8"/>
  <c r="I17" i="8"/>
  <c r="E17" i="8"/>
  <c r="U16" i="8"/>
  <c r="Q16" i="8"/>
  <c r="M16" i="8"/>
  <c r="I16" i="8"/>
  <c r="E16" i="8"/>
  <c r="U15" i="8"/>
  <c r="Q15" i="8"/>
  <c r="M15" i="8"/>
  <c r="I15" i="8"/>
  <c r="E15" i="8"/>
  <c r="U14" i="8"/>
  <c r="Q14" i="8"/>
  <c r="M14" i="8"/>
  <c r="I14" i="8"/>
  <c r="E14" i="8"/>
  <c r="A5" i="8"/>
  <c r="A24" i="8" s="1"/>
  <c r="A72" i="7"/>
  <c r="U23" i="8"/>
  <c r="T23" i="8"/>
  <c r="S23" i="8"/>
  <c r="P23" i="8"/>
  <c r="O23" i="8"/>
  <c r="M23" i="8"/>
  <c r="L23" i="8"/>
  <c r="K23" i="8"/>
  <c r="T71" i="7"/>
  <c r="I23" i="8" s="1"/>
  <c r="S71" i="7"/>
  <c r="H23" i="8" s="1"/>
  <c r="R71" i="7"/>
  <c r="G23" i="8" s="1"/>
  <c r="O71" i="7"/>
  <c r="F23" i="8" s="1"/>
  <c r="N71" i="7"/>
  <c r="E23" i="8" s="1"/>
  <c r="M71" i="7"/>
  <c r="D23" i="8" s="1"/>
  <c r="C23" i="8"/>
  <c r="J71" i="7"/>
  <c r="B23" i="8" s="1"/>
  <c r="AG70" i="7"/>
  <c r="AC70" i="7"/>
  <c r="Y70" i="7"/>
  <c r="U70" i="7"/>
  <c r="AG69" i="7"/>
  <c r="AC69" i="7"/>
  <c r="R23" i="8" s="1"/>
  <c r="Y69" i="7"/>
  <c r="N23" i="8" s="1"/>
  <c r="U69" i="7"/>
  <c r="U71" i="7" s="1"/>
  <c r="J23" i="8" s="1"/>
  <c r="AF67" i="7"/>
  <c r="U22" i="8" s="1"/>
  <c r="AE67" i="7"/>
  <c r="T22" i="8" s="1"/>
  <c r="AD67" i="7"/>
  <c r="S22" i="8" s="1"/>
  <c r="AB67" i="7"/>
  <c r="Q22" i="8" s="1"/>
  <c r="AA67" i="7"/>
  <c r="P22" i="8" s="1"/>
  <c r="Z67" i="7"/>
  <c r="O22" i="8" s="1"/>
  <c r="X67" i="7"/>
  <c r="M22" i="8" s="1"/>
  <c r="W67" i="7"/>
  <c r="L22" i="8" s="1"/>
  <c r="V67" i="7"/>
  <c r="K22" i="8" s="1"/>
  <c r="T67" i="7"/>
  <c r="I22" i="8" s="1"/>
  <c r="S67" i="7"/>
  <c r="H22" i="8" s="1"/>
  <c r="R67" i="7"/>
  <c r="G22" i="8" s="1"/>
  <c r="O67" i="7"/>
  <c r="F22" i="8" s="1"/>
  <c r="N67" i="7"/>
  <c r="E22" i="8" s="1"/>
  <c r="M67" i="7"/>
  <c r="D22" i="8" s="1"/>
  <c r="K67" i="7"/>
  <c r="C22" i="8" s="1"/>
  <c r="J67" i="7"/>
  <c r="B22" i="8" s="1"/>
  <c r="AG66" i="7"/>
  <c r="AC66" i="7"/>
  <c r="AH66" i="7" s="1"/>
  <c r="Y66" i="7"/>
  <c r="U66" i="7"/>
  <c r="AG65" i="7"/>
  <c r="AG67" i="7" s="1"/>
  <c r="V22" i="8" s="1"/>
  <c r="AC65" i="7"/>
  <c r="AC67" i="7" s="1"/>
  <c r="R22" i="8" s="1"/>
  <c r="Y65" i="7"/>
  <c r="AH65" i="7" s="1"/>
  <c r="U65" i="7"/>
  <c r="U67" i="7" s="1"/>
  <c r="J22" i="8" s="1"/>
  <c r="AF63" i="7"/>
  <c r="AE63" i="7"/>
  <c r="T21" i="8" s="1"/>
  <c r="AD63" i="7"/>
  <c r="S21" i="8" s="1"/>
  <c r="AB63" i="7"/>
  <c r="AA63" i="7"/>
  <c r="P21" i="8" s="1"/>
  <c r="Z63" i="7"/>
  <c r="O21" i="8" s="1"/>
  <c r="Y63" i="7"/>
  <c r="N21" i="8" s="1"/>
  <c r="X63" i="7"/>
  <c r="W63" i="7"/>
  <c r="L21" i="8" s="1"/>
  <c r="V63" i="7"/>
  <c r="K21" i="8" s="1"/>
  <c r="T63" i="7"/>
  <c r="S63" i="7"/>
  <c r="H21" i="8" s="1"/>
  <c r="R63" i="7"/>
  <c r="G21" i="8" s="1"/>
  <c r="O63" i="7"/>
  <c r="F21" i="8" s="1"/>
  <c r="N63" i="7"/>
  <c r="M63" i="7"/>
  <c r="D21" i="8" s="1"/>
  <c r="K63" i="7"/>
  <c r="C21" i="8" s="1"/>
  <c r="J63" i="7"/>
  <c r="B21" i="8" s="1"/>
  <c r="AH62" i="7"/>
  <c r="AI62" i="7" s="1"/>
  <c r="AG62" i="7"/>
  <c r="AC62" i="7"/>
  <c r="Y62" i="7"/>
  <c r="U62" i="7"/>
  <c r="AG61" i="7"/>
  <c r="AG63" i="7" s="1"/>
  <c r="V21" i="8" s="1"/>
  <c r="AC61" i="7"/>
  <c r="AC63" i="7" s="1"/>
  <c r="R21" i="8" s="1"/>
  <c r="Y61" i="7"/>
  <c r="U61" i="7"/>
  <c r="AH61" i="7" s="1"/>
  <c r="AF59" i="7"/>
  <c r="U20" i="8" s="1"/>
  <c r="AE59" i="7"/>
  <c r="T20" i="8" s="1"/>
  <c r="AD59" i="7"/>
  <c r="S20" i="8" s="1"/>
  <c r="AB59" i="7"/>
  <c r="Q20" i="8" s="1"/>
  <c r="AA59" i="7"/>
  <c r="P20" i="8" s="1"/>
  <c r="Z59" i="7"/>
  <c r="O20" i="8" s="1"/>
  <c r="X59" i="7"/>
  <c r="M20" i="8" s="1"/>
  <c r="W59" i="7"/>
  <c r="L20" i="8" s="1"/>
  <c r="V59" i="7"/>
  <c r="K20" i="8" s="1"/>
  <c r="T59" i="7"/>
  <c r="I20" i="8" s="1"/>
  <c r="S59" i="7"/>
  <c r="H20" i="8" s="1"/>
  <c r="R59" i="7"/>
  <c r="G20" i="8" s="1"/>
  <c r="O59" i="7"/>
  <c r="F20" i="8" s="1"/>
  <c r="N59" i="7"/>
  <c r="E20" i="8" s="1"/>
  <c r="M59" i="7"/>
  <c r="D20" i="8" s="1"/>
  <c r="K59" i="7"/>
  <c r="C20" i="8" s="1"/>
  <c r="J59" i="7"/>
  <c r="B20" i="8" s="1"/>
  <c r="AG58" i="7"/>
  <c r="AC58" i="7"/>
  <c r="Y58" i="7"/>
  <c r="AH58" i="7" s="1"/>
  <c r="U58" i="7"/>
  <c r="AG57" i="7"/>
  <c r="AG59" i="7" s="1"/>
  <c r="V20" i="8" s="1"/>
  <c r="AC57" i="7"/>
  <c r="AC59" i="7" s="1"/>
  <c r="R20" i="8" s="1"/>
  <c r="Y57" i="7"/>
  <c r="Y59" i="7" s="1"/>
  <c r="N20" i="8" s="1"/>
  <c r="U57" i="7"/>
  <c r="U59" i="7" s="1"/>
  <c r="J20" i="8" s="1"/>
  <c r="AF55" i="7"/>
  <c r="AE55" i="7"/>
  <c r="T19" i="8" s="1"/>
  <c r="AD55" i="7"/>
  <c r="S19" i="8" s="1"/>
  <c r="AC55" i="7"/>
  <c r="R19" i="8" s="1"/>
  <c r="AB55" i="7"/>
  <c r="AA55" i="7"/>
  <c r="P19" i="8" s="1"/>
  <c r="Z55" i="7"/>
  <c r="O19" i="8" s="1"/>
  <c r="X55" i="7"/>
  <c r="W55" i="7"/>
  <c r="L19" i="8" s="1"/>
  <c r="V55" i="7"/>
  <c r="K19" i="8" s="1"/>
  <c r="T55" i="7"/>
  <c r="S55" i="7"/>
  <c r="H19" i="8" s="1"/>
  <c r="R55" i="7"/>
  <c r="G19" i="8" s="1"/>
  <c r="O55" i="7"/>
  <c r="F19" i="8" s="1"/>
  <c r="N55" i="7"/>
  <c r="M55" i="7"/>
  <c r="D19" i="8" s="1"/>
  <c r="K55" i="7"/>
  <c r="C19" i="8" s="1"/>
  <c r="J55" i="7"/>
  <c r="B19" i="8" s="1"/>
  <c r="AG54" i="7"/>
  <c r="AC54" i="7"/>
  <c r="Y54" i="7"/>
  <c r="U54" i="7"/>
  <c r="U55" i="7" s="1"/>
  <c r="J19" i="8" s="1"/>
  <c r="AG53" i="7"/>
  <c r="AG55" i="7" s="1"/>
  <c r="V19" i="8" s="1"/>
  <c r="AC53" i="7"/>
  <c r="Y53" i="7"/>
  <c r="Y55" i="7" s="1"/>
  <c r="N19" i="8" s="1"/>
  <c r="U53" i="7"/>
  <c r="AH53" i="7" s="1"/>
  <c r="AF51" i="7"/>
  <c r="U18" i="8" s="1"/>
  <c r="AE51" i="7"/>
  <c r="T18" i="8" s="1"/>
  <c r="AD51" i="7"/>
  <c r="S18" i="8" s="1"/>
  <c r="AB51" i="7"/>
  <c r="Q18" i="8" s="1"/>
  <c r="AA51" i="7"/>
  <c r="P18" i="8" s="1"/>
  <c r="Z51" i="7"/>
  <c r="O18" i="8" s="1"/>
  <c r="X51" i="7"/>
  <c r="M18" i="8" s="1"/>
  <c r="W51" i="7"/>
  <c r="L18" i="8" s="1"/>
  <c r="V51" i="7"/>
  <c r="K18" i="8" s="1"/>
  <c r="T51" i="7"/>
  <c r="I18" i="8" s="1"/>
  <c r="S51" i="7"/>
  <c r="H18" i="8" s="1"/>
  <c r="R51" i="7"/>
  <c r="G18" i="8" s="1"/>
  <c r="O51" i="7"/>
  <c r="F18" i="8" s="1"/>
  <c r="N51" i="7"/>
  <c r="E18" i="8" s="1"/>
  <c r="M51" i="7"/>
  <c r="D18" i="8" s="1"/>
  <c r="J51" i="7"/>
  <c r="B18" i="8" s="1"/>
  <c r="AG50" i="7"/>
  <c r="AC50" i="7"/>
  <c r="Y50" i="7"/>
  <c r="AH50" i="7" s="1"/>
  <c r="U50" i="7"/>
  <c r="AH49" i="7"/>
  <c r="AI49" i="7" s="1"/>
  <c r="AG49" i="7"/>
  <c r="AG51" i="7" s="1"/>
  <c r="V18" i="8" s="1"/>
  <c r="AC49" i="7"/>
  <c r="AC51" i="7" s="1"/>
  <c r="R18" i="8" s="1"/>
  <c r="Y49" i="7"/>
  <c r="Y51" i="7" s="1"/>
  <c r="N18" i="8" s="1"/>
  <c r="U49" i="7"/>
  <c r="U51" i="7" s="1"/>
  <c r="J18" i="8" s="1"/>
  <c r="AF47" i="7"/>
  <c r="AE47" i="7"/>
  <c r="T17" i="8" s="1"/>
  <c r="AD47" i="7"/>
  <c r="S17" i="8" s="1"/>
  <c r="AB47" i="7"/>
  <c r="AA47" i="7"/>
  <c r="P17" i="8" s="1"/>
  <c r="Z47" i="7"/>
  <c r="O17" i="8" s="1"/>
  <c r="Y47" i="7"/>
  <c r="N17" i="8" s="1"/>
  <c r="X47" i="7"/>
  <c r="W47" i="7"/>
  <c r="L17" i="8" s="1"/>
  <c r="V47" i="7"/>
  <c r="K17" i="8" s="1"/>
  <c r="U47" i="7"/>
  <c r="J17" i="8" s="1"/>
  <c r="T47" i="7"/>
  <c r="S47" i="7"/>
  <c r="H17" i="8" s="1"/>
  <c r="R47" i="7"/>
  <c r="G17" i="8" s="1"/>
  <c r="O47" i="7"/>
  <c r="F17" i="8" s="1"/>
  <c r="N47" i="7"/>
  <c r="M47" i="7"/>
  <c r="D17" i="8" s="1"/>
  <c r="K47" i="7"/>
  <c r="C17" i="8" s="1"/>
  <c r="J47" i="7"/>
  <c r="B17" i="8" s="1"/>
  <c r="AG46" i="7"/>
  <c r="AG47" i="7" s="1"/>
  <c r="V17" i="8" s="1"/>
  <c r="AC46" i="7"/>
  <c r="Y46" i="7"/>
  <c r="U46" i="7"/>
  <c r="AH46" i="7" s="1"/>
  <c r="AG45" i="7"/>
  <c r="AC45" i="7"/>
  <c r="AC47" i="7" s="1"/>
  <c r="R17" i="8" s="1"/>
  <c r="Y45" i="7"/>
  <c r="AH45" i="7" s="1"/>
  <c r="U45" i="7"/>
  <c r="AF43" i="7"/>
  <c r="AE43" i="7"/>
  <c r="T16" i="8" s="1"/>
  <c r="AD43" i="7"/>
  <c r="S16" i="8" s="1"/>
  <c r="AB43" i="7"/>
  <c r="AA43" i="7"/>
  <c r="P16" i="8" s="1"/>
  <c r="Z43" i="7"/>
  <c r="O16" i="8" s="1"/>
  <c r="X43" i="7"/>
  <c r="W43" i="7"/>
  <c r="L16" i="8" s="1"/>
  <c r="V43" i="7"/>
  <c r="K16" i="8" s="1"/>
  <c r="T43" i="7"/>
  <c r="S43" i="7"/>
  <c r="H16" i="8" s="1"/>
  <c r="R43" i="7"/>
  <c r="G16" i="8" s="1"/>
  <c r="O43" i="7"/>
  <c r="F16" i="8" s="1"/>
  <c r="N43" i="7"/>
  <c r="M43" i="7"/>
  <c r="D16" i="8" s="1"/>
  <c r="K43" i="7"/>
  <c r="C16" i="8" s="1"/>
  <c r="J43" i="7"/>
  <c r="B16" i="8" s="1"/>
  <c r="AG42" i="7"/>
  <c r="AC42" i="7"/>
  <c r="Y42" i="7"/>
  <c r="U42" i="7"/>
  <c r="AH42" i="7" s="1"/>
  <c r="AG41" i="7"/>
  <c r="AG43" i="7" s="1"/>
  <c r="V16" i="8" s="1"/>
  <c r="AC41" i="7"/>
  <c r="AC43" i="7" s="1"/>
  <c r="R16" i="8" s="1"/>
  <c r="Y41" i="7"/>
  <c r="Y43" i="7" s="1"/>
  <c r="N16" i="8" s="1"/>
  <c r="U41" i="7"/>
  <c r="U43" i="7" s="1"/>
  <c r="J16" i="8" s="1"/>
  <c r="AF39" i="7"/>
  <c r="AE39" i="7"/>
  <c r="T15" i="8" s="1"/>
  <c r="AD39" i="7"/>
  <c r="S15" i="8" s="1"/>
  <c r="AC39" i="7"/>
  <c r="R15" i="8" s="1"/>
  <c r="AB39" i="7"/>
  <c r="AA39" i="7"/>
  <c r="P15" i="8" s="1"/>
  <c r="Z39" i="7"/>
  <c r="O15" i="8" s="1"/>
  <c r="Y39" i="7"/>
  <c r="N15" i="8" s="1"/>
  <c r="X39" i="7"/>
  <c r="W39" i="7"/>
  <c r="L15" i="8" s="1"/>
  <c r="V39" i="7"/>
  <c r="K15" i="8" s="1"/>
  <c r="U39" i="7"/>
  <c r="J15" i="8" s="1"/>
  <c r="T39" i="7"/>
  <c r="S39" i="7"/>
  <c r="H15" i="8" s="1"/>
  <c r="R39" i="7"/>
  <c r="G15" i="8" s="1"/>
  <c r="O39" i="7"/>
  <c r="F15" i="8" s="1"/>
  <c r="N39" i="7"/>
  <c r="M39" i="7"/>
  <c r="D15" i="8" s="1"/>
  <c r="K39" i="7"/>
  <c r="C15" i="8" s="1"/>
  <c r="J39" i="7"/>
  <c r="B15" i="8" s="1"/>
  <c r="AG38" i="7"/>
  <c r="AG39" i="7" s="1"/>
  <c r="V15" i="8" s="1"/>
  <c r="AC38" i="7"/>
  <c r="Y38" i="7"/>
  <c r="AH38" i="7" s="1"/>
  <c r="U38" i="7"/>
  <c r="AG37" i="7"/>
  <c r="AC37" i="7"/>
  <c r="Y37" i="7"/>
  <c r="U37" i="7"/>
  <c r="AH37" i="7" s="1"/>
  <c r="AF35" i="7"/>
  <c r="AE35" i="7"/>
  <c r="T14" i="8" s="1"/>
  <c r="AD35" i="7"/>
  <c r="S14" i="8" s="1"/>
  <c r="AB35" i="7"/>
  <c r="AA35" i="7"/>
  <c r="P14" i="8" s="1"/>
  <c r="Z35" i="7"/>
  <c r="O14" i="8" s="1"/>
  <c r="X35" i="7"/>
  <c r="W35" i="7"/>
  <c r="L14" i="8" s="1"/>
  <c r="V35" i="7"/>
  <c r="K14" i="8" s="1"/>
  <c r="T35" i="7"/>
  <c r="S35" i="7"/>
  <c r="H14" i="8" s="1"/>
  <c r="R35" i="7"/>
  <c r="G14" i="8" s="1"/>
  <c r="O35" i="7"/>
  <c r="F14" i="8" s="1"/>
  <c r="N35" i="7"/>
  <c r="M35" i="7"/>
  <c r="D14" i="8" s="1"/>
  <c r="K35" i="7"/>
  <c r="C14" i="8" s="1"/>
  <c r="J35" i="7"/>
  <c r="B14" i="8" s="1"/>
  <c r="AG34" i="7"/>
  <c r="AC34" i="7"/>
  <c r="Y34" i="7"/>
  <c r="AH34" i="7" s="1"/>
  <c r="U34" i="7"/>
  <c r="AH33" i="7"/>
  <c r="AI33" i="7" s="1"/>
  <c r="AG33" i="7"/>
  <c r="AG35" i="7" s="1"/>
  <c r="V14" i="8" s="1"/>
  <c r="AC33" i="7"/>
  <c r="AC35" i="7" s="1"/>
  <c r="R14" i="8" s="1"/>
  <c r="Y33" i="7"/>
  <c r="Y35" i="7" s="1"/>
  <c r="N14" i="8" s="1"/>
  <c r="U33" i="7"/>
  <c r="U35" i="7" s="1"/>
  <c r="J14" i="8" s="1"/>
  <c r="AF31" i="7"/>
  <c r="U13" i="8" s="1"/>
  <c r="AE31" i="7"/>
  <c r="T13" i="8" s="1"/>
  <c r="AD31" i="7"/>
  <c r="S13" i="8" s="1"/>
  <c r="AB31" i="7"/>
  <c r="Q13" i="8" s="1"/>
  <c r="AA31" i="7"/>
  <c r="P13" i="8" s="1"/>
  <c r="Z31" i="7"/>
  <c r="O13" i="8" s="1"/>
  <c r="Y31" i="7"/>
  <c r="N13" i="8" s="1"/>
  <c r="X31" i="7"/>
  <c r="M13" i="8" s="1"/>
  <c r="W31" i="7"/>
  <c r="L13" i="8" s="1"/>
  <c r="V31" i="7"/>
  <c r="K13" i="8" s="1"/>
  <c r="U31" i="7"/>
  <c r="J13" i="8" s="1"/>
  <c r="T31" i="7"/>
  <c r="I13" i="8" s="1"/>
  <c r="S31" i="7"/>
  <c r="H13" i="8" s="1"/>
  <c r="R31" i="7"/>
  <c r="G13" i="8" s="1"/>
  <c r="O31" i="7"/>
  <c r="F13" i="8" s="1"/>
  <c r="N31" i="7"/>
  <c r="E13" i="8" s="1"/>
  <c r="M31" i="7"/>
  <c r="D13" i="8" s="1"/>
  <c r="K31" i="7"/>
  <c r="C13" i="8" s="1"/>
  <c r="J31" i="7"/>
  <c r="B13" i="8" s="1"/>
  <c r="AG30" i="7"/>
  <c r="AG31" i="7" s="1"/>
  <c r="V13" i="8" s="1"/>
  <c r="AC30" i="7"/>
  <c r="Y30" i="7"/>
  <c r="U30" i="7"/>
  <c r="AH30" i="7" s="1"/>
  <c r="AG29" i="7"/>
  <c r="AC29" i="7"/>
  <c r="AC31" i="7" s="1"/>
  <c r="R13" i="8" s="1"/>
  <c r="Y29" i="7"/>
  <c r="AH29" i="7" s="1"/>
  <c r="U29" i="7"/>
  <c r="AF27" i="7"/>
  <c r="U12" i="8" s="1"/>
  <c r="AE27" i="7"/>
  <c r="T12" i="8" s="1"/>
  <c r="AD27" i="7"/>
  <c r="S12" i="8" s="1"/>
  <c r="AB27" i="7"/>
  <c r="Q12" i="8" s="1"/>
  <c r="AA27" i="7"/>
  <c r="P12" i="8" s="1"/>
  <c r="Z27" i="7"/>
  <c r="O12" i="8" s="1"/>
  <c r="X27" i="7"/>
  <c r="M12" i="8" s="1"/>
  <c r="W27" i="7"/>
  <c r="L12" i="8" s="1"/>
  <c r="V27" i="7"/>
  <c r="K12" i="8" s="1"/>
  <c r="T27" i="7"/>
  <c r="I12" i="8" s="1"/>
  <c r="S27" i="7"/>
  <c r="H12" i="8" s="1"/>
  <c r="R27" i="7"/>
  <c r="G12" i="8" s="1"/>
  <c r="O27" i="7"/>
  <c r="F12" i="8" s="1"/>
  <c r="N27" i="7"/>
  <c r="E12" i="8" s="1"/>
  <c r="M27" i="7"/>
  <c r="D12" i="8" s="1"/>
  <c r="K27" i="7"/>
  <c r="C12" i="8" s="1"/>
  <c r="J27" i="7"/>
  <c r="B12" i="8" s="1"/>
  <c r="AG26" i="7"/>
  <c r="AC26" i="7"/>
  <c r="Y26" i="7"/>
  <c r="AH26" i="7" s="1"/>
  <c r="U26" i="7"/>
  <c r="AG25" i="7"/>
  <c r="AG27" i="7" s="1"/>
  <c r="V12" i="8" s="1"/>
  <c r="AC25" i="7"/>
  <c r="AC27" i="7" s="1"/>
  <c r="R12" i="8" s="1"/>
  <c r="Y25" i="7"/>
  <c r="Y27" i="7" s="1"/>
  <c r="N12" i="8" s="1"/>
  <c r="U25" i="7"/>
  <c r="U27" i="7" s="1"/>
  <c r="J12" i="8" s="1"/>
  <c r="AF23" i="7"/>
  <c r="U11" i="8" s="1"/>
  <c r="AE23" i="7"/>
  <c r="T11" i="8" s="1"/>
  <c r="AD23" i="7"/>
  <c r="S11" i="8" s="1"/>
  <c r="AC23" i="7"/>
  <c r="R11" i="8" s="1"/>
  <c r="AB23" i="7"/>
  <c r="Q11" i="8" s="1"/>
  <c r="AA23" i="7"/>
  <c r="P11" i="8" s="1"/>
  <c r="Z23" i="7"/>
  <c r="O11" i="8" s="1"/>
  <c r="Y23" i="7"/>
  <c r="N11" i="8" s="1"/>
  <c r="X23" i="7"/>
  <c r="M11" i="8" s="1"/>
  <c r="W23" i="7"/>
  <c r="L11" i="8" s="1"/>
  <c r="V23" i="7"/>
  <c r="K11" i="8" s="1"/>
  <c r="U23" i="7"/>
  <c r="J11" i="8" s="1"/>
  <c r="T23" i="7"/>
  <c r="I11" i="8" s="1"/>
  <c r="S23" i="7"/>
  <c r="H11" i="8" s="1"/>
  <c r="R23" i="7"/>
  <c r="G11" i="8" s="1"/>
  <c r="O23" i="7"/>
  <c r="F11" i="8" s="1"/>
  <c r="N23" i="7"/>
  <c r="E11" i="8" s="1"/>
  <c r="M23" i="7"/>
  <c r="D11" i="8" s="1"/>
  <c r="K23" i="7"/>
  <c r="C11" i="8" s="1"/>
  <c r="J23" i="7"/>
  <c r="B11" i="8" s="1"/>
  <c r="AG22" i="7"/>
  <c r="AG23" i="7" s="1"/>
  <c r="V11" i="8" s="1"/>
  <c r="AC22" i="7"/>
  <c r="Y22" i="7"/>
  <c r="U22" i="7"/>
  <c r="AH22" i="7" s="1"/>
  <c r="AG21" i="7"/>
  <c r="AC21" i="7"/>
  <c r="Y21" i="7"/>
  <c r="U21" i="7"/>
  <c r="AH21" i="7" s="1"/>
  <c r="AF19" i="7"/>
  <c r="U10" i="8" s="1"/>
  <c r="AE19" i="7"/>
  <c r="T10" i="8" s="1"/>
  <c r="AD19" i="7"/>
  <c r="S10" i="8" s="1"/>
  <c r="AB19" i="7"/>
  <c r="Q10" i="8" s="1"/>
  <c r="AA19" i="7"/>
  <c r="P10" i="8" s="1"/>
  <c r="Z19" i="7"/>
  <c r="O10" i="8" s="1"/>
  <c r="X19" i="7"/>
  <c r="M10" i="8" s="1"/>
  <c r="W19" i="7"/>
  <c r="L10" i="8" s="1"/>
  <c r="V19" i="7"/>
  <c r="K10" i="8" s="1"/>
  <c r="T19" i="7"/>
  <c r="I10" i="8" s="1"/>
  <c r="S19" i="7"/>
  <c r="H10" i="8" s="1"/>
  <c r="R19" i="7"/>
  <c r="G10" i="8" s="1"/>
  <c r="O19" i="7"/>
  <c r="F10" i="8" s="1"/>
  <c r="N19" i="7"/>
  <c r="E10" i="8" s="1"/>
  <c r="M19" i="7"/>
  <c r="D10" i="8" s="1"/>
  <c r="K19" i="7"/>
  <c r="C10" i="8" s="1"/>
  <c r="J19" i="7"/>
  <c r="B10" i="8" s="1"/>
  <c r="AG18" i="7"/>
  <c r="AC18" i="7"/>
  <c r="Y18" i="7"/>
  <c r="U18" i="7"/>
  <c r="AH18" i="7" s="1"/>
  <c r="AH17" i="7"/>
  <c r="AI17" i="7" s="1"/>
  <c r="AG17" i="7"/>
  <c r="AG19" i="7" s="1"/>
  <c r="V10" i="8" s="1"/>
  <c r="AC17" i="7"/>
  <c r="AC19" i="7" s="1"/>
  <c r="R10" i="8" s="1"/>
  <c r="Y17" i="7"/>
  <c r="Y19" i="7" s="1"/>
  <c r="N10" i="8" s="1"/>
  <c r="U17" i="7"/>
  <c r="U19" i="7" s="1"/>
  <c r="J10" i="8" s="1"/>
  <c r="AF15" i="7"/>
  <c r="U9" i="8" s="1"/>
  <c r="AE15" i="7"/>
  <c r="T9" i="8" s="1"/>
  <c r="AD15" i="7"/>
  <c r="S9" i="8" s="1"/>
  <c r="AB15" i="7"/>
  <c r="Q9" i="8" s="1"/>
  <c r="AA15" i="7"/>
  <c r="P9" i="8" s="1"/>
  <c r="Z15" i="7"/>
  <c r="O9" i="8" s="1"/>
  <c r="Y15" i="7"/>
  <c r="N9" i="8" s="1"/>
  <c r="X15" i="7"/>
  <c r="M9" i="8" s="1"/>
  <c r="W15" i="7"/>
  <c r="L9" i="8" s="1"/>
  <c r="V15" i="7"/>
  <c r="K9" i="8" s="1"/>
  <c r="U15" i="7"/>
  <c r="J9" i="8" s="1"/>
  <c r="T15" i="7"/>
  <c r="I9" i="8" s="1"/>
  <c r="S15" i="7"/>
  <c r="H9" i="8" s="1"/>
  <c r="R15" i="7"/>
  <c r="G9" i="8" s="1"/>
  <c r="O15" i="7"/>
  <c r="F9" i="8" s="1"/>
  <c r="N15" i="7"/>
  <c r="E9" i="8" s="1"/>
  <c r="M15" i="7"/>
  <c r="D9" i="8" s="1"/>
  <c r="K15" i="7"/>
  <c r="C9" i="8" s="1"/>
  <c r="J15" i="7"/>
  <c r="B9" i="8" s="1"/>
  <c r="AG14" i="7"/>
  <c r="AG15" i="7" s="1"/>
  <c r="V9" i="8" s="1"/>
  <c r="AC14" i="7"/>
  <c r="Y14" i="7"/>
  <c r="U14" i="7"/>
  <c r="AH14" i="7" s="1"/>
  <c r="AG13" i="7"/>
  <c r="AC13" i="7"/>
  <c r="AC15" i="7" s="1"/>
  <c r="R9" i="8" s="1"/>
  <c r="Y13" i="7"/>
  <c r="U13" i="7"/>
  <c r="AH13" i="7" s="1"/>
  <c r="AF11" i="7"/>
  <c r="U8" i="8" s="1"/>
  <c r="AE11" i="7"/>
  <c r="T8" i="8" s="1"/>
  <c r="AD11" i="7"/>
  <c r="AB11" i="7"/>
  <c r="Q8" i="8" s="1"/>
  <c r="AA11" i="7"/>
  <c r="P8" i="8" s="1"/>
  <c r="Z11" i="7"/>
  <c r="O8" i="8" s="1"/>
  <c r="X11" i="7"/>
  <c r="M8" i="8" s="1"/>
  <c r="W11" i="7"/>
  <c r="L8" i="8" s="1"/>
  <c r="V11" i="7"/>
  <c r="V72" i="7" s="1"/>
  <c r="T11" i="7"/>
  <c r="I8" i="8" s="1"/>
  <c r="S11" i="7"/>
  <c r="H8" i="8" s="1"/>
  <c r="R11" i="7"/>
  <c r="G8" i="8" s="1"/>
  <c r="O11" i="7"/>
  <c r="F8" i="8" s="1"/>
  <c r="N11" i="7"/>
  <c r="E8" i="8" s="1"/>
  <c r="M11" i="7"/>
  <c r="D8" i="8" s="1"/>
  <c r="K11" i="7"/>
  <c r="J11" i="7"/>
  <c r="B8" i="8" s="1"/>
  <c r="AG10" i="7"/>
  <c r="AC10" i="7"/>
  <c r="Y10" i="7"/>
  <c r="AH10" i="7" s="1"/>
  <c r="U10" i="7"/>
  <c r="AG9" i="7"/>
  <c r="AG11" i="7" s="1"/>
  <c r="AC9" i="7"/>
  <c r="AC11" i="7" s="1"/>
  <c r="Y9" i="7"/>
  <c r="Y11" i="7" s="1"/>
  <c r="U9" i="7"/>
  <c r="U11" i="7" s="1"/>
  <c r="K23" i="6"/>
  <c r="C20" i="6"/>
  <c r="C18" i="6"/>
  <c r="Y17" i="6"/>
  <c r="T16" i="6"/>
  <c r="B13" i="6"/>
  <c r="C8" i="6"/>
  <c r="A5" i="6"/>
  <c r="A24" i="6" s="1"/>
  <c r="A71" i="5"/>
  <c r="AF70" i="5"/>
  <c r="U23" i="6" s="1"/>
  <c r="AE70" i="5"/>
  <c r="T23" i="6" s="1"/>
  <c r="AD70" i="5"/>
  <c r="S23" i="6" s="1"/>
  <c r="AB70" i="5"/>
  <c r="Q23" i="6" s="1"/>
  <c r="AA70" i="5"/>
  <c r="P23" i="6" s="1"/>
  <c r="Z70" i="5"/>
  <c r="O23" i="6" s="1"/>
  <c r="X70" i="5"/>
  <c r="M23" i="6" s="1"/>
  <c r="W70" i="5"/>
  <c r="L23" i="6" s="1"/>
  <c r="V70" i="5"/>
  <c r="T70" i="5"/>
  <c r="I23" i="6" s="1"/>
  <c r="S70" i="5"/>
  <c r="H23" i="6" s="1"/>
  <c r="R70" i="5"/>
  <c r="G23" i="6" s="1"/>
  <c r="O70" i="5"/>
  <c r="F23" i="6" s="1"/>
  <c r="N70" i="5"/>
  <c r="E23" i="6" s="1"/>
  <c r="M70" i="5"/>
  <c r="D23" i="6" s="1"/>
  <c r="K70" i="5"/>
  <c r="C23" i="6" s="1"/>
  <c r="J70" i="5"/>
  <c r="B23" i="6" s="1"/>
  <c r="AG69" i="5"/>
  <c r="AG70" i="5" s="1"/>
  <c r="V23" i="6" s="1"/>
  <c r="AC69" i="5"/>
  <c r="AC70" i="5" s="1"/>
  <c r="R23" i="6" s="1"/>
  <c r="Y69" i="5"/>
  <c r="Y70" i="5" s="1"/>
  <c r="N23" i="6" s="1"/>
  <c r="U69" i="5"/>
  <c r="U70" i="5" s="1"/>
  <c r="J23" i="6" s="1"/>
  <c r="AF67" i="5"/>
  <c r="U22" i="6" s="1"/>
  <c r="AE67" i="5"/>
  <c r="T22" i="6" s="1"/>
  <c r="AD67" i="5"/>
  <c r="S22" i="6" s="1"/>
  <c r="AB67" i="5"/>
  <c r="Q22" i="6" s="1"/>
  <c r="AA67" i="5"/>
  <c r="P22" i="6" s="1"/>
  <c r="Z67" i="5"/>
  <c r="O22" i="6" s="1"/>
  <c r="X67" i="5"/>
  <c r="M22" i="6" s="1"/>
  <c r="W67" i="5"/>
  <c r="L22" i="6" s="1"/>
  <c r="V67" i="5"/>
  <c r="K22" i="6" s="1"/>
  <c r="T67" i="5"/>
  <c r="I22" i="6" s="1"/>
  <c r="S67" i="5"/>
  <c r="H22" i="6" s="1"/>
  <c r="R67" i="5"/>
  <c r="G22" i="6" s="1"/>
  <c r="O67" i="5"/>
  <c r="F22" i="6" s="1"/>
  <c r="N67" i="5"/>
  <c r="E22" i="6" s="1"/>
  <c r="M67" i="5"/>
  <c r="D22" i="6" s="1"/>
  <c r="K67" i="5"/>
  <c r="C22" i="6" s="1"/>
  <c r="J67" i="5"/>
  <c r="B22" i="6" s="1"/>
  <c r="AG66" i="5"/>
  <c r="AG67" i="5" s="1"/>
  <c r="V22" i="6" s="1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 s="1"/>
  <c r="AB63" i="5"/>
  <c r="Q21" i="6" s="1"/>
  <c r="AA63" i="5"/>
  <c r="P21" i="6" s="1"/>
  <c r="Z63" i="5"/>
  <c r="O21" i="6" s="1"/>
  <c r="X63" i="5"/>
  <c r="M21" i="6" s="1"/>
  <c r="W63" i="5"/>
  <c r="L21" i="6" s="1"/>
  <c r="V63" i="5"/>
  <c r="K21" i="6" s="1"/>
  <c r="T63" i="5"/>
  <c r="I21" i="6" s="1"/>
  <c r="S63" i="5"/>
  <c r="H21" i="6" s="1"/>
  <c r="R63" i="5"/>
  <c r="G21" i="6" s="1"/>
  <c r="O63" i="5"/>
  <c r="F21" i="6" s="1"/>
  <c r="N63" i="5"/>
  <c r="E21" i="6" s="1"/>
  <c r="M63" i="5"/>
  <c r="D21" i="6" s="1"/>
  <c r="K63" i="5"/>
  <c r="C21" i="6" s="1"/>
  <c r="J63" i="5"/>
  <c r="B21" i="6" s="1"/>
  <c r="AG62" i="5"/>
  <c r="AG63" i="5" s="1"/>
  <c r="V21" i="6" s="1"/>
  <c r="AC62" i="5"/>
  <c r="Y62" i="5"/>
  <c r="U62" i="5"/>
  <c r="AG61" i="5"/>
  <c r="AC61" i="5"/>
  <c r="AC63" i="5" s="1"/>
  <c r="R21" i="6" s="1"/>
  <c r="Y61" i="5"/>
  <c r="U61" i="5"/>
  <c r="U63" i="5" s="1"/>
  <c r="J21" i="6" s="1"/>
  <c r="AF59" i="5"/>
  <c r="U20" i="6" s="1"/>
  <c r="AE59" i="5"/>
  <c r="T20" i="6" s="1"/>
  <c r="AD59" i="5"/>
  <c r="S20" i="6" s="1"/>
  <c r="AB59" i="5"/>
  <c r="Q20" i="6" s="1"/>
  <c r="AA59" i="5"/>
  <c r="P20" i="6" s="1"/>
  <c r="Z59" i="5"/>
  <c r="O20" i="6" s="1"/>
  <c r="X59" i="5"/>
  <c r="M20" i="6" s="1"/>
  <c r="W59" i="5"/>
  <c r="L20" i="6" s="1"/>
  <c r="V59" i="5"/>
  <c r="K20" i="6" s="1"/>
  <c r="T59" i="5"/>
  <c r="I20" i="6" s="1"/>
  <c r="S59" i="5"/>
  <c r="H20" i="6" s="1"/>
  <c r="R59" i="5"/>
  <c r="G20" i="6" s="1"/>
  <c r="O59" i="5"/>
  <c r="F20" i="6" s="1"/>
  <c r="N59" i="5"/>
  <c r="E20" i="6" s="1"/>
  <c r="M59" i="5"/>
  <c r="D20" i="6" s="1"/>
  <c r="K59" i="5"/>
  <c r="J59" i="5"/>
  <c r="B20" i="6" s="1"/>
  <c r="AG58" i="5"/>
  <c r="AC58" i="5"/>
  <c r="Y58" i="5"/>
  <c r="Y59" i="5" s="1"/>
  <c r="N20" i="6" s="1"/>
  <c r="U58" i="5"/>
  <c r="AG57" i="5"/>
  <c r="AC57" i="5"/>
  <c r="AC59" i="5" s="1"/>
  <c r="R20" i="6" s="1"/>
  <c r="Y57" i="5"/>
  <c r="U57" i="5"/>
  <c r="U59" i="5" s="1"/>
  <c r="J20" i="6" s="1"/>
  <c r="AF55" i="5"/>
  <c r="U19" i="6" s="1"/>
  <c r="AE55" i="5"/>
  <c r="T19" i="6" s="1"/>
  <c r="AD55" i="5"/>
  <c r="S19" i="6" s="1"/>
  <c r="AB55" i="5"/>
  <c r="Q19" i="6" s="1"/>
  <c r="AA55" i="5"/>
  <c r="P19" i="6" s="1"/>
  <c r="Z55" i="5"/>
  <c r="O19" i="6" s="1"/>
  <c r="X55" i="5"/>
  <c r="M19" i="6" s="1"/>
  <c r="W55" i="5"/>
  <c r="L19" i="6" s="1"/>
  <c r="V55" i="5"/>
  <c r="K19" i="6" s="1"/>
  <c r="T55" i="5"/>
  <c r="I19" i="6" s="1"/>
  <c r="S55" i="5"/>
  <c r="H19" i="6" s="1"/>
  <c r="R55" i="5"/>
  <c r="G19" i="6" s="1"/>
  <c r="O55" i="5"/>
  <c r="F19" i="6" s="1"/>
  <c r="N55" i="5"/>
  <c r="E19" i="6" s="1"/>
  <c r="M55" i="5"/>
  <c r="D19" i="6" s="1"/>
  <c r="K55" i="5"/>
  <c r="C19" i="6" s="1"/>
  <c r="J55" i="5"/>
  <c r="B19" i="6" s="1"/>
  <c r="AG54" i="5"/>
  <c r="AC54" i="5"/>
  <c r="Y54" i="5"/>
  <c r="U54" i="5"/>
  <c r="AG53" i="5"/>
  <c r="AG55" i="5" s="1"/>
  <c r="V19" i="6" s="1"/>
  <c r="AC53" i="5"/>
  <c r="Y53" i="5"/>
  <c r="Y55" i="5" s="1"/>
  <c r="N19" i="6" s="1"/>
  <c r="U53" i="5"/>
  <c r="AF51" i="5"/>
  <c r="U18" i="6" s="1"/>
  <c r="AE51" i="5"/>
  <c r="T18" i="6" s="1"/>
  <c r="AD51" i="5"/>
  <c r="S18" i="6" s="1"/>
  <c r="AB51" i="5"/>
  <c r="Q18" i="6" s="1"/>
  <c r="AA51" i="5"/>
  <c r="P18" i="6" s="1"/>
  <c r="Z51" i="5"/>
  <c r="O18" i="6" s="1"/>
  <c r="X51" i="5"/>
  <c r="M18" i="6" s="1"/>
  <c r="W51" i="5"/>
  <c r="L18" i="6" s="1"/>
  <c r="V51" i="5"/>
  <c r="K18" i="6" s="1"/>
  <c r="T51" i="5"/>
  <c r="I18" i="6" s="1"/>
  <c r="S51" i="5"/>
  <c r="H18" i="6" s="1"/>
  <c r="R51" i="5"/>
  <c r="G18" i="6" s="1"/>
  <c r="O51" i="5"/>
  <c r="F18" i="6" s="1"/>
  <c r="N51" i="5"/>
  <c r="E18" i="6" s="1"/>
  <c r="M51" i="5"/>
  <c r="D18" i="6" s="1"/>
  <c r="J51" i="5"/>
  <c r="B18" i="6" s="1"/>
  <c r="AG50" i="5"/>
  <c r="AC50" i="5"/>
  <c r="AC51" i="5" s="1"/>
  <c r="R18" i="6" s="1"/>
  <c r="Y50" i="5"/>
  <c r="U50" i="5"/>
  <c r="AG49" i="5"/>
  <c r="AG51" i="5" s="1"/>
  <c r="V18" i="6" s="1"/>
  <c r="AC49" i="5"/>
  <c r="Y49" i="5"/>
  <c r="AH49" i="5" s="1"/>
  <c r="AI49" i="5" s="1"/>
  <c r="U49" i="5"/>
  <c r="AF47" i="5"/>
  <c r="U17" i="6" s="1"/>
  <c r="AE47" i="5"/>
  <c r="T17" i="6" s="1"/>
  <c r="AD47" i="5"/>
  <c r="S17" i="6" s="1"/>
  <c r="AB47" i="5"/>
  <c r="Q17" i="6" s="1"/>
  <c r="AA47" i="5"/>
  <c r="P17" i="6" s="1"/>
  <c r="Z47" i="5"/>
  <c r="O17" i="6" s="1"/>
  <c r="X47" i="5"/>
  <c r="M17" i="6" s="1"/>
  <c r="W47" i="5"/>
  <c r="L17" i="6" s="1"/>
  <c r="V47" i="5"/>
  <c r="K17" i="6" s="1"/>
  <c r="T47" i="5"/>
  <c r="I17" i="6" s="1"/>
  <c r="S47" i="5"/>
  <c r="H17" i="6" s="1"/>
  <c r="R47" i="5"/>
  <c r="G17" i="6" s="1"/>
  <c r="O47" i="5"/>
  <c r="F17" i="6" s="1"/>
  <c r="N47" i="5"/>
  <c r="E17" i="6" s="1"/>
  <c r="M47" i="5"/>
  <c r="D17" i="6" s="1"/>
  <c r="K47" i="5"/>
  <c r="C17" i="6" s="1"/>
  <c r="J47" i="5"/>
  <c r="B17" i="6" s="1"/>
  <c r="AH46" i="5"/>
  <c r="AI46" i="5" s="1"/>
  <c r="AG46" i="5"/>
  <c r="AC46" i="5"/>
  <c r="Y46" i="5"/>
  <c r="U46" i="5"/>
  <c r="AG45" i="5"/>
  <c r="AC45" i="5"/>
  <c r="Y45" i="5"/>
  <c r="U45" i="5"/>
  <c r="AF43" i="5"/>
  <c r="U16" i="6" s="1"/>
  <c r="AE43" i="5"/>
  <c r="AD43" i="5"/>
  <c r="S16" i="6" s="1"/>
  <c r="AB43" i="5"/>
  <c r="Q16" i="6" s="1"/>
  <c r="AA43" i="5"/>
  <c r="P16" i="6" s="1"/>
  <c r="Z43" i="5"/>
  <c r="O16" i="6" s="1"/>
  <c r="X43" i="5"/>
  <c r="M16" i="6" s="1"/>
  <c r="W43" i="5"/>
  <c r="L16" i="6" s="1"/>
  <c r="V43" i="5"/>
  <c r="K16" i="6" s="1"/>
  <c r="T43" i="5"/>
  <c r="I16" i="6" s="1"/>
  <c r="S43" i="5"/>
  <c r="H16" i="6" s="1"/>
  <c r="R43" i="5"/>
  <c r="G16" i="6" s="1"/>
  <c r="O43" i="5"/>
  <c r="F16" i="6" s="1"/>
  <c r="N43" i="5"/>
  <c r="E16" i="6" s="1"/>
  <c r="M43" i="5"/>
  <c r="D16" i="6" s="1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AF39" i="5"/>
  <c r="U15" i="6" s="1"/>
  <c r="AE39" i="5"/>
  <c r="T15" i="6" s="1"/>
  <c r="AD39" i="5"/>
  <c r="S15" i="6" s="1"/>
  <c r="AB39" i="5"/>
  <c r="Q15" i="6" s="1"/>
  <c r="AA39" i="5"/>
  <c r="P15" i="6" s="1"/>
  <c r="Z39" i="5"/>
  <c r="O15" i="6" s="1"/>
  <c r="X39" i="5"/>
  <c r="M15" i="6" s="1"/>
  <c r="W39" i="5"/>
  <c r="L15" i="6" s="1"/>
  <c r="V39" i="5"/>
  <c r="K15" i="6" s="1"/>
  <c r="T39" i="5"/>
  <c r="I15" i="6" s="1"/>
  <c r="S39" i="5"/>
  <c r="H15" i="6" s="1"/>
  <c r="R39" i="5"/>
  <c r="G15" i="6" s="1"/>
  <c r="O39" i="5"/>
  <c r="F15" i="6" s="1"/>
  <c r="N39" i="5"/>
  <c r="E15" i="6" s="1"/>
  <c r="M39" i="5"/>
  <c r="D15" i="6" s="1"/>
  <c r="K39" i="5"/>
  <c r="C15" i="6" s="1"/>
  <c r="J39" i="5"/>
  <c r="B15" i="6" s="1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 s="1"/>
  <c r="AD35" i="5"/>
  <c r="S14" i="6" s="1"/>
  <c r="AB35" i="5"/>
  <c r="Q14" i="6" s="1"/>
  <c r="AA35" i="5"/>
  <c r="P14" i="6" s="1"/>
  <c r="Z35" i="5"/>
  <c r="O14" i="6" s="1"/>
  <c r="X35" i="5"/>
  <c r="M14" i="6" s="1"/>
  <c r="W35" i="5"/>
  <c r="L14" i="6" s="1"/>
  <c r="V35" i="5"/>
  <c r="K14" i="6" s="1"/>
  <c r="T35" i="5"/>
  <c r="I14" i="6" s="1"/>
  <c r="S35" i="5"/>
  <c r="H14" i="6" s="1"/>
  <c r="R35" i="5"/>
  <c r="G14" i="6" s="1"/>
  <c r="O35" i="5"/>
  <c r="F14" i="6" s="1"/>
  <c r="N35" i="5"/>
  <c r="E14" i="6" s="1"/>
  <c r="M35" i="5"/>
  <c r="D14" i="6" s="1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 s="1"/>
  <c r="AE31" i="5"/>
  <c r="T13" i="6" s="1"/>
  <c r="AD31" i="5"/>
  <c r="S13" i="6" s="1"/>
  <c r="AB31" i="5"/>
  <c r="Q13" i="6" s="1"/>
  <c r="AA31" i="5"/>
  <c r="P13" i="6" s="1"/>
  <c r="Z31" i="5"/>
  <c r="O13" i="6" s="1"/>
  <c r="X31" i="5"/>
  <c r="M13" i="6" s="1"/>
  <c r="W31" i="5"/>
  <c r="L13" i="6" s="1"/>
  <c r="V31" i="5"/>
  <c r="K13" i="6" s="1"/>
  <c r="T31" i="5"/>
  <c r="I13" i="6" s="1"/>
  <c r="S31" i="5"/>
  <c r="H13" i="6" s="1"/>
  <c r="R31" i="5"/>
  <c r="G13" i="6" s="1"/>
  <c r="O31" i="5"/>
  <c r="F13" i="6" s="1"/>
  <c r="N31" i="5"/>
  <c r="E13" i="6" s="1"/>
  <c r="M31" i="5"/>
  <c r="D13" i="6" s="1"/>
  <c r="K31" i="5"/>
  <c r="C13" i="6" s="1"/>
  <c r="J31" i="5"/>
  <c r="AG30" i="5"/>
  <c r="AC30" i="5"/>
  <c r="Y30" i="5"/>
  <c r="U30" i="5"/>
  <c r="AH30" i="5" s="1"/>
  <c r="AG29" i="5"/>
  <c r="AC29" i="5"/>
  <c r="Y29" i="5"/>
  <c r="U29" i="5"/>
  <c r="AF27" i="5"/>
  <c r="U12" i="6" s="1"/>
  <c r="AE27" i="5"/>
  <c r="T12" i="6" s="1"/>
  <c r="AD27" i="5"/>
  <c r="S12" i="6" s="1"/>
  <c r="AB27" i="5"/>
  <c r="Q12" i="6" s="1"/>
  <c r="AA27" i="5"/>
  <c r="P12" i="6" s="1"/>
  <c r="Z27" i="5"/>
  <c r="O12" i="6" s="1"/>
  <c r="X27" i="5"/>
  <c r="M12" i="6" s="1"/>
  <c r="W27" i="5"/>
  <c r="L12" i="6" s="1"/>
  <c r="V27" i="5"/>
  <c r="K12" i="6" s="1"/>
  <c r="T27" i="5"/>
  <c r="I12" i="6" s="1"/>
  <c r="S27" i="5"/>
  <c r="H12" i="6" s="1"/>
  <c r="R27" i="5"/>
  <c r="G12" i="6" s="1"/>
  <c r="O27" i="5"/>
  <c r="F12" i="6" s="1"/>
  <c r="N27" i="5"/>
  <c r="E12" i="6" s="1"/>
  <c r="M27" i="5"/>
  <c r="D12" i="6" s="1"/>
  <c r="K27" i="5"/>
  <c r="C12" i="6" s="1"/>
  <c r="J27" i="5"/>
  <c r="B12" i="6" s="1"/>
  <c r="AG26" i="5"/>
  <c r="AG27" i="5" s="1"/>
  <c r="V12" i="6" s="1"/>
  <c r="AC26" i="5"/>
  <c r="Y26" i="5"/>
  <c r="U26" i="5"/>
  <c r="AG25" i="5"/>
  <c r="AC25" i="5"/>
  <c r="Y25" i="5"/>
  <c r="Y27" i="5" s="1"/>
  <c r="N12" i="6" s="1"/>
  <c r="U25" i="5"/>
  <c r="AF23" i="5"/>
  <c r="U11" i="6" s="1"/>
  <c r="AE23" i="5"/>
  <c r="T11" i="6" s="1"/>
  <c r="AD23" i="5"/>
  <c r="S11" i="6" s="1"/>
  <c r="AB23" i="5"/>
  <c r="Q11" i="6" s="1"/>
  <c r="AA23" i="5"/>
  <c r="P11" i="6" s="1"/>
  <c r="Z23" i="5"/>
  <c r="O11" i="6" s="1"/>
  <c r="X23" i="5"/>
  <c r="M11" i="6" s="1"/>
  <c r="W23" i="5"/>
  <c r="L11" i="6" s="1"/>
  <c r="V23" i="5"/>
  <c r="T23" i="5"/>
  <c r="I11" i="6" s="1"/>
  <c r="S23" i="5"/>
  <c r="H11" i="6" s="1"/>
  <c r="R23" i="5"/>
  <c r="G11" i="6" s="1"/>
  <c r="O23" i="5"/>
  <c r="F11" i="6" s="1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 s="1"/>
  <c r="AD19" i="5"/>
  <c r="S10" i="6" s="1"/>
  <c r="AB19" i="5"/>
  <c r="Q10" i="6" s="1"/>
  <c r="AA19" i="5"/>
  <c r="P10" i="6" s="1"/>
  <c r="Z19" i="5"/>
  <c r="O10" i="6" s="1"/>
  <c r="X19" i="5"/>
  <c r="M10" i="6" s="1"/>
  <c r="W19" i="5"/>
  <c r="L10" i="6" s="1"/>
  <c r="V19" i="5"/>
  <c r="K10" i="6" s="1"/>
  <c r="T19" i="5"/>
  <c r="I10" i="6" s="1"/>
  <c r="S19" i="5"/>
  <c r="H10" i="6" s="1"/>
  <c r="R19" i="5"/>
  <c r="G10" i="6" s="1"/>
  <c r="O19" i="5"/>
  <c r="F10" i="6" s="1"/>
  <c r="N19" i="5"/>
  <c r="E10" i="6" s="1"/>
  <c r="M19" i="5"/>
  <c r="D10" i="6" s="1"/>
  <c r="K19" i="5"/>
  <c r="C10" i="6" s="1"/>
  <c r="J19" i="5"/>
  <c r="B10" i="6" s="1"/>
  <c r="AG18" i="5"/>
  <c r="AC18" i="5"/>
  <c r="Y18" i="5"/>
  <c r="U18" i="5"/>
  <c r="AG17" i="5"/>
  <c r="AG19" i="5" s="1"/>
  <c r="V10" i="6" s="1"/>
  <c r="AC17" i="5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T15" i="5"/>
  <c r="I9" i="6" s="1"/>
  <c r="S15" i="5"/>
  <c r="H9" i="6" s="1"/>
  <c r="R15" i="5"/>
  <c r="G9" i="6" s="1"/>
  <c r="O15" i="5"/>
  <c r="F9" i="6" s="1"/>
  <c r="N15" i="5"/>
  <c r="E9" i="6" s="1"/>
  <c r="M15" i="5"/>
  <c r="D9" i="6" s="1"/>
  <c r="K15" i="5"/>
  <c r="C9" i="6" s="1"/>
  <c r="J15" i="5"/>
  <c r="B9" i="6" s="1"/>
  <c r="AG14" i="5"/>
  <c r="AC14" i="5"/>
  <c r="Y14" i="5"/>
  <c r="U14" i="5"/>
  <c r="AG13" i="5"/>
  <c r="AC13" i="5"/>
  <c r="AC15" i="5" s="1"/>
  <c r="R9" i="6" s="1"/>
  <c r="Y13" i="5"/>
  <c r="U13" i="5"/>
  <c r="AF11" i="5"/>
  <c r="U8" i="6" s="1"/>
  <c r="AE11" i="5"/>
  <c r="T8" i="6" s="1"/>
  <c r="AD11" i="5"/>
  <c r="S8" i="6" s="1"/>
  <c r="AB11" i="5"/>
  <c r="AA11" i="5"/>
  <c r="P8" i="6" s="1"/>
  <c r="Z11" i="5"/>
  <c r="O8" i="6" s="1"/>
  <c r="X11" i="5"/>
  <c r="M8" i="6" s="1"/>
  <c r="W11" i="5"/>
  <c r="L8" i="6" s="1"/>
  <c r="V11" i="5"/>
  <c r="K8" i="6" s="1"/>
  <c r="T11" i="5"/>
  <c r="S11" i="5"/>
  <c r="H8" i="6" s="1"/>
  <c r="R11" i="5"/>
  <c r="G8" i="6" s="1"/>
  <c r="O11" i="5"/>
  <c r="F8" i="6" s="1"/>
  <c r="N11" i="5"/>
  <c r="E8" i="6" s="1"/>
  <c r="M11" i="5"/>
  <c r="D8" i="6" s="1"/>
  <c r="K11" i="5"/>
  <c r="J11" i="5"/>
  <c r="B8" i="6" s="1"/>
  <c r="AG10" i="5"/>
  <c r="AC10" i="5"/>
  <c r="Y10" i="5"/>
  <c r="U10" i="5"/>
  <c r="AH10" i="5" s="1"/>
  <c r="AI10" i="5" s="1"/>
  <c r="AG9" i="5"/>
  <c r="AC9" i="5"/>
  <c r="Y9" i="5"/>
  <c r="U9" i="5"/>
  <c r="C18" i="4"/>
  <c r="Y17" i="4"/>
  <c r="A5" i="4"/>
  <c r="A24" i="4" s="1"/>
  <c r="A71" i="3"/>
  <c r="AF70" i="3"/>
  <c r="U23" i="4" s="1"/>
  <c r="AE70" i="3"/>
  <c r="T23" i="4" s="1"/>
  <c r="AD70" i="3"/>
  <c r="S23" i="4" s="1"/>
  <c r="AB70" i="3"/>
  <c r="Q23" i="4" s="1"/>
  <c r="AA70" i="3"/>
  <c r="P23" i="4" s="1"/>
  <c r="Z70" i="3"/>
  <c r="O23" i="4" s="1"/>
  <c r="X70" i="3"/>
  <c r="M23" i="4" s="1"/>
  <c r="W70" i="3"/>
  <c r="L23" i="4" s="1"/>
  <c r="V70" i="3"/>
  <c r="K23" i="4" s="1"/>
  <c r="T70" i="3"/>
  <c r="I23" i="4" s="1"/>
  <c r="S70" i="3"/>
  <c r="H23" i="4" s="1"/>
  <c r="R70" i="3"/>
  <c r="G23" i="4" s="1"/>
  <c r="O70" i="3"/>
  <c r="F23" i="4" s="1"/>
  <c r="N70" i="3"/>
  <c r="E23" i="4" s="1"/>
  <c r="M70" i="3"/>
  <c r="D23" i="4" s="1"/>
  <c r="K70" i="3"/>
  <c r="C23" i="4" s="1"/>
  <c r="J70" i="3"/>
  <c r="B23" i="4" s="1"/>
  <c r="AG69" i="3"/>
  <c r="AG70" i="3" s="1"/>
  <c r="V23" i="4" s="1"/>
  <c r="AC69" i="3"/>
  <c r="AC70" i="3" s="1"/>
  <c r="R23" i="4" s="1"/>
  <c r="Y69" i="3"/>
  <c r="Y70" i="3" s="1"/>
  <c r="N23" i="4" s="1"/>
  <c r="U69" i="3"/>
  <c r="U70" i="3" s="1"/>
  <c r="J23" i="4" s="1"/>
  <c r="AF67" i="3"/>
  <c r="U22" i="4" s="1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G58" i="3"/>
  <c r="AC58" i="3"/>
  <c r="Y58" i="3"/>
  <c r="U58" i="3"/>
  <c r="AG57" i="3"/>
  <c r="AC57" i="3"/>
  <c r="Y57" i="3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G53" i="3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Y49" i="3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J47" i="3"/>
  <c r="B17" i="4" s="1"/>
  <c r="AG46" i="3"/>
  <c r="AC46" i="3"/>
  <c r="Y46" i="3"/>
  <c r="U46" i="3"/>
  <c r="AG45" i="3"/>
  <c r="AC45" i="3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J43" i="3"/>
  <c r="B16" i="4" s="1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G13" i="4" s="1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U12" i="4" s="1"/>
  <c r="AE27" i="3"/>
  <c r="T12" i="4" s="1"/>
  <c r="AD27" i="3"/>
  <c r="S12" i="4" s="1"/>
  <c r="AB27" i="3"/>
  <c r="Q12" i="4" s="1"/>
  <c r="AA27" i="3"/>
  <c r="P12" i="4" s="1"/>
  <c r="Z27" i="3"/>
  <c r="O12" i="4" s="1"/>
  <c r="X27" i="3"/>
  <c r="M12" i="4" s="1"/>
  <c r="W27" i="3"/>
  <c r="L12" i="4" s="1"/>
  <c r="V27" i="3"/>
  <c r="K12" i="4" s="1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C26" i="3"/>
  <c r="Y26" i="3"/>
  <c r="U26" i="3"/>
  <c r="AG25" i="3"/>
  <c r="AC25" i="3"/>
  <c r="Y25" i="3"/>
  <c r="U25" i="3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H11" i="4" s="1"/>
  <c r="R23" i="3"/>
  <c r="G11" i="4" s="1"/>
  <c r="O23" i="3"/>
  <c r="N23" i="3"/>
  <c r="M23" i="3"/>
  <c r="D11" i="4" s="1"/>
  <c r="K23" i="3"/>
  <c r="C11" i="4" s="1"/>
  <c r="J23" i="3"/>
  <c r="B11" i="4" s="1"/>
  <c r="AG22" i="3"/>
  <c r="AC22" i="3"/>
  <c r="Y22" i="3"/>
  <c r="U22" i="3"/>
  <c r="AG21" i="3"/>
  <c r="AC21" i="3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J19" i="3"/>
  <c r="B10" i="4" s="1"/>
  <c r="AG18" i="3"/>
  <c r="AC18" i="3"/>
  <c r="Y18" i="3"/>
  <c r="U18" i="3"/>
  <c r="AG17" i="3"/>
  <c r="AC17" i="3"/>
  <c r="Y17" i="3"/>
  <c r="U17" i="3"/>
  <c r="AF15" i="3"/>
  <c r="U9" i="4" s="1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C13" i="3"/>
  <c r="Y13" i="3"/>
  <c r="U13" i="3"/>
  <c r="AF11" i="3"/>
  <c r="U8" i="4" s="1"/>
  <c r="AE11" i="3"/>
  <c r="T8" i="4" s="1"/>
  <c r="AD11" i="3"/>
  <c r="S8" i="4" s="1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N11" i="3"/>
  <c r="E8" i="4" s="1"/>
  <c r="M11" i="3"/>
  <c r="D8" i="4" s="1"/>
  <c r="K11" i="3"/>
  <c r="C8" i="4" s="1"/>
  <c r="J11" i="3"/>
  <c r="B8" i="4" s="1"/>
  <c r="AG10" i="3"/>
  <c r="AC10" i="3"/>
  <c r="Y10" i="3"/>
  <c r="U10" i="3"/>
  <c r="AG9" i="3"/>
  <c r="AC9" i="3"/>
  <c r="Y9" i="3"/>
  <c r="U9" i="3"/>
  <c r="Y235" i="26" l="1"/>
  <c r="N24" i="27" s="1"/>
  <c r="Q10" i="27"/>
  <c r="AB236" i="26"/>
  <c r="P10" i="27"/>
  <c r="P25" i="27" s="1"/>
  <c r="AA236" i="26"/>
  <c r="R24" i="27"/>
  <c r="AG167" i="26"/>
  <c r="Y87" i="26"/>
  <c r="N13" i="27" s="1"/>
  <c r="Y167" i="26"/>
  <c r="N18" i="27" s="1"/>
  <c r="AC167" i="26"/>
  <c r="R18" i="27" s="1"/>
  <c r="Y121" i="26"/>
  <c r="N14" i="27" s="1"/>
  <c r="AH56" i="26"/>
  <c r="AI56" i="26" s="1"/>
  <c r="AC87" i="26"/>
  <c r="R13" i="27" s="1"/>
  <c r="U87" i="26"/>
  <c r="J13" i="27" s="1"/>
  <c r="Y33" i="26"/>
  <c r="N11" i="27" s="1"/>
  <c r="U33" i="26"/>
  <c r="J11" i="27" s="1"/>
  <c r="J22" i="27"/>
  <c r="AH131" i="23"/>
  <c r="AI131" i="23" s="1"/>
  <c r="AG126" i="23"/>
  <c r="V19" i="24" s="1"/>
  <c r="U129" i="23"/>
  <c r="J20" i="24" s="1"/>
  <c r="Y64" i="23"/>
  <c r="N13" i="24" s="1"/>
  <c r="AH120" i="23"/>
  <c r="AI120" i="23" s="1"/>
  <c r="AH132" i="23"/>
  <c r="AI132" i="23" s="1"/>
  <c r="AH66" i="23"/>
  <c r="AI66" i="23" s="1"/>
  <c r="AC64" i="23"/>
  <c r="R13" i="24" s="1"/>
  <c r="Y94" i="23"/>
  <c r="N14" i="24" s="1"/>
  <c r="U115" i="23"/>
  <c r="J16" i="24" s="1"/>
  <c r="AC139" i="23"/>
  <c r="R23" i="24" s="1"/>
  <c r="R15" i="24"/>
  <c r="Y115" i="23"/>
  <c r="N16" i="24" s="1"/>
  <c r="AD143" i="23"/>
  <c r="R11" i="24"/>
  <c r="N12" i="24"/>
  <c r="AG118" i="23"/>
  <c r="V17" i="24" s="1"/>
  <c r="U16" i="23"/>
  <c r="J10" i="24" s="1"/>
  <c r="AH117" i="23"/>
  <c r="AI117" i="23" s="1"/>
  <c r="Y16" i="23"/>
  <c r="N10" i="24" s="1"/>
  <c r="J11" i="24"/>
  <c r="AG111" i="23"/>
  <c r="V15" i="24" s="1"/>
  <c r="AC115" i="23"/>
  <c r="R16" i="24" s="1"/>
  <c r="Y118" i="23"/>
  <c r="N17" i="24" s="1"/>
  <c r="AH12" i="23"/>
  <c r="AH13" i="23" s="1"/>
  <c r="AC16" i="23"/>
  <c r="R10" i="24" s="1"/>
  <c r="Y133" i="23"/>
  <c r="N21" i="24" s="1"/>
  <c r="AG16" i="23"/>
  <c r="V10" i="24" s="1"/>
  <c r="AC94" i="23"/>
  <c r="R14" i="24" s="1"/>
  <c r="AC123" i="23"/>
  <c r="R18" i="24" s="1"/>
  <c r="AG123" i="23"/>
  <c r="V18" i="24" s="1"/>
  <c r="Y129" i="23"/>
  <c r="N20" i="24" s="1"/>
  <c r="AC62" i="21"/>
  <c r="R24" i="22" s="1"/>
  <c r="AG11" i="21"/>
  <c r="Y28" i="21"/>
  <c r="N13" i="22" s="1"/>
  <c r="AG16" i="21"/>
  <c r="V9" i="22" s="1"/>
  <c r="Y11" i="21"/>
  <c r="N8" i="22" s="1"/>
  <c r="U16" i="21"/>
  <c r="J9" i="22" s="1"/>
  <c r="U28" i="21"/>
  <c r="J13" i="22" s="1"/>
  <c r="AG43" i="21"/>
  <c r="V18" i="22" s="1"/>
  <c r="AC28" i="21"/>
  <c r="R13" i="22" s="1"/>
  <c r="U37" i="21"/>
  <c r="J16" i="22" s="1"/>
  <c r="AG40" i="21"/>
  <c r="V17" i="22" s="1"/>
  <c r="Y25" i="21"/>
  <c r="N12" i="22" s="1"/>
  <c r="AH48" i="21"/>
  <c r="AI48" i="21" s="1"/>
  <c r="AC31" i="21"/>
  <c r="R14" i="22" s="1"/>
  <c r="Y49" i="21"/>
  <c r="N20" i="22" s="1"/>
  <c r="U11" i="21"/>
  <c r="J8" i="22" s="1"/>
  <c r="AG52" i="21"/>
  <c r="V21" i="22" s="1"/>
  <c r="AC58" i="21"/>
  <c r="Y16" i="21"/>
  <c r="N9" i="22" s="1"/>
  <c r="AG22" i="21"/>
  <c r="V11" i="22" s="1"/>
  <c r="AC34" i="21"/>
  <c r="R15" i="22" s="1"/>
  <c r="Y37" i="21"/>
  <c r="N16" i="22" s="1"/>
  <c r="AH39" i="21"/>
  <c r="AC49" i="21"/>
  <c r="R20" i="22" s="1"/>
  <c r="Y52" i="21"/>
  <c r="N21" i="22" s="1"/>
  <c r="AC16" i="21"/>
  <c r="R9" i="22" s="1"/>
  <c r="Y40" i="21"/>
  <c r="N17" i="22" s="1"/>
  <c r="U43" i="21"/>
  <c r="J18" i="22" s="1"/>
  <c r="U46" i="21"/>
  <c r="J19" i="22" s="1"/>
  <c r="AH18" i="21"/>
  <c r="AI18" i="21" s="1"/>
  <c r="AH27" i="21"/>
  <c r="AI27" i="21" s="1"/>
  <c r="Y19" i="21"/>
  <c r="N10" i="22" s="1"/>
  <c r="AG25" i="21"/>
  <c r="V12" i="22" s="1"/>
  <c r="AH30" i="21"/>
  <c r="AH31" i="21" s="1"/>
  <c r="U31" i="21"/>
  <c r="J14" i="22" s="1"/>
  <c r="U40" i="21"/>
  <c r="J17" i="22" s="1"/>
  <c r="AG46" i="21"/>
  <c r="V19" i="22" s="1"/>
  <c r="AC19" i="21"/>
  <c r="R10" i="22" s="1"/>
  <c r="U25" i="21"/>
  <c r="J12" i="22" s="1"/>
  <c r="Y31" i="21"/>
  <c r="N14" i="22" s="1"/>
  <c r="AG49" i="21"/>
  <c r="V20" i="22" s="1"/>
  <c r="AH51" i="21"/>
  <c r="AG58" i="21"/>
  <c r="V23" i="22" s="1"/>
  <c r="AC22" i="21"/>
  <c r="R11" i="22" s="1"/>
  <c r="AG34" i="21"/>
  <c r="V15" i="22" s="1"/>
  <c r="AC43" i="21"/>
  <c r="R18" i="22" s="1"/>
  <c r="U49" i="21"/>
  <c r="J20" i="22" s="1"/>
  <c r="AD63" i="21"/>
  <c r="AG28" i="21"/>
  <c r="V13" i="22" s="1"/>
  <c r="AG31" i="21"/>
  <c r="V14" i="22" s="1"/>
  <c r="AG37" i="21"/>
  <c r="V16" i="22" s="1"/>
  <c r="AC52" i="21"/>
  <c r="R21" i="22" s="1"/>
  <c r="AH57" i="21"/>
  <c r="AI57" i="21" s="1"/>
  <c r="U62" i="21"/>
  <c r="J24" i="22" s="1"/>
  <c r="S8" i="22"/>
  <c r="S25" i="22" s="1"/>
  <c r="U193" i="19"/>
  <c r="U157" i="19"/>
  <c r="J14" i="20" s="1"/>
  <c r="Y157" i="19"/>
  <c r="N14" i="20" s="1"/>
  <c r="AC63" i="15"/>
  <c r="R21" i="16" s="1"/>
  <c r="AH62" i="15"/>
  <c r="AI62" i="15" s="1"/>
  <c r="K72" i="15"/>
  <c r="B24" i="16"/>
  <c r="AH17" i="15"/>
  <c r="U8" i="16"/>
  <c r="AE72" i="15"/>
  <c r="C8" i="16"/>
  <c r="C24" i="16" s="1"/>
  <c r="K8" i="16"/>
  <c r="U11" i="15"/>
  <c r="AC71" i="13"/>
  <c r="R23" i="14" s="1"/>
  <c r="K72" i="28"/>
  <c r="Y154" i="26"/>
  <c r="N15" i="27" s="1"/>
  <c r="Y53" i="26"/>
  <c r="N12" i="27" s="1"/>
  <c r="AI231" i="26"/>
  <c r="X23" i="27" s="1"/>
  <c r="W23" i="27"/>
  <c r="I9" i="27"/>
  <c r="I25" i="27" s="1"/>
  <c r="T236" i="26"/>
  <c r="H9" i="27"/>
  <c r="H25" i="27" s="1"/>
  <c r="S236" i="26"/>
  <c r="G9" i="27"/>
  <c r="G25" i="27" s="1"/>
  <c r="R236" i="26"/>
  <c r="AH13" i="21"/>
  <c r="X63" i="21"/>
  <c r="V63" i="21"/>
  <c r="Y65" i="19"/>
  <c r="N12" i="20" s="1"/>
  <c r="AC65" i="19"/>
  <c r="R12" i="20" s="1"/>
  <c r="AG65" i="19"/>
  <c r="V12" i="20" s="1"/>
  <c r="AH191" i="19"/>
  <c r="AI191" i="19" s="1"/>
  <c r="AH192" i="19"/>
  <c r="AI192" i="19" s="1"/>
  <c r="AC15" i="17"/>
  <c r="R9" i="18" s="1"/>
  <c r="AG35" i="17"/>
  <c r="V14" i="18" s="1"/>
  <c r="U55" i="17"/>
  <c r="J19" i="18" s="1"/>
  <c r="Y67" i="17"/>
  <c r="N22" i="18" s="1"/>
  <c r="V71" i="17"/>
  <c r="U19" i="17"/>
  <c r="J10" i="18" s="1"/>
  <c r="AH22" i="17"/>
  <c r="AG51" i="17"/>
  <c r="V18" i="18" s="1"/>
  <c r="Y59" i="17"/>
  <c r="N20" i="18" s="1"/>
  <c r="AG67" i="17"/>
  <c r="V22" i="18" s="1"/>
  <c r="K8" i="18"/>
  <c r="AC23" i="17"/>
  <c r="R11" i="18" s="1"/>
  <c r="AC31" i="17"/>
  <c r="R13" i="18" s="1"/>
  <c r="AC59" i="17"/>
  <c r="R20" i="18" s="1"/>
  <c r="AC11" i="17"/>
  <c r="AG19" i="17"/>
  <c r="V10" i="18" s="1"/>
  <c r="AC43" i="17"/>
  <c r="R16" i="18" s="1"/>
  <c r="U47" i="17"/>
  <c r="J17" i="18" s="1"/>
  <c r="AH46" i="17"/>
  <c r="U51" i="17"/>
  <c r="J18" i="18" s="1"/>
  <c r="AH61" i="17"/>
  <c r="AI61" i="17" s="1"/>
  <c r="E24" i="18"/>
  <c r="U15" i="17"/>
  <c r="J9" i="18" s="1"/>
  <c r="AG15" i="17"/>
  <c r="V9" i="18" s="1"/>
  <c r="AH26" i="17"/>
  <c r="AH29" i="17"/>
  <c r="AH38" i="17"/>
  <c r="AH18" i="17"/>
  <c r="U27" i="17"/>
  <c r="J12" i="18" s="1"/>
  <c r="AH30" i="17"/>
  <c r="AI30" i="17" s="1"/>
  <c r="AC47" i="17"/>
  <c r="R17" i="18" s="1"/>
  <c r="AG34" i="13"/>
  <c r="V14" i="14" s="1"/>
  <c r="Y42" i="13"/>
  <c r="N16" i="14" s="1"/>
  <c r="AH69" i="13"/>
  <c r="AI69" i="13" s="1"/>
  <c r="AG71" i="13"/>
  <c r="Y71" i="13"/>
  <c r="AI57" i="9"/>
  <c r="Y59" i="9"/>
  <c r="N20" i="10" s="1"/>
  <c r="Y15" i="9"/>
  <c r="N9" i="10" s="1"/>
  <c r="AH26" i="9"/>
  <c r="AI26" i="9" s="1"/>
  <c r="U59" i="9"/>
  <c r="J20" i="10" s="1"/>
  <c r="AH69" i="9"/>
  <c r="AG11" i="9"/>
  <c r="V8" i="10" s="1"/>
  <c r="W71" i="9"/>
  <c r="AG23" i="9"/>
  <c r="V11" i="10" s="1"/>
  <c r="AG35" i="9"/>
  <c r="V14" i="10" s="1"/>
  <c r="AC39" i="9"/>
  <c r="R15" i="10" s="1"/>
  <c r="U43" i="9"/>
  <c r="J16" i="10" s="1"/>
  <c r="AH46" i="9"/>
  <c r="AH47" i="9" s="1"/>
  <c r="AG59" i="9"/>
  <c r="V20" i="10" s="1"/>
  <c r="AH66" i="9"/>
  <c r="AI66" i="9" s="1"/>
  <c r="L8" i="10"/>
  <c r="AH45" i="9"/>
  <c r="M71" i="9"/>
  <c r="AH13" i="9"/>
  <c r="AI13" i="9" s="1"/>
  <c r="AG15" i="9"/>
  <c r="V9" i="10" s="1"/>
  <c r="AC27" i="9"/>
  <c r="R12" i="10" s="1"/>
  <c r="AG31" i="9"/>
  <c r="V13" i="10" s="1"/>
  <c r="AG39" i="9"/>
  <c r="V15" i="10" s="1"/>
  <c r="Y51" i="9"/>
  <c r="N18" i="10" s="1"/>
  <c r="U55" i="9"/>
  <c r="J19" i="10" s="1"/>
  <c r="AH38" i="9"/>
  <c r="AG27" i="9"/>
  <c r="V12" i="10" s="1"/>
  <c r="AH58" i="9"/>
  <c r="AH59" i="9" s="1"/>
  <c r="Y11" i="9"/>
  <c r="N8" i="10" s="1"/>
  <c r="AG19" i="9"/>
  <c r="V10" i="10" s="1"/>
  <c r="AH22" i="9"/>
  <c r="AI22" i="9" s="1"/>
  <c r="AH29" i="9"/>
  <c r="AI29" i="9" s="1"/>
  <c r="AC35" i="9"/>
  <c r="R14" i="10" s="1"/>
  <c r="AG43" i="9"/>
  <c r="V16" i="10" s="1"/>
  <c r="AG47" i="9"/>
  <c r="V17" i="10" s="1"/>
  <c r="AC55" i="9"/>
  <c r="R19" i="10" s="1"/>
  <c r="AG67" i="9"/>
  <c r="V22" i="10" s="1"/>
  <c r="T24" i="8"/>
  <c r="AH70" i="7"/>
  <c r="J23" i="16"/>
  <c r="J24" i="27"/>
  <c r="AI190" i="26"/>
  <c r="J17" i="27"/>
  <c r="AH160" i="26"/>
  <c r="AI160" i="26" s="1"/>
  <c r="AH129" i="26"/>
  <c r="AI129" i="26" s="1"/>
  <c r="AH126" i="26"/>
  <c r="AI126" i="26" s="1"/>
  <c r="AH128" i="26"/>
  <c r="AI128" i="26" s="1"/>
  <c r="AH127" i="26"/>
  <c r="AI127" i="26" s="1"/>
  <c r="AH125" i="26"/>
  <c r="AI125" i="26" s="1"/>
  <c r="AH36" i="26"/>
  <c r="AI36" i="26" s="1"/>
  <c r="AH38" i="26"/>
  <c r="AI38" i="26" s="1"/>
  <c r="U53" i="26"/>
  <c r="J12" i="27" s="1"/>
  <c r="AH42" i="26"/>
  <c r="AI42" i="26" s="1"/>
  <c r="AH37" i="26"/>
  <c r="AI37" i="26" s="1"/>
  <c r="AH43" i="26"/>
  <c r="AI43" i="26" s="1"/>
  <c r="AH44" i="26"/>
  <c r="AI44" i="26" s="1"/>
  <c r="AH41" i="26"/>
  <c r="AI41" i="26" s="1"/>
  <c r="AH40" i="26"/>
  <c r="AI40" i="26" s="1"/>
  <c r="AH39" i="26"/>
  <c r="AI39" i="26" s="1"/>
  <c r="U14" i="26"/>
  <c r="V13" i="27"/>
  <c r="AH189" i="26"/>
  <c r="AH227" i="26" s="1"/>
  <c r="AI13" i="26"/>
  <c r="Y171" i="26"/>
  <c r="N19" i="27" s="1"/>
  <c r="J20" i="27"/>
  <c r="AH234" i="26"/>
  <c r="Y14" i="26"/>
  <c r="N9" i="27" s="1"/>
  <c r="R22" i="27"/>
  <c r="V22" i="27"/>
  <c r="AG121" i="26"/>
  <c r="V14" i="27" s="1"/>
  <c r="Y157" i="26"/>
  <c r="N16" i="27" s="1"/>
  <c r="AC157" i="26"/>
  <c r="R16" i="27" s="1"/>
  <c r="N17" i="27"/>
  <c r="AC14" i="26"/>
  <c r="R9" i="27" s="1"/>
  <c r="AH90" i="26"/>
  <c r="AI90" i="26" s="1"/>
  <c r="AC33" i="26"/>
  <c r="R11" i="27" s="1"/>
  <c r="AH55" i="26"/>
  <c r="AH87" i="26" s="1"/>
  <c r="J15" i="27"/>
  <c r="AH163" i="26"/>
  <c r="AH167" i="26" s="1"/>
  <c r="AG157" i="26"/>
  <c r="V16" i="27" s="1"/>
  <c r="R17" i="27"/>
  <c r="Y17" i="26"/>
  <c r="N10" i="27" s="1"/>
  <c r="AH89" i="26"/>
  <c r="AC154" i="26"/>
  <c r="R15" i="27" s="1"/>
  <c r="AC171" i="26"/>
  <c r="R19" i="27" s="1"/>
  <c r="N20" i="27"/>
  <c r="J21" i="27"/>
  <c r="AC121" i="26"/>
  <c r="R14" i="27" s="1"/>
  <c r="AG154" i="26"/>
  <c r="V15" i="27" s="1"/>
  <c r="AG171" i="26"/>
  <c r="V19" i="27" s="1"/>
  <c r="R20" i="27"/>
  <c r="AH164" i="26"/>
  <c r="AI164" i="26" s="1"/>
  <c r="J19" i="27"/>
  <c r="AC53" i="26"/>
  <c r="R12" i="27" s="1"/>
  <c r="AG161" i="26"/>
  <c r="V17" i="27" s="1"/>
  <c r="AH159" i="26"/>
  <c r="AH161" i="26" s="1"/>
  <c r="AH20" i="26"/>
  <c r="AI20" i="26" s="1"/>
  <c r="AH181" i="26"/>
  <c r="AH233" i="26"/>
  <c r="AH235" i="26" s="1"/>
  <c r="AD236" i="26"/>
  <c r="AC17" i="26"/>
  <c r="R10" i="27" s="1"/>
  <c r="J18" i="27"/>
  <c r="V20" i="27"/>
  <c r="R21" i="27"/>
  <c r="AG17" i="26"/>
  <c r="V10" i="27" s="1"/>
  <c r="AG33" i="26"/>
  <c r="V11" i="27" s="1"/>
  <c r="AG53" i="26"/>
  <c r="V12" i="27" s="1"/>
  <c r="AH124" i="26"/>
  <c r="V21" i="27"/>
  <c r="V236" i="26"/>
  <c r="U25" i="27"/>
  <c r="V9" i="27"/>
  <c r="AH16" i="26"/>
  <c r="N21" i="27"/>
  <c r="N22" i="27"/>
  <c r="L25" i="27"/>
  <c r="AH12" i="26"/>
  <c r="AH14" i="26" s="1"/>
  <c r="J14" i="27"/>
  <c r="J16" i="27"/>
  <c r="V18" i="27"/>
  <c r="AH169" i="26"/>
  <c r="D25" i="27"/>
  <c r="M25" i="27"/>
  <c r="AH19" i="26"/>
  <c r="AH54" i="19"/>
  <c r="AI54" i="19" s="1"/>
  <c r="AH52" i="19"/>
  <c r="AI52" i="19" s="1"/>
  <c r="AG19" i="19"/>
  <c r="V10" i="20" s="1"/>
  <c r="AC46" i="19"/>
  <c r="R11" i="20" s="1"/>
  <c r="AH50" i="19"/>
  <c r="AI50" i="19" s="1"/>
  <c r="AH53" i="19"/>
  <c r="AI53" i="19" s="1"/>
  <c r="AH51" i="19"/>
  <c r="AI51" i="19" s="1"/>
  <c r="AH49" i="19"/>
  <c r="AI49" i="19" s="1"/>
  <c r="AG46" i="19"/>
  <c r="V11" i="20" s="1"/>
  <c r="Y95" i="19"/>
  <c r="N13" i="20" s="1"/>
  <c r="AC220" i="19"/>
  <c r="R21" i="20" s="1"/>
  <c r="U95" i="19"/>
  <c r="J13" i="20" s="1"/>
  <c r="AG201" i="19"/>
  <c r="V18" i="20" s="1"/>
  <c r="AG205" i="19"/>
  <c r="V19" i="20" s="1"/>
  <c r="J23" i="20"/>
  <c r="U11" i="19"/>
  <c r="J8" i="20" s="1"/>
  <c r="R23" i="20"/>
  <c r="Y11" i="19"/>
  <c r="N8" i="20" s="1"/>
  <c r="U15" i="19"/>
  <c r="J9" i="20" s="1"/>
  <c r="V15" i="20"/>
  <c r="AH17" i="19"/>
  <c r="AI17" i="19" s="1"/>
  <c r="AH15" i="23"/>
  <c r="AI15" i="23" s="1"/>
  <c r="U94" i="23"/>
  <c r="J14" i="24" s="1"/>
  <c r="AH122" i="23"/>
  <c r="AI122" i="23" s="1"/>
  <c r="U126" i="23"/>
  <c r="J19" i="24" s="1"/>
  <c r="AG129" i="23"/>
  <c r="V20" i="24" s="1"/>
  <c r="T25" i="24"/>
  <c r="AC10" i="23"/>
  <c r="R8" i="24" s="1"/>
  <c r="AG13" i="23"/>
  <c r="V9" i="24" s="1"/>
  <c r="AG46" i="23"/>
  <c r="V12" i="24" s="1"/>
  <c r="AH114" i="23"/>
  <c r="AI114" i="23" s="1"/>
  <c r="AC118" i="23"/>
  <c r="R17" i="24" s="1"/>
  <c r="AG139" i="23"/>
  <c r="V23" i="24" s="1"/>
  <c r="V143" i="23"/>
  <c r="J12" i="24"/>
  <c r="AG94" i="23"/>
  <c r="V14" i="24" s="1"/>
  <c r="U123" i="23"/>
  <c r="J18" i="24" s="1"/>
  <c r="AC126" i="23"/>
  <c r="R19" i="24" s="1"/>
  <c r="AC133" i="23"/>
  <c r="R21" i="24" s="1"/>
  <c r="U139" i="23"/>
  <c r="J23" i="24" s="1"/>
  <c r="AH48" i="23"/>
  <c r="AI48" i="23" s="1"/>
  <c r="AC13" i="23"/>
  <c r="R9" i="24" s="1"/>
  <c r="V11" i="24"/>
  <c r="J15" i="24"/>
  <c r="Y123" i="23"/>
  <c r="N18" i="24" s="1"/>
  <c r="AC129" i="23"/>
  <c r="R20" i="24" s="1"/>
  <c r="AG133" i="23"/>
  <c r="V21" i="24" s="1"/>
  <c r="AH138" i="23"/>
  <c r="AI138" i="23" s="1"/>
  <c r="K8" i="24"/>
  <c r="K25" i="24" s="1"/>
  <c r="G25" i="24"/>
  <c r="P25" i="24"/>
  <c r="AC46" i="23"/>
  <c r="R12" i="24" s="1"/>
  <c r="AG64" i="23"/>
  <c r="V13" i="24" s="1"/>
  <c r="AG115" i="23"/>
  <c r="V16" i="24" s="1"/>
  <c r="S8" i="24"/>
  <c r="S25" i="24" s="1"/>
  <c r="AH29" i="23"/>
  <c r="AH125" i="23"/>
  <c r="AI125" i="23" s="1"/>
  <c r="AH128" i="23"/>
  <c r="AI128" i="23" s="1"/>
  <c r="AC201" i="19"/>
  <c r="R18" i="20" s="1"/>
  <c r="AC205" i="19"/>
  <c r="R19" i="20" s="1"/>
  <c r="Y217" i="19"/>
  <c r="N20" i="20" s="1"/>
  <c r="AH219" i="19"/>
  <c r="AI219" i="19" s="1"/>
  <c r="AH97" i="19"/>
  <c r="AI97" i="19" s="1"/>
  <c r="AG11" i="11"/>
  <c r="AH30" i="11"/>
  <c r="AG35" i="11"/>
  <c r="V14" i="12" s="1"/>
  <c r="AG43" i="11"/>
  <c r="V16" i="12" s="1"/>
  <c r="AH65" i="11"/>
  <c r="AI65" i="11" s="1"/>
  <c r="G24" i="12"/>
  <c r="AH18" i="11"/>
  <c r="AI18" i="11" s="1"/>
  <c r="AG31" i="11"/>
  <c r="V13" i="12" s="1"/>
  <c r="Y51" i="11"/>
  <c r="N18" i="12" s="1"/>
  <c r="D24" i="12"/>
  <c r="AH33" i="11"/>
  <c r="AI33" i="11" s="1"/>
  <c r="U31" i="11"/>
  <c r="J13" i="12" s="1"/>
  <c r="AG55" i="11"/>
  <c r="V19" i="12" s="1"/>
  <c r="AH58" i="11"/>
  <c r="AI58" i="11" s="1"/>
  <c r="AG63" i="11"/>
  <c r="V21" i="12" s="1"/>
  <c r="AH66" i="11"/>
  <c r="AD71" i="11"/>
  <c r="AH14" i="11"/>
  <c r="AG19" i="11"/>
  <c r="V10" i="12" s="1"/>
  <c r="AH46" i="11"/>
  <c r="AG51" i="11"/>
  <c r="V18" i="12" s="1"/>
  <c r="AH53" i="11"/>
  <c r="AI53" i="11" s="1"/>
  <c r="U11" i="11"/>
  <c r="B24" i="12"/>
  <c r="V71" i="11"/>
  <c r="T24" i="12"/>
  <c r="AH17" i="11"/>
  <c r="AI17" i="11" s="1"/>
  <c r="AG23" i="11"/>
  <c r="V11" i="12" s="1"/>
  <c r="AH26" i="11"/>
  <c r="AI26" i="11" s="1"/>
  <c r="AC31" i="11"/>
  <c r="R13" i="12" s="1"/>
  <c r="R24" i="12" s="1"/>
  <c r="U43" i="11"/>
  <c r="J16" i="12" s="1"/>
  <c r="AH49" i="11"/>
  <c r="AI49" i="11" s="1"/>
  <c r="Y63" i="11"/>
  <c r="N21" i="12" s="1"/>
  <c r="K71" i="11"/>
  <c r="L24" i="12"/>
  <c r="AG15" i="11"/>
  <c r="V9" i="12" s="1"/>
  <c r="AH38" i="11"/>
  <c r="AI38" i="11" s="1"/>
  <c r="AG47" i="11"/>
  <c r="V17" i="12" s="1"/>
  <c r="AG59" i="11"/>
  <c r="V20" i="12" s="1"/>
  <c r="V71" i="5"/>
  <c r="AH34" i="5"/>
  <c r="AI34" i="5" s="1"/>
  <c r="Y47" i="5"/>
  <c r="N17" i="6" s="1"/>
  <c r="AG15" i="5"/>
  <c r="V9" i="6" s="1"/>
  <c r="Y23" i="5"/>
  <c r="N11" i="6" s="1"/>
  <c r="U27" i="5"/>
  <c r="J12" i="6" s="1"/>
  <c r="AG43" i="5"/>
  <c r="V16" i="6" s="1"/>
  <c r="AC47" i="5"/>
  <c r="R17" i="6" s="1"/>
  <c r="U51" i="5"/>
  <c r="J18" i="6" s="1"/>
  <c r="U55" i="5"/>
  <c r="J19" i="6" s="1"/>
  <c r="AH14" i="5"/>
  <c r="Y67" i="5"/>
  <c r="N22" i="6" s="1"/>
  <c r="AH29" i="5"/>
  <c r="AC67" i="5"/>
  <c r="R22" i="6" s="1"/>
  <c r="AH50" i="5"/>
  <c r="AI50" i="5" s="1"/>
  <c r="AG31" i="5"/>
  <c r="V13" i="6" s="1"/>
  <c r="U43" i="5"/>
  <c r="J16" i="6" s="1"/>
  <c r="U51" i="3"/>
  <c r="J18" i="4" s="1"/>
  <c r="AC63" i="3"/>
  <c r="R21" i="4" s="1"/>
  <c r="AG11" i="3"/>
  <c r="V8" i="4" s="1"/>
  <c r="AC15" i="3"/>
  <c r="R9" i="4" s="1"/>
  <c r="Y51" i="3"/>
  <c r="N18" i="4" s="1"/>
  <c r="U59" i="3"/>
  <c r="J20" i="4" s="1"/>
  <c r="Y23" i="3"/>
  <c r="N11" i="4" s="1"/>
  <c r="U27" i="3"/>
  <c r="J12" i="4" s="1"/>
  <c r="AC35" i="3"/>
  <c r="R14" i="4" s="1"/>
  <c r="AC51" i="3"/>
  <c r="R18" i="4" s="1"/>
  <c r="Y59" i="3"/>
  <c r="N20" i="4" s="1"/>
  <c r="AG19" i="3"/>
  <c r="V10" i="4" s="1"/>
  <c r="AG55" i="3"/>
  <c r="V19" i="4" s="1"/>
  <c r="AH30" i="30"/>
  <c r="AI30" i="30" s="1"/>
  <c r="AH49" i="30"/>
  <c r="AI49" i="30" s="1"/>
  <c r="AH13" i="30"/>
  <c r="Y19" i="30"/>
  <c r="N10" i="31" s="1"/>
  <c r="AG35" i="30"/>
  <c r="V14" i="31" s="1"/>
  <c r="U35" i="30"/>
  <c r="J14" i="31" s="1"/>
  <c r="AH38" i="30"/>
  <c r="AI38" i="30" s="1"/>
  <c r="AH65" i="30"/>
  <c r="AI65" i="30" s="1"/>
  <c r="P24" i="31"/>
  <c r="AG11" i="30"/>
  <c r="I24" i="31"/>
  <c r="AD71" i="30"/>
  <c r="AC27" i="30"/>
  <c r="R12" i="31" s="1"/>
  <c r="U31" i="30"/>
  <c r="J13" i="31" s="1"/>
  <c r="AC47" i="30"/>
  <c r="R17" i="31" s="1"/>
  <c r="AG55" i="30"/>
  <c r="V19" i="31" s="1"/>
  <c r="S8" i="31"/>
  <c r="U11" i="30"/>
  <c r="V71" i="30"/>
  <c r="AG19" i="30"/>
  <c r="V10" i="31" s="1"/>
  <c r="U19" i="30"/>
  <c r="J10" i="31" s="1"/>
  <c r="AH22" i="30"/>
  <c r="U55" i="30"/>
  <c r="J19" i="31" s="1"/>
  <c r="AG59" i="30"/>
  <c r="V20" i="31" s="1"/>
  <c r="U67" i="30"/>
  <c r="J22" i="31" s="1"/>
  <c r="K71" i="30"/>
  <c r="U24" i="31"/>
  <c r="AH26" i="30"/>
  <c r="AC31" i="30"/>
  <c r="R13" i="31" s="1"/>
  <c r="AH45" i="30"/>
  <c r="Y51" i="30"/>
  <c r="N18" i="31" s="1"/>
  <c r="AC63" i="30"/>
  <c r="R21" i="31" s="1"/>
  <c r="G24" i="31"/>
  <c r="AH58" i="30"/>
  <c r="AC11" i="30"/>
  <c r="U15" i="30"/>
  <c r="J9" i="31" s="1"/>
  <c r="AG15" i="30"/>
  <c r="V9" i="31" s="1"/>
  <c r="AG43" i="30"/>
  <c r="V16" i="31" s="1"/>
  <c r="AH46" i="30"/>
  <c r="AI46" i="30" s="1"/>
  <c r="AC55" i="30"/>
  <c r="R19" i="31" s="1"/>
  <c r="AG63" i="30"/>
  <c r="V21" i="31" s="1"/>
  <c r="B24" i="29"/>
  <c r="V72" i="28"/>
  <c r="U24" i="29"/>
  <c r="AH69" i="28"/>
  <c r="AI69" i="28" s="1"/>
  <c r="Q24" i="29"/>
  <c r="AH70" i="28"/>
  <c r="AD72" i="28"/>
  <c r="AH141" i="23"/>
  <c r="AI141" i="23" s="1"/>
  <c r="AH14" i="21"/>
  <c r="AI14" i="21" s="1"/>
  <c r="U19" i="21"/>
  <c r="J10" i="22" s="1"/>
  <c r="AG19" i="21"/>
  <c r="V10" i="22" s="1"/>
  <c r="G25" i="22"/>
  <c r="AH61" i="21"/>
  <c r="AI61" i="21" s="1"/>
  <c r="P25" i="22"/>
  <c r="AH200" i="19"/>
  <c r="AI200" i="19" s="1"/>
  <c r="AG217" i="19"/>
  <c r="V20" i="20" s="1"/>
  <c r="AC11" i="19"/>
  <c r="R8" i="20" s="1"/>
  <c r="Y15" i="19"/>
  <c r="N9" i="20" s="1"/>
  <c r="V14" i="20"/>
  <c r="N15" i="20"/>
  <c r="J16" i="20"/>
  <c r="V23" i="20"/>
  <c r="R15" i="20"/>
  <c r="N16" i="20"/>
  <c r="U197" i="19"/>
  <c r="J17" i="20" s="1"/>
  <c r="Y220" i="19"/>
  <c r="N21" i="20" s="1"/>
  <c r="AH199" i="19"/>
  <c r="AI199" i="19" s="1"/>
  <c r="U65" i="19"/>
  <c r="J12" i="20" s="1"/>
  <c r="AC197" i="19"/>
  <c r="R17" i="20" s="1"/>
  <c r="U217" i="19"/>
  <c r="J20" i="20" s="1"/>
  <c r="AH14" i="19"/>
  <c r="AI14" i="19" s="1"/>
  <c r="AH18" i="19"/>
  <c r="AI18" i="19" s="1"/>
  <c r="AH68" i="19"/>
  <c r="AI68" i="19" s="1"/>
  <c r="AH98" i="19"/>
  <c r="AI98" i="19" s="1"/>
  <c r="AH203" i="19"/>
  <c r="AI203" i="19" s="1"/>
  <c r="L25" i="20"/>
  <c r="AH159" i="19"/>
  <c r="AH196" i="19"/>
  <c r="AI196" i="19" s="1"/>
  <c r="AH225" i="19"/>
  <c r="AG11" i="19"/>
  <c r="V8" i="20" s="1"/>
  <c r="AC15" i="19"/>
  <c r="R9" i="20" s="1"/>
  <c r="U19" i="19"/>
  <c r="J10" i="20" s="1"/>
  <c r="AC95" i="19"/>
  <c r="R13" i="20" s="1"/>
  <c r="AC193" i="19"/>
  <c r="R16" i="20" s="1"/>
  <c r="AH195" i="19"/>
  <c r="AI195" i="19" s="1"/>
  <c r="U205" i="19"/>
  <c r="J19" i="20" s="1"/>
  <c r="AC217" i="19"/>
  <c r="R20" i="20" s="1"/>
  <c r="F25" i="20"/>
  <c r="P25" i="20"/>
  <c r="Y19" i="19"/>
  <c r="N10" i="20" s="1"/>
  <c r="AG193" i="19"/>
  <c r="V16" i="20" s="1"/>
  <c r="U201" i="19"/>
  <c r="J18" i="20" s="1"/>
  <c r="AH10" i="19"/>
  <c r="AI10" i="19" s="1"/>
  <c r="G25" i="20"/>
  <c r="Q25" i="20"/>
  <c r="AC19" i="19"/>
  <c r="R10" i="20" s="1"/>
  <c r="U46" i="19"/>
  <c r="J11" i="20" s="1"/>
  <c r="R14" i="20"/>
  <c r="Y197" i="19"/>
  <c r="N17" i="20" s="1"/>
  <c r="Y201" i="19"/>
  <c r="N18" i="20" s="1"/>
  <c r="AG220" i="19"/>
  <c r="V21" i="20" s="1"/>
  <c r="H25" i="20"/>
  <c r="AD264" i="19"/>
  <c r="Y46" i="19"/>
  <c r="N11" i="20" s="1"/>
  <c r="J15" i="20"/>
  <c r="N23" i="20"/>
  <c r="AH262" i="19"/>
  <c r="AI262" i="19" s="1"/>
  <c r="V264" i="19"/>
  <c r="K71" i="17"/>
  <c r="K24" i="18"/>
  <c r="AH70" i="15"/>
  <c r="U71" i="13"/>
  <c r="J23" i="14" s="1"/>
  <c r="N23" i="14"/>
  <c r="Y34" i="13"/>
  <c r="N14" i="14" s="1"/>
  <c r="U38" i="13"/>
  <c r="J15" i="14" s="1"/>
  <c r="AH64" i="13"/>
  <c r="AI64" i="13" s="1"/>
  <c r="AC42" i="13"/>
  <c r="R16" i="14" s="1"/>
  <c r="Y46" i="13"/>
  <c r="N17" i="14" s="1"/>
  <c r="AH14" i="13"/>
  <c r="Y23" i="13"/>
  <c r="N11" i="14" s="1"/>
  <c r="AG19" i="13"/>
  <c r="V10" i="14" s="1"/>
  <c r="AC23" i="13"/>
  <c r="R11" i="14" s="1"/>
  <c r="AH45" i="13"/>
  <c r="U66" i="13"/>
  <c r="J22" i="14" s="1"/>
  <c r="AH61" i="13"/>
  <c r="AI61" i="13" s="1"/>
  <c r="AC46" i="13"/>
  <c r="R17" i="14" s="1"/>
  <c r="U11" i="13"/>
  <c r="AG15" i="13"/>
  <c r="V9" i="14" s="1"/>
  <c r="AC27" i="13"/>
  <c r="R12" i="14" s="1"/>
  <c r="AC54" i="13"/>
  <c r="R19" i="14" s="1"/>
  <c r="Y58" i="13"/>
  <c r="N20" i="14" s="1"/>
  <c r="AH13" i="13"/>
  <c r="AH15" i="13" s="1"/>
  <c r="AG27" i="13"/>
  <c r="V12" i="14" s="1"/>
  <c r="AC30" i="13"/>
  <c r="R13" i="14" s="1"/>
  <c r="AH32" i="13"/>
  <c r="AI32" i="13" s="1"/>
  <c r="AG50" i="13"/>
  <c r="V18" i="14" s="1"/>
  <c r="Y62" i="13"/>
  <c r="N21" i="14" s="1"/>
  <c r="AH49" i="13"/>
  <c r="AI49" i="13" s="1"/>
  <c r="Y66" i="13"/>
  <c r="N22" i="14" s="1"/>
  <c r="AH22" i="13"/>
  <c r="AH23" i="13" s="1"/>
  <c r="Y38" i="13"/>
  <c r="N15" i="14" s="1"/>
  <c r="U42" i="13"/>
  <c r="J16" i="14" s="1"/>
  <c r="AG46" i="13"/>
  <c r="V17" i="14" s="1"/>
  <c r="AH57" i="13"/>
  <c r="AI57" i="13" s="1"/>
  <c r="Y11" i="13"/>
  <c r="N8" i="14" s="1"/>
  <c r="K72" i="13"/>
  <c r="U15" i="13"/>
  <c r="J9" i="14" s="1"/>
  <c r="AG62" i="13"/>
  <c r="V21" i="14" s="1"/>
  <c r="AH65" i="13"/>
  <c r="AC11" i="13"/>
  <c r="AH18" i="13"/>
  <c r="U27" i="13"/>
  <c r="J12" i="14" s="1"/>
  <c r="AG30" i="13"/>
  <c r="V13" i="14" s="1"/>
  <c r="AH36" i="13"/>
  <c r="AI36" i="13" s="1"/>
  <c r="AC50" i="13"/>
  <c r="R18" i="14" s="1"/>
  <c r="AG66" i="13"/>
  <c r="V22" i="14" s="1"/>
  <c r="AG11" i="13"/>
  <c r="O24" i="14"/>
  <c r="AC15" i="13"/>
  <c r="R9" i="14" s="1"/>
  <c r="Y27" i="13"/>
  <c r="N12" i="14" s="1"/>
  <c r="AH29" i="13"/>
  <c r="U30" i="13"/>
  <c r="J13" i="14" s="1"/>
  <c r="AC58" i="13"/>
  <c r="R20" i="14" s="1"/>
  <c r="AC66" i="13"/>
  <c r="R22" i="14" s="1"/>
  <c r="AH10" i="13"/>
  <c r="P24" i="14"/>
  <c r="U19" i="13"/>
  <c r="J10" i="14" s="1"/>
  <c r="AH33" i="13"/>
  <c r="AH34" i="13" s="1"/>
  <c r="AH48" i="13"/>
  <c r="AI48" i="13" s="1"/>
  <c r="AG58" i="13"/>
  <c r="V20" i="14" s="1"/>
  <c r="U46" i="13"/>
  <c r="J17" i="14" s="1"/>
  <c r="AD72" i="13"/>
  <c r="AC19" i="13"/>
  <c r="R10" i="14" s="1"/>
  <c r="AH21" i="13"/>
  <c r="U23" i="13"/>
  <c r="J11" i="14" s="1"/>
  <c r="AH26" i="13"/>
  <c r="AI26" i="13" s="1"/>
  <c r="U34" i="13"/>
  <c r="J14" i="14" s="1"/>
  <c r="AH52" i="13"/>
  <c r="AI52" i="13" s="1"/>
  <c r="AH60" i="13"/>
  <c r="AH37" i="13"/>
  <c r="AI37" i="13" s="1"/>
  <c r="V72" i="13"/>
  <c r="AH17" i="13"/>
  <c r="AI17" i="13" s="1"/>
  <c r="AC34" i="13"/>
  <c r="R14" i="14" s="1"/>
  <c r="AC38" i="13"/>
  <c r="R15" i="14" s="1"/>
  <c r="AH41" i="13"/>
  <c r="U50" i="13"/>
  <c r="J18" i="14" s="1"/>
  <c r="F24" i="14"/>
  <c r="AH68" i="13"/>
  <c r="M24" i="12"/>
  <c r="AH69" i="11"/>
  <c r="AI69" i="11" s="1"/>
  <c r="U70" i="11"/>
  <c r="J23" i="12" s="1"/>
  <c r="Y70" i="9"/>
  <c r="N23" i="10" s="1"/>
  <c r="O24" i="10"/>
  <c r="E24" i="8"/>
  <c r="AH69" i="7"/>
  <c r="AI69" i="7" s="1"/>
  <c r="AD72" i="7"/>
  <c r="I24" i="8"/>
  <c r="Y15" i="3"/>
  <c r="N9" i="4" s="1"/>
  <c r="Y31" i="3"/>
  <c r="N13" i="4" s="1"/>
  <c r="AG39" i="3"/>
  <c r="V15" i="4" s="1"/>
  <c r="AH42" i="3"/>
  <c r="AI42" i="3" s="1"/>
  <c r="AH22" i="3"/>
  <c r="AG27" i="3"/>
  <c r="V12" i="4" s="1"/>
  <c r="AC31" i="3"/>
  <c r="R13" i="4" s="1"/>
  <c r="U15" i="3"/>
  <c r="J9" i="4" s="1"/>
  <c r="Y39" i="3"/>
  <c r="N15" i="4" s="1"/>
  <c r="U43" i="3"/>
  <c r="J16" i="4" s="1"/>
  <c r="AC39" i="3"/>
  <c r="R15" i="4" s="1"/>
  <c r="Y43" i="3"/>
  <c r="N16" i="4" s="1"/>
  <c r="U47" i="3"/>
  <c r="J17" i="4" s="1"/>
  <c r="AG51" i="3"/>
  <c r="V18" i="4" s="1"/>
  <c r="AC59" i="3"/>
  <c r="R20" i="4" s="1"/>
  <c r="V8" i="31"/>
  <c r="E24" i="31"/>
  <c r="N8" i="31"/>
  <c r="AH10" i="30"/>
  <c r="F8" i="31"/>
  <c r="F24" i="31" s="1"/>
  <c r="O71" i="30"/>
  <c r="O24" i="31"/>
  <c r="AI22" i="30"/>
  <c r="AI26" i="30"/>
  <c r="H24" i="31"/>
  <c r="Q24" i="31"/>
  <c r="AH42" i="30"/>
  <c r="C24" i="31"/>
  <c r="AH15" i="30"/>
  <c r="AI13" i="30"/>
  <c r="U23" i="30"/>
  <c r="J11" i="31" s="1"/>
  <c r="AH21" i="30"/>
  <c r="T11" i="31"/>
  <c r="AE71" i="30"/>
  <c r="K24" i="31"/>
  <c r="J8" i="31"/>
  <c r="B24" i="31"/>
  <c r="T24" i="31"/>
  <c r="W71" i="30"/>
  <c r="L11" i="31"/>
  <c r="L24" i="31" s="1"/>
  <c r="AH31" i="30"/>
  <c r="AI29" i="30"/>
  <c r="U39" i="30"/>
  <c r="J15" i="31" s="1"/>
  <c r="AH37" i="30"/>
  <c r="AH53" i="30"/>
  <c r="Y55" i="30"/>
  <c r="N19" i="31" s="1"/>
  <c r="AI58" i="30"/>
  <c r="S24" i="31"/>
  <c r="M71" i="30"/>
  <c r="D11" i="31"/>
  <c r="D24" i="31" s="1"/>
  <c r="Y39" i="30"/>
  <c r="N15" i="31" s="1"/>
  <c r="AH47" i="30"/>
  <c r="AI45" i="30"/>
  <c r="R8" i="31"/>
  <c r="M24" i="31"/>
  <c r="AH63" i="30"/>
  <c r="AI61" i="30"/>
  <c r="AI69" i="30"/>
  <c r="AH70" i="30"/>
  <c r="AH57" i="30"/>
  <c r="U63" i="30"/>
  <c r="J21" i="31" s="1"/>
  <c r="Y70" i="30"/>
  <c r="N23" i="31" s="1"/>
  <c r="N71" i="30"/>
  <c r="X71" i="30"/>
  <c r="AF71" i="30"/>
  <c r="AH9" i="30"/>
  <c r="AH25" i="30"/>
  <c r="AH41" i="30"/>
  <c r="AH54" i="30"/>
  <c r="R71" i="30"/>
  <c r="Z71" i="30"/>
  <c r="AH51" i="30"/>
  <c r="AH66" i="30"/>
  <c r="S71" i="30"/>
  <c r="AA71" i="30"/>
  <c r="AH19" i="30"/>
  <c r="AH35" i="30"/>
  <c r="T71" i="30"/>
  <c r="AB71" i="30"/>
  <c r="J71" i="30"/>
  <c r="V8" i="29"/>
  <c r="V24" i="29" s="1"/>
  <c r="AG72" i="28"/>
  <c r="E24" i="29"/>
  <c r="O24" i="29"/>
  <c r="AI30" i="28"/>
  <c r="AH63" i="28"/>
  <c r="AI61" i="28"/>
  <c r="AI10" i="28"/>
  <c r="F24" i="29"/>
  <c r="P24" i="29"/>
  <c r="AI22" i="28"/>
  <c r="AI37" i="28"/>
  <c r="AH39" i="28"/>
  <c r="AI42" i="28"/>
  <c r="AI14" i="28"/>
  <c r="AI46" i="28"/>
  <c r="AI66" i="28"/>
  <c r="AI70" i="28"/>
  <c r="H24" i="29"/>
  <c r="AH31" i="28"/>
  <c r="AI29" i="28"/>
  <c r="AI58" i="28"/>
  <c r="I24" i="29"/>
  <c r="T24" i="29"/>
  <c r="J8" i="29"/>
  <c r="J24" i="29" s="1"/>
  <c r="U72" i="28"/>
  <c r="AI21" i="28"/>
  <c r="AH23" i="28"/>
  <c r="AI26" i="28"/>
  <c r="AI38" i="28"/>
  <c r="N8" i="29"/>
  <c r="N24" i="29" s="1"/>
  <c r="Y72" i="28"/>
  <c r="L24" i="29"/>
  <c r="AH15" i="28"/>
  <c r="AI13" i="28"/>
  <c r="AH47" i="28"/>
  <c r="AI45" i="28"/>
  <c r="AI53" i="28"/>
  <c r="R8" i="29"/>
  <c r="R24" i="29" s="1"/>
  <c r="AC72" i="28"/>
  <c r="D24" i="29"/>
  <c r="M24" i="29"/>
  <c r="M72" i="28"/>
  <c r="W72" i="28"/>
  <c r="AE72" i="28"/>
  <c r="C8" i="29"/>
  <c r="C24" i="29" s="1"/>
  <c r="K8" i="29"/>
  <c r="K24" i="29" s="1"/>
  <c r="S8" i="29"/>
  <c r="S24" i="29" s="1"/>
  <c r="AH57" i="28"/>
  <c r="N72" i="28"/>
  <c r="X72" i="28"/>
  <c r="AF72" i="28"/>
  <c r="AH9" i="28"/>
  <c r="AH25" i="28"/>
  <c r="AH41" i="28"/>
  <c r="AH54" i="28"/>
  <c r="AH55" i="28" s="1"/>
  <c r="O72" i="28"/>
  <c r="R72" i="28"/>
  <c r="Z72" i="28"/>
  <c r="AH51" i="28"/>
  <c r="AH67" i="28"/>
  <c r="S72" i="28"/>
  <c r="AA72" i="28"/>
  <c r="AH19" i="28"/>
  <c r="AH35" i="28"/>
  <c r="T72" i="28"/>
  <c r="AB72" i="28"/>
  <c r="J72" i="28"/>
  <c r="F25" i="27"/>
  <c r="Q25" i="27"/>
  <c r="J8" i="27"/>
  <c r="B25" i="27"/>
  <c r="T25" i="27"/>
  <c r="N8" i="27"/>
  <c r="V8" i="27"/>
  <c r="E25" i="27"/>
  <c r="O25" i="27"/>
  <c r="M236" i="26"/>
  <c r="W236" i="26"/>
  <c r="AE236" i="26"/>
  <c r="C8" i="27"/>
  <c r="K8" i="27"/>
  <c r="K25" i="27" s="1"/>
  <c r="S8" i="27"/>
  <c r="S25" i="27" s="1"/>
  <c r="AH173" i="26"/>
  <c r="AG235" i="26"/>
  <c r="V24" i="27" s="1"/>
  <c r="N236" i="26"/>
  <c r="X236" i="26"/>
  <c r="AF236" i="26"/>
  <c r="AH9" i="26"/>
  <c r="AI9" i="26" s="1"/>
  <c r="AH35" i="26"/>
  <c r="AH156" i="26"/>
  <c r="AH170" i="26"/>
  <c r="AI170" i="26" s="1"/>
  <c r="O236" i="26"/>
  <c r="H25" i="24"/>
  <c r="Q25" i="24"/>
  <c r="V8" i="24"/>
  <c r="I25" i="24"/>
  <c r="J8" i="24"/>
  <c r="B25" i="24"/>
  <c r="L25" i="24"/>
  <c r="U25" i="24"/>
  <c r="C25" i="24"/>
  <c r="D25" i="24"/>
  <c r="M25" i="24"/>
  <c r="E25" i="24"/>
  <c r="F25" i="24"/>
  <c r="O25" i="24"/>
  <c r="M143" i="23"/>
  <c r="W143" i="23"/>
  <c r="AE143" i="23"/>
  <c r="Y126" i="23"/>
  <c r="N19" i="24" s="1"/>
  <c r="U133" i="23"/>
  <c r="J21" i="24" s="1"/>
  <c r="Y142" i="23"/>
  <c r="N24" i="24" s="1"/>
  <c r="N143" i="23"/>
  <c r="X143" i="23"/>
  <c r="AF143" i="23"/>
  <c r="AH9" i="23"/>
  <c r="U13" i="23"/>
  <c r="J9" i="24" s="1"/>
  <c r="N11" i="24"/>
  <c r="U64" i="23"/>
  <c r="J13" i="24" s="1"/>
  <c r="N15" i="24"/>
  <c r="AH113" i="23"/>
  <c r="AI113" i="23" s="1"/>
  <c r="U118" i="23"/>
  <c r="J17" i="24" s="1"/>
  <c r="O143" i="23"/>
  <c r="Y139" i="23"/>
  <c r="N23" i="24" s="1"/>
  <c r="R143" i="23"/>
  <c r="AH96" i="23"/>
  <c r="S143" i="23"/>
  <c r="T143" i="23"/>
  <c r="V8" i="22"/>
  <c r="U34" i="21"/>
  <c r="J15" i="22" s="1"/>
  <c r="AH33" i="21"/>
  <c r="AH60" i="21"/>
  <c r="Y62" i="21"/>
  <c r="N24" i="22" s="1"/>
  <c r="K25" i="22"/>
  <c r="H25" i="22"/>
  <c r="Q25" i="22"/>
  <c r="U22" i="21"/>
  <c r="J11" i="22" s="1"/>
  <c r="AH21" i="21"/>
  <c r="M25" i="22"/>
  <c r="I25" i="22"/>
  <c r="U58" i="21"/>
  <c r="J23" i="22" s="1"/>
  <c r="M63" i="21"/>
  <c r="B25" i="22"/>
  <c r="T25" i="22"/>
  <c r="AC37" i="21"/>
  <c r="R16" i="22" s="1"/>
  <c r="AH36" i="21"/>
  <c r="AC46" i="21"/>
  <c r="R19" i="22" s="1"/>
  <c r="W63" i="21"/>
  <c r="U25" i="22"/>
  <c r="L25" i="22"/>
  <c r="AF63" i="21"/>
  <c r="AC25" i="21"/>
  <c r="R12" i="22" s="1"/>
  <c r="AH24" i="21"/>
  <c r="AI30" i="21"/>
  <c r="AE63" i="21"/>
  <c r="AC11" i="21"/>
  <c r="AH9" i="21"/>
  <c r="D25" i="22"/>
  <c r="Y34" i="21"/>
  <c r="N15" i="22" s="1"/>
  <c r="N63" i="21"/>
  <c r="Y22" i="21"/>
  <c r="N11" i="22" s="1"/>
  <c r="AH45" i="21"/>
  <c r="Y46" i="21"/>
  <c r="N19" i="22" s="1"/>
  <c r="C25" i="22"/>
  <c r="AH10" i="21"/>
  <c r="F8" i="22"/>
  <c r="F25" i="22" s="1"/>
  <c r="O63" i="21"/>
  <c r="O25" i="22"/>
  <c r="E25" i="22"/>
  <c r="U52" i="21"/>
  <c r="J21" i="22" s="1"/>
  <c r="Y58" i="21"/>
  <c r="N23" i="22" s="1"/>
  <c r="R63" i="21"/>
  <c r="Z63" i="21"/>
  <c r="S63" i="21"/>
  <c r="AA63" i="21"/>
  <c r="T63" i="21"/>
  <c r="AB63" i="21"/>
  <c r="AH42" i="21"/>
  <c r="B25" i="20"/>
  <c r="U25" i="20"/>
  <c r="D25" i="20"/>
  <c r="M25" i="20"/>
  <c r="E25" i="20"/>
  <c r="O25" i="20"/>
  <c r="I25" i="20"/>
  <c r="T25" i="20"/>
  <c r="AH13" i="19"/>
  <c r="AH67" i="19"/>
  <c r="M264" i="19"/>
  <c r="W264" i="19"/>
  <c r="AE264" i="19"/>
  <c r="C8" i="20"/>
  <c r="C25" i="20" s="1"/>
  <c r="K8" i="20"/>
  <c r="K25" i="20" s="1"/>
  <c r="S8" i="20"/>
  <c r="S25" i="20" s="1"/>
  <c r="Y205" i="19"/>
  <c r="N19" i="20" s="1"/>
  <c r="AH207" i="19"/>
  <c r="AI207" i="19" s="1"/>
  <c r="U220" i="19"/>
  <c r="J21" i="20" s="1"/>
  <c r="N264" i="19"/>
  <c r="X264" i="19"/>
  <c r="AF264" i="19"/>
  <c r="AH9" i="19"/>
  <c r="AH48" i="19"/>
  <c r="AH190" i="19"/>
  <c r="AI190" i="19" s="1"/>
  <c r="AH204" i="19"/>
  <c r="O264" i="19"/>
  <c r="R264" i="19"/>
  <c r="S264" i="19"/>
  <c r="T264" i="19"/>
  <c r="AG15" i="19"/>
  <c r="V9" i="20" s="1"/>
  <c r="AG95" i="19"/>
  <c r="V13" i="20" s="1"/>
  <c r="AG197" i="19"/>
  <c r="V17" i="20" s="1"/>
  <c r="G24" i="18"/>
  <c r="P24" i="18"/>
  <c r="U23" i="17"/>
  <c r="J11" i="18" s="1"/>
  <c r="AH21" i="17"/>
  <c r="AI26" i="17"/>
  <c r="AH31" i="17"/>
  <c r="AI29" i="17"/>
  <c r="AI66" i="17"/>
  <c r="L24" i="18"/>
  <c r="AH47" i="17"/>
  <c r="AI45" i="17"/>
  <c r="H24" i="18"/>
  <c r="Q24" i="18"/>
  <c r="AI18" i="17"/>
  <c r="Y23" i="17"/>
  <c r="N11" i="18" s="1"/>
  <c r="AG43" i="17"/>
  <c r="V16" i="18" s="1"/>
  <c r="M71" i="17"/>
  <c r="S24" i="18"/>
  <c r="U39" i="17"/>
  <c r="J15" i="18" s="1"/>
  <c r="AH37" i="17"/>
  <c r="AH63" i="17"/>
  <c r="F8" i="18"/>
  <c r="F24" i="18" s="1"/>
  <c r="O71" i="17"/>
  <c r="AI34" i="17"/>
  <c r="AI10" i="17"/>
  <c r="I24" i="18"/>
  <c r="AD71" i="17"/>
  <c r="AH15" i="17"/>
  <c r="AI13" i="17"/>
  <c r="AI38" i="17"/>
  <c r="AI58" i="17"/>
  <c r="W71" i="17"/>
  <c r="T24" i="18"/>
  <c r="N8" i="18"/>
  <c r="O24" i="18"/>
  <c r="J8" i="18"/>
  <c r="B24" i="18"/>
  <c r="AI46" i="17"/>
  <c r="AC55" i="17"/>
  <c r="R19" i="18" s="1"/>
  <c r="AE71" i="17"/>
  <c r="AI42" i="17"/>
  <c r="U24" i="18"/>
  <c r="D24" i="18"/>
  <c r="R8" i="18"/>
  <c r="AC71" i="17"/>
  <c r="M24" i="18"/>
  <c r="V8" i="18"/>
  <c r="AI22" i="17"/>
  <c r="AH54" i="17"/>
  <c r="AG59" i="17"/>
  <c r="V20" i="18" s="1"/>
  <c r="AH57" i="17"/>
  <c r="C24" i="18"/>
  <c r="N71" i="17"/>
  <c r="X71" i="17"/>
  <c r="AF71" i="17"/>
  <c r="AH9" i="17"/>
  <c r="AH25" i="17"/>
  <c r="AH41" i="17"/>
  <c r="AH53" i="17"/>
  <c r="AH69" i="17"/>
  <c r="R71" i="17"/>
  <c r="Z71" i="17"/>
  <c r="S71" i="17"/>
  <c r="AA71" i="17"/>
  <c r="AH19" i="17"/>
  <c r="AH35" i="17"/>
  <c r="AH50" i="17"/>
  <c r="AH51" i="17" s="1"/>
  <c r="Y63" i="17"/>
  <c r="N21" i="18" s="1"/>
  <c r="AH65" i="17"/>
  <c r="T71" i="17"/>
  <c r="AB71" i="17"/>
  <c r="AG47" i="17"/>
  <c r="V17" i="18" s="1"/>
  <c r="J71" i="17"/>
  <c r="AH53" i="15"/>
  <c r="Y55" i="15"/>
  <c r="N19" i="16" s="1"/>
  <c r="U24" i="16"/>
  <c r="AI9" i="15"/>
  <c r="AH11" i="15"/>
  <c r="D24" i="16"/>
  <c r="X72" i="15"/>
  <c r="V24" i="16"/>
  <c r="AI18" i="15"/>
  <c r="U35" i="15"/>
  <c r="J14" i="16" s="1"/>
  <c r="AI38" i="15"/>
  <c r="AH47" i="15"/>
  <c r="AI45" i="15"/>
  <c r="AH63" i="15"/>
  <c r="AI66" i="15"/>
  <c r="AG72" i="15"/>
  <c r="F24" i="16"/>
  <c r="O24" i="16"/>
  <c r="AI17" i="15"/>
  <c r="AH19" i="15"/>
  <c r="AH41" i="15"/>
  <c r="AI50" i="15"/>
  <c r="AI33" i="15"/>
  <c r="AH35" i="15"/>
  <c r="N72" i="15"/>
  <c r="G24" i="16"/>
  <c r="P8" i="16"/>
  <c r="P24" i="16" s="1"/>
  <c r="AA72" i="15"/>
  <c r="Y19" i="15"/>
  <c r="N10" i="16" s="1"/>
  <c r="U19" i="15"/>
  <c r="J10" i="16" s="1"/>
  <c r="AH22" i="15"/>
  <c r="AH31" i="15"/>
  <c r="AI29" i="15"/>
  <c r="U39" i="15"/>
  <c r="J15" i="16" s="1"/>
  <c r="AH37" i="15"/>
  <c r="AH42" i="15"/>
  <c r="M72" i="15"/>
  <c r="E24" i="16"/>
  <c r="J8" i="16"/>
  <c r="H8" i="16"/>
  <c r="H24" i="16" s="1"/>
  <c r="S72" i="15"/>
  <c r="Q24" i="16"/>
  <c r="AI14" i="15"/>
  <c r="U51" i="15"/>
  <c r="J18" i="16" s="1"/>
  <c r="AH49" i="15"/>
  <c r="AI61" i="15"/>
  <c r="U67" i="15"/>
  <c r="J22" i="16" s="1"/>
  <c r="O72" i="15"/>
  <c r="K24" i="16"/>
  <c r="AI10" i="15"/>
  <c r="I24" i="16"/>
  <c r="AD72" i="15"/>
  <c r="AI25" i="15"/>
  <c r="AH27" i="15"/>
  <c r="AI34" i="15"/>
  <c r="Y51" i="15"/>
  <c r="N18" i="16" s="1"/>
  <c r="AI57" i="15"/>
  <c r="AH65" i="15"/>
  <c r="Y67" i="15"/>
  <c r="N22" i="16" s="1"/>
  <c r="W72" i="15"/>
  <c r="M24" i="16"/>
  <c r="R8" i="16"/>
  <c r="T24" i="16"/>
  <c r="AH15" i="15"/>
  <c r="AI13" i="15"/>
  <c r="U23" i="15"/>
  <c r="J11" i="16" s="1"/>
  <c r="AH21" i="15"/>
  <c r="AH26" i="15"/>
  <c r="Y39" i="15"/>
  <c r="N15" i="16" s="1"/>
  <c r="AI46" i="15"/>
  <c r="AH54" i="15"/>
  <c r="AH59" i="15"/>
  <c r="AC67" i="15"/>
  <c r="R22" i="16" s="1"/>
  <c r="AH69" i="15"/>
  <c r="Y71" i="15"/>
  <c r="N23" i="16" s="1"/>
  <c r="S24" i="16"/>
  <c r="U63" i="15"/>
  <c r="J21" i="16" s="1"/>
  <c r="R72" i="15"/>
  <c r="Z72" i="15"/>
  <c r="T72" i="15"/>
  <c r="AB72" i="15"/>
  <c r="J72" i="15"/>
  <c r="H24" i="14"/>
  <c r="AI21" i="13"/>
  <c r="AI60" i="13"/>
  <c r="I24" i="14"/>
  <c r="T24" i="14"/>
  <c r="J8" i="14"/>
  <c r="B24" i="14"/>
  <c r="U24" i="14"/>
  <c r="AI41" i="13"/>
  <c r="AI10" i="13"/>
  <c r="AI45" i="13"/>
  <c r="AI65" i="13"/>
  <c r="AI70" i="13"/>
  <c r="L24" i="14"/>
  <c r="R8" i="14"/>
  <c r="D24" i="14"/>
  <c r="M24" i="14"/>
  <c r="AI18" i="13"/>
  <c r="V8" i="14"/>
  <c r="E24" i="14"/>
  <c r="G24" i="14"/>
  <c r="Q24" i="14"/>
  <c r="AI14" i="13"/>
  <c r="AH46" i="13"/>
  <c r="AI44" i="13"/>
  <c r="M72" i="13"/>
  <c r="W72" i="13"/>
  <c r="AE72" i="13"/>
  <c r="C8" i="14"/>
  <c r="C24" i="14" s="1"/>
  <c r="K8" i="14"/>
  <c r="K24" i="14" s="1"/>
  <c r="S8" i="14"/>
  <c r="S24" i="14" s="1"/>
  <c r="AG54" i="13"/>
  <c r="V19" i="14" s="1"/>
  <c r="AH56" i="13"/>
  <c r="U62" i="13"/>
  <c r="J21" i="14" s="1"/>
  <c r="V23" i="14"/>
  <c r="N72" i="13"/>
  <c r="X72" i="13"/>
  <c r="AF72" i="13"/>
  <c r="AH9" i="13"/>
  <c r="AG23" i="13"/>
  <c r="V11" i="14" s="1"/>
  <c r="AH25" i="13"/>
  <c r="AG38" i="13"/>
  <c r="V15" i="14" s="1"/>
  <c r="AH40" i="13"/>
  <c r="AH53" i="13"/>
  <c r="O72" i="13"/>
  <c r="R72" i="13"/>
  <c r="Z72" i="13"/>
  <c r="S72" i="13"/>
  <c r="AA72" i="13"/>
  <c r="T72" i="13"/>
  <c r="AB72" i="13"/>
  <c r="J72" i="13"/>
  <c r="AI10" i="11"/>
  <c r="F24" i="12"/>
  <c r="P24" i="12"/>
  <c r="AI42" i="11"/>
  <c r="AH63" i="11"/>
  <c r="AI61" i="11"/>
  <c r="Q24" i="12"/>
  <c r="AI22" i="11"/>
  <c r="H24" i="12"/>
  <c r="AI37" i="11"/>
  <c r="AH39" i="11"/>
  <c r="AI66" i="11"/>
  <c r="I24" i="12"/>
  <c r="AI14" i="11"/>
  <c r="AI46" i="11"/>
  <c r="J8" i="12"/>
  <c r="J24" i="12" s="1"/>
  <c r="U71" i="11"/>
  <c r="N8" i="12"/>
  <c r="U24" i="12"/>
  <c r="AI21" i="11"/>
  <c r="AH23" i="11"/>
  <c r="V8" i="12"/>
  <c r="E24" i="12"/>
  <c r="O24" i="12"/>
  <c r="AI30" i="11"/>
  <c r="AH13" i="11"/>
  <c r="AH29" i="11"/>
  <c r="AH45" i="11"/>
  <c r="M71" i="11"/>
  <c r="W71" i="11"/>
  <c r="AE71" i="11"/>
  <c r="C8" i="12"/>
  <c r="C24" i="12" s="1"/>
  <c r="K8" i="12"/>
  <c r="K24" i="12" s="1"/>
  <c r="S8" i="12"/>
  <c r="S24" i="12" s="1"/>
  <c r="AH57" i="11"/>
  <c r="N71" i="11"/>
  <c r="X71" i="11"/>
  <c r="AF71" i="11"/>
  <c r="AH9" i="11"/>
  <c r="Y23" i="11"/>
  <c r="N11" i="12" s="1"/>
  <c r="AH25" i="11"/>
  <c r="Y39" i="11"/>
  <c r="N15" i="12" s="1"/>
  <c r="AH41" i="11"/>
  <c r="AH54" i="11"/>
  <c r="O71" i="11"/>
  <c r="R71" i="11"/>
  <c r="Z71" i="11"/>
  <c r="AH51" i="11"/>
  <c r="AH67" i="11"/>
  <c r="S71" i="11"/>
  <c r="AA71" i="11"/>
  <c r="AH19" i="11"/>
  <c r="AH35" i="11"/>
  <c r="T71" i="11"/>
  <c r="AB71" i="11"/>
  <c r="J71" i="11"/>
  <c r="AI38" i="9"/>
  <c r="Z71" i="9"/>
  <c r="O71" i="9"/>
  <c r="AH50" i="9"/>
  <c r="T24" i="10"/>
  <c r="F11" i="10"/>
  <c r="G24" i="10"/>
  <c r="P8" i="10"/>
  <c r="P24" i="10" s="1"/>
  <c r="AA71" i="9"/>
  <c r="AH17" i="9"/>
  <c r="U19" i="9"/>
  <c r="J10" i="10" s="1"/>
  <c r="U10" i="10"/>
  <c r="U24" i="10" s="1"/>
  <c r="AF71" i="9"/>
  <c r="AH53" i="9"/>
  <c r="AH61" i="9"/>
  <c r="U63" i="9"/>
  <c r="J21" i="10" s="1"/>
  <c r="D24" i="10"/>
  <c r="AH33" i="9"/>
  <c r="U35" i="9"/>
  <c r="J14" i="10" s="1"/>
  <c r="AI10" i="9"/>
  <c r="H8" i="10"/>
  <c r="H24" i="10" s="1"/>
  <c r="S71" i="9"/>
  <c r="Q8" i="10"/>
  <c r="Q24" i="10" s="1"/>
  <c r="AB71" i="9"/>
  <c r="AH15" i="9"/>
  <c r="Y19" i="9"/>
  <c r="N10" i="10" s="1"/>
  <c r="AH31" i="9"/>
  <c r="AH43" i="9"/>
  <c r="AI69" i="9"/>
  <c r="AH70" i="9"/>
  <c r="AI45" i="9"/>
  <c r="AH9" i="9"/>
  <c r="I8" i="10"/>
  <c r="I24" i="10" s="1"/>
  <c r="T71" i="9"/>
  <c r="AC19" i="9"/>
  <c r="R10" i="10" s="1"/>
  <c r="M10" i="10"/>
  <c r="M24" i="10" s="1"/>
  <c r="X71" i="9"/>
  <c r="AH21" i="9"/>
  <c r="AH25" i="9"/>
  <c r="U31" i="9"/>
  <c r="J13" i="10" s="1"/>
  <c r="AI41" i="9"/>
  <c r="U51" i="9"/>
  <c r="J18" i="10" s="1"/>
  <c r="AH49" i="9"/>
  <c r="F24" i="10"/>
  <c r="B24" i="10"/>
  <c r="AD71" i="9"/>
  <c r="E10" i="10"/>
  <c r="E24" i="10" s="1"/>
  <c r="N71" i="9"/>
  <c r="AC23" i="9"/>
  <c r="R11" i="10" s="1"/>
  <c r="AH34" i="9"/>
  <c r="L24" i="10"/>
  <c r="K71" i="9"/>
  <c r="V71" i="9"/>
  <c r="AE71" i="9"/>
  <c r="U15" i="9"/>
  <c r="J9" i="10" s="1"/>
  <c r="AH18" i="9"/>
  <c r="AH62" i="9"/>
  <c r="R71" i="9"/>
  <c r="C8" i="10"/>
  <c r="C24" i="10" s="1"/>
  <c r="K8" i="10"/>
  <c r="K24" i="10" s="1"/>
  <c r="S8" i="10"/>
  <c r="S24" i="10" s="1"/>
  <c r="AH37" i="9"/>
  <c r="AH65" i="9"/>
  <c r="J71" i="9"/>
  <c r="AI42" i="7"/>
  <c r="AI58" i="7"/>
  <c r="L24" i="8"/>
  <c r="AI18" i="7"/>
  <c r="AI53" i="7"/>
  <c r="R8" i="8"/>
  <c r="R24" i="8" s="1"/>
  <c r="AC72" i="7"/>
  <c r="D24" i="8"/>
  <c r="M24" i="8"/>
  <c r="AI22" i="7"/>
  <c r="V8" i="8"/>
  <c r="O24" i="8"/>
  <c r="AH31" i="7"/>
  <c r="AI29" i="7"/>
  <c r="F24" i="8"/>
  <c r="Q24" i="8"/>
  <c r="P24" i="8"/>
  <c r="AI34" i="7"/>
  <c r="AH63" i="7"/>
  <c r="AI61" i="7"/>
  <c r="AI10" i="7"/>
  <c r="G24" i="8"/>
  <c r="AI14" i="7"/>
  <c r="AI38" i="7"/>
  <c r="AI66" i="7"/>
  <c r="H24" i="8"/>
  <c r="AI21" i="7"/>
  <c r="AH23" i="7"/>
  <c r="AH47" i="7"/>
  <c r="AI45" i="7"/>
  <c r="AI50" i="7"/>
  <c r="AI30" i="7"/>
  <c r="B24" i="8"/>
  <c r="AI26" i="7"/>
  <c r="J8" i="8"/>
  <c r="U24" i="8"/>
  <c r="AI37" i="7"/>
  <c r="AH39" i="7"/>
  <c r="AI65" i="7"/>
  <c r="AH67" i="7"/>
  <c r="N8" i="8"/>
  <c r="N24" i="8" s="1"/>
  <c r="Y72" i="7"/>
  <c r="AH15" i="7"/>
  <c r="AI13" i="7"/>
  <c r="AI46" i="7"/>
  <c r="M72" i="7"/>
  <c r="AE72" i="7"/>
  <c r="C8" i="8"/>
  <c r="C24" i="8" s="1"/>
  <c r="K8" i="8"/>
  <c r="K24" i="8" s="1"/>
  <c r="S8" i="8"/>
  <c r="S24" i="8" s="1"/>
  <c r="AH57" i="7"/>
  <c r="U63" i="7"/>
  <c r="J21" i="8" s="1"/>
  <c r="V23" i="8"/>
  <c r="N72" i="7"/>
  <c r="X72" i="7"/>
  <c r="AF72" i="7"/>
  <c r="AH9" i="7"/>
  <c r="AH25" i="7"/>
  <c r="AH41" i="7"/>
  <c r="AH54" i="7"/>
  <c r="O72" i="7"/>
  <c r="Y67" i="7"/>
  <c r="N22" i="8" s="1"/>
  <c r="R72" i="7"/>
  <c r="Z72" i="7"/>
  <c r="AH51" i="7"/>
  <c r="S72" i="7"/>
  <c r="AA72" i="7"/>
  <c r="AH19" i="7"/>
  <c r="AH35" i="7"/>
  <c r="T72" i="7"/>
  <c r="AB72" i="7"/>
  <c r="J72" i="7"/>
  <c r="Y67" i="3"/>
  <c r="N22" i="4" s="1"/>
  <c r="AC67" i="3"/>
  <c r="R22" i="4" s="1"/>
  <c r="Y63" i="3"/>
  <c r="N21" i="4" s="1"/>
  <c r="AH57" i="3"/>
  <c r="U55" i="3"/>
  <c r="J19" i="4" s="1"/>
  <c r="AC47" i="3"/>
  <c r="R17" i="4" s="1"/>
  <c r="AH46" i="3"/>
  <c r="AI46" i="3" s="1"/>
  <c r="AC43" i="3"/>
  <c r="R16" i="4" s="1"/>
  <c r="AH38" i="3"/>
  <c r="AI38" i="3" s="1"/>
  <c r="AG35" i="3"/>
  <c r="V14" i="4" s="1"/>
  <c r="Y27" i="3"/>
  <c r="N12" i="4" s="1"/>
  <c r="AC27" i="3"/>
  <c r="R12" i="4" s="1"/>
  <c r="AH26" i="3"/>
  <c r="AG23" i="3"/>
  <c r="V11" i="4" s="1"/>
  <c r="AC19" i="3"/>
  <c r="R10" i="4" s="1"/>
  <c r="X71" i="3"/>
  <c r="AH14" i="3"/>
  <c r="AI14" i="3" s="1"/>
  <c r="AH10" i="3"/>
  <c r="AI10" i="3" s="1"/>
  <c r="N71" i="3"/>
  <c r="C24" i="4"/>
  <c r="AH54" i="3"/>
  <c r="C24" i="6"/>
  <c r="AE71" i="5"/>
  <c r="AH26" i="5"/>
  <c r="Y51" i="5"/>
  <c r="N18" i="6" s="1"/>
  <c r="AH57" i="5"/>
  <c r="AI57" i="5" s="1"/>
  <c r="O71" i="3"/>
  <c r="AI57" i="3"/>
  <c r="M8" i="4"/>
  <c r="M24" i="4" s="1"/>
  <c r="H24" i="6"/>
  <c r="M71" i="5"/>
  <c r="AG43" i="3"/>
  <c r="V16" i="4" s="1"/>
  <c r="AH50" i="3"/>
  <c r="AI50" i="3" s="1"/>
  <c r="AH61" i="3"/>
  <c r="AI61" i="3" s="1"/>
  <c r="U63" i="3"/>
  <c r="J21" i="4" s="1"/>
  <c r="AH69" i="3"/>
  <c r="AI69" i="3" s="1"/>
  <c r="U11" i="5"/>
  <c r="J8" i="6" s="1"/>
  <c r="U19" i="5"/>
  <c r="J10" i="6" s="1"/>
  <c r="AG23" i="5"/>
  <c r="V11" i="6" s="1"/>
  <c r="AC35" i="5"/>
  <c r="R14" i="6" s="1"/>
  <c r="AG47" i="5"/>
  <c r="V17" i="6" s="1"/>
  <c r="AH58" i="5"/>
  <c r="AH65" i="5"/>
  <c r="AI65" i="5" s="1"/>
  <c r="U11" i="3"/>
  <c r="J8" i="4" s="1"/>
  <c r="S24" i="4"/>
  <c r="Y47" i="3"/>
  <c r="N17" i="4" s="1"/>
  <c r="AC55" i="3"/>
  <c r="R19" i="4" s="1"/>
  <c r="Y11" i="5"/>
  <c r="N8" i="6" s="1"/>
  <c r="Y31" i="5"/>
  <c r="N13" i="6" s="1"/>
  <c r="AC39" i="5"/>
  <c r="R15" i="6" s="1"/>
  <c r="U47" i="5"/>
  <c r="J17" i="6" s="1"/>
  <c r="AH53" i="5"/>
  <c r="AI53" i="5" s="1"/>
  <c r="AH61" i="5"/>
  <c r="AI61" i="5" s="1"/>
  <c r="Y11" i="3"/>
  <c r="N8" i="4" s="1"/>
  <c r="Y19" i="3"/>
  <c r="N10" i="4" s="1"/>
  <c r="U31" i="3"/>
  <c r="J13" i="4" s="1"/>
  <c r="U39" i="3"/>
  <c r="J15" i="4" s="1"/>
  <c r="AH53" i="3"/>
  <c r="AI53" i="3" s="1"/>
  <c r="AH58" i="3"/>
  <c r="AI58" i="3" s="1"/>
  <c r="AG67" i="3"/>
  <c r="V22" i="4" s="1"/>
  <c r="E11" i="4"/>
  <c r="E24" i="4" s="1"/>
  <c r="AC11" i="5"/>
  <c r="R8" i="6" s="1"/>
  <c r="U15" i="5"/>
  <c r="J9" i="6" s="1"/>
  <c r="AC19" i="5"/>
  <c r="R10" i="6" s="1"/>
  <c r="AH22" i="5"/>
  <c r="AC31" i="5"/>
  <c r="R13" i="6" s="1"/>
  <c r="AH42" i="5"/>
  <c r="AH54" i="5"/>
  <c r="D11" i="6"/>
  <c r="D24" i="6" s="1"/>
  <c r="AC11" i="3"/>
  <c r="R8" i="4" s="1"/>
  <c r="J71" i="3"/>
  <c r="K24" i="4"/>
  <c r="AG63" i="3"/>
  <c r="V21" i="4" s="1"/>
  <c r="F11" i="4"/>
  <c r="F24" i="4" s="1"/>
  <c r="AG11" i="5"/>
  <c r="Y15" i="5"/>
  <c r="N9" i="6" s="1"/>
  <c r="AC23" i="5"/>
  <c r="R11" i="6" s="1"/>
  <c r="AI58" i="5"/>
  <c r="B24" i="6"/>
  <c r="AH59" i="5"/>
  <c r="F24" i="6"/>
  <c r="AI22" i="5"/>
  <c r="AI42" i="5"/>
  <c r="AI26" i="5"/>
  <c r="AI30" i="5"/>
  <c r="AH31" i="5"/>
  <c r="S24" i="6"/>
  <c r="AH17" i="5"/>
  <c r="Y19" i="5"/>
  <c r="N10" i="6" s="1"/>
  <c r="J71" i="5"/>
  <c r="AI14" i="5"/>
  <c r="U31" i="5"/>
  <c r="J13" i="6" s="1"/>
  <c r="U39" i="5"/>
  <c r="J15" i="6" s="1"/>
  <c r="AH37" i="5"/>
  <c r="AH38" i="5"/>
  <c r="AH69" i="5"/>
  <c r="W71" i="5"/>
  <c r="U24" i="6"/>
  <c r="AH13" i="5"/>
  <c r="Y39" i="5"/>
  <c r="N15" i="6" s="1"/>
  <c r="AG59" i="5"/>
  <c r="V20" i="6" s="1"/>
  <c r="X71" i="5"/>
  <c r="K11" i="6"/>
  <c r="K24" i="6" s="1"/>
  <c r="L24" i="6"/>
  <c r="AH45" i="5"/>
  <c r="U67" i="5"/>
  <c r="J22" i="6" s="1"/>
  <c r="M24" i="6"/>
  <c r="AC27" i="5"/>
  <c r="R12" i="6" s="1"/>
  <c r="AH33" i="5"/>
  <c r="Y35" i="5"/>
  <c r="N14" i="6" s="1"/>
  <c r="Z71" i="5"/>
  <c r="T24" i="6"/>
  <c r="E24" i="6"/>
  <c r="AH66" i="5"/>
  <c r="K71" i="5"/>
  <c r="AD71" i="5"/>
  <c r="O71" i="5"/>
  <c r="O24" i="6"/>
  <c r="AH18" i="5"/>
  <c r="U35" i="5"/>
  <c r="J14" i="6" s="1"/>
  <c r="AI54" i="5"/>
  <c r="AH62" i="5"/>
  <c r="Y63" i="5"/>
  <c r="N21" i="6" s="1"/>
  <c r="Q8" i="6"/>
  <c r="Q24" i="6" s="1"/>
  <c r="AB71" i="5"/>
  <c r="R71" i="5"/>
  <c r="I8" i="6"/>
  <c r="I24" i="6" s="1"/>
  <c r="T71" i="5"/>
  <c r="G24" i="6"/>
  <c r="P24" i="6"/>
  <c r="U23" i="5"/>
  <c r="J11" i="6" s="1"/>
  <c r="AH21" i="5"/>
  <c r="AI29" i="5"/>
  <c r="AC43" i="5"/>
  <c r="R16" i="6" s="1"/>
  <c r="AH51" i="5"/>
  <c r="AC55" i="5"/>
  <c r="R19" i="6" s="1"/>
  <c r="N71" i="5"/>
  <c r="AF71" i="5"/>
  <c r="AH9" i="5"/>
  <c r="AH25" i="5"/>
  <c r="AH41" i="5"/>
  <c r="S71" i="5"/>
  <c r="AA71" i="5"/>
  <c r="L24" i="4"/>
  <c r="T24" i="4"/>
  <c r="U24" i="4"/>
  <c r="D24" i="4"/>
  <c r="AI54" i="3"/>
  <c r="AI22" i="3"/>
  <c r="R71" i="3"/>
  <c r="H8" i="4"/>
  <c r="H24" i="4" s="1"/>
  <c r="S71" i="3"/>
  <c r="AH17" i="3"/>
  <c r="U19" i="3"/>
  <c r="J10" i="4" s="1"/>
  <c r="AH65" i="3"/>
  <c r="AF71" i="3"/>
  <c r="AH9" i="3"/>
  <c r="I8" i="4"/>
  <c r="I24" i="4" s="1"/>
  <c r="T71" i="3"/>
  <c r="AE71" i="3"/>
  <c r="AG15" i="3"/>
  <c r="V9" i="4" s="1"/>
  <c r="AH13" i="3"/>
  <c r="AH34" i="3"/>
  <c r="AH41" i="3"/>
  <c r="AG47" i="3"/>
  <c r="V17" i="4" s="1"/>
  <c r="AH45" i="3"/>
  <c r="U67" i="3"/>
  <c r="J22" i="4" s="1"/>
  <c r="W71" i="3"/>
  <c r="Y55" i="3"/>
  <c r="N19" i="4" s="1"/>
  <c r="M71" i="3"/>
  <c r="U23" i="3"/>
  <c r="J11" i="4" s="1"/>
  <c r="AI26" i="3"/>
  <c r="AH30" i="3"/>
  <c r="O24" i="4"/>
  <c r="AH18" i="3"/>
  <c r="AH25" i="3"/>
  <c r="AG31" i="3"/>
  <c r="V13" i="4" s="1"/>
  <c r="AH29" i="3"/>
  <c r="Y35" i="3"/>
  <c r="N14" i="4" s="1"/>
  <c r="AH66" i="3"/>
  <c r="AH33" i="3"/>
  <c r="U35" i="3"/>
  <c r="J14" i="4" s="1"/>
  <c r="P8" i="4"/>
  <c r="P24" i="4" s="1"/>
  <c r="AA71" i="3"/>
  <c r="AC23" i="3"/>
  <c r="R11" i="4" s="1"/>
  <c r="AG59" i="3"/>
  <c r="V20" i="4" s="1"/>
  <c r="Z71" i="3"/>
  <c r="V71" i="3"/>
  <c r="B24" i="4"/>
  <c r="G24" i="4"/>
  <c r="Q8" i="4"/>
  <c r="Q24" i="4" s="1"/>
  <c r="AB71" i="3"/>
  <c r="AH49" i="3"/>
  <c r="AH62" i="3"/>
  <c r="AH63" i="3" s="1"/>
  <c r="K71" i="3"/>
  <c r="AD71" i="3"/>
  <c r="AH21" i="3"/>
  <c r="AH37" i="3"/>
  <c r="AI169" i="26" l="1"/>
  <c r="AH171" i="26"/>
  <c r="W19" i="27" s="1"/>
  <c r="AC236" i="26"/>
  <c r="AI89" i="26"/>
  <c r="AH121" i="26"/>
  <c r="AI121" i="26" s="1"/>
  <c r="X14" i="27" s="1"/>
  <c r="AI19" i="26"/>
  <c r="AH33" i="26"/>
  <c r="W11" i="27" s="1"/>
  <c r="AI16" i="26"/>
  <c r="AH17" i="26"/>
  <c r="AI181" i="26"/>
  <c r="AI184" i="26"/>
  <c r="X21" i="27" s="1"/>
  <c r="AI173" i="26"/>
  <c r="AI163" i="26"/>
  <c r="AI167" i="26"/>
  <c r="X18" i="27" s="1"/>
  <c r="AI161" i="26"/>
  <c r="X17" i="27" s="1"/>
  <c r="AI55" i="26"/>
  <c r="W13" i="27"/>
  <c r="AH94" i="23"/>
  <c r="AI94" i="23" s="1"/>
  <c r="X14" i="24" s="1"/>
  <c r="AH123" i="23"/>
  <c r="AI123" i="23" s="1"/>
  <c r="X18" i="24" s="1"/>
  <c r="AI29" i="23"/>
  <c r="AH31" i="23"/>
  <c r="AH64" i="23"/>
  <c r="W13" i="24" s="1"/>
  <c r="AI12" i="23"/>
  <c r="AH133" i="23"/>
  <c r="AI133" i="23" s="1"/>
  <c r="X21" i="24" s="1"/>
  <c r="AH118" i="23"/>
  <c r="W17" i="24" s="1"/>
  <c r="AH139" i="23"/>
  <c r="W23" i="24" s="1"/>
  <c r="AH16" i="23"/>
  <c r="W10" i="24" s="1"/>
  <c r="AH126" i="23"/>
  <c r="W19" i="24" s="1"/>
  <c r="AH129" i="23"/>
  <c r="W20" i="24" s="1"/>
  <c r="V25" i="24"/>
  <c r="R25" i="24"/>
  <c r="AH62" i="21"/>
  <c r="AH40" i="21"/>
  <c r="AI40" i="21" s="1"/>
  <c r="X17" i="22" s="1"/>
  <c r="AH52" i="21"/>
  <c r="W21" i="22" s="1"/>
  <c r="AI39" i="21"/>
  <c r="AH58" i="21"/>
  <c r="AI58" i="21" s="1"/>
  <c r="X23" i="22" s="1"/>
  <c r="AH28" i="21"/>
  <c r="AI28" i="21" s="1"/>
  <c r="X13" i="22" s="1"/>
  <c r="AI51" i="21"/>
  <c r="Y63" i="21"/>
  <c r="AH19" i="21"/>
  <c r="W10" i="22" s="1"/>
  <c r="AH49" i="21"/>
  <c r="AI49" i="21" s="1"/>
  <c r="X20" i="22" s="1"/>
  <c r="AI13" i="21"/>
  <c r="AH16" i="21"/>
  <c r="W9" i="22" s="1"/>
  <c r="V25" i="22"/>
  <c r="W15" i="20"/>
  <c r="AI159" i="19"/>
  <c r="AH46" i="19"/>
  <c r="W11" i="20" s="1"/>
  <c r="AH71" i="13"/>
  <c r="W23" i="14" s="1"/>
  <c r="AI124" i="26"/>
  <c r="AI154" i="26"/>
  <c r="AI53" i="26"/>
  <c r="AI12" i="26"/>
  <c r="AI14" i="26"/>
  <c r="X9" i="27" s="1"/>
  <c r="J9" i="27"/>
  <c r="J25" i="27" s="1"/>
  <c r="U236" i="26"/>
  <c r="W23" i="20"/>
  <c r="AI225" i="19"/>
  <c r="AI48" i="19"/>
  <c r="AH65" i="19"/>
  <c r="AI65" i="19" s="1"/>
  <c r="R24" i="18"/>
  <c r="U71" i="17"/>
  <c r="J24" i="18"/>
  <c r="AH66" i="13"/>
  <c r="AI22" i="13"/>
  <c r="AH38" i="13"/>
  <c r="W20" i="10"/>
  <c r="AI59" i="9"/>
  <c r="X20" i="10" s="1"/>
  <c r="R24" i="10"/>
  <c r="AI46" i="9"/>
  <c r="V24" i="10"/>
  <c r="J24" i="10"/>
  <c r="AG71" i="9"/>
  <c r="AI58" i="9"/>
  <c r="AC71" i="9"/>
  <c r="AI70" i="15"/>
  <c r="AH71" i="15"/>
  <c r="AI233" i="26"/>
  <c r="W24" i="27"/>
  <c r="AI189" i="26"/>
  <c r="W22" i="27"/>
  <c r="AI159" i="26"/>
  <c r="AI35" i="26"/>
  <c r="N25" i="27"/>
  <c r="R25" i="27"/>
  <c r="Y236" i="26"/>
  <c r="AI220" i="19"/>
  <c r="X21" i="20" s="1"/>
  <c r="AH263" i="19"/>
  <c r="AI263" i="19" s="1"/>
  <c r="X24" i="20" s="1"/>
  <c r="AH19" i="19"/>
  <c r="AI19" i="19" s="1"/>
  <c r="X10" i="20" s="1"/>
  <c r="AI157" i="19"/>
  <c r="X14" i="20" s="1"/>
  <c r="AH142" i="23"/>
  <c r="AI142" i="23" s="1"/>
  <c r="X24" i="24" s="1"/>
  <c r="N25" i="24"/>
  <c r="R25" i="20"/>
  <c r="AI201" i="19"/>
  <c r="X18" i="20" s="1"/>
  <c r="AG71" i="11"/>
  <c r="V24" i="12"/>
  <c r="AC71" i="11"/>
  <c r="AG71" i="5"/>
  <c r="AH70" i="3"/>
  <c r="AI70" i="3" s="1"/>
  <c r="X23" i="4" s="1"/>
  <c r="AH67" i="30"/>
  <c r="AI67" i="30" s="1"/>
  <c r="X22" i="31" s="1"/>
  <c r="AC71" i="30"/>
  <c r="AG71" i="30"/>
  <c r="R24" i="31"/>
  <c r="V24" i="31"/>
  <c r="AH71" i="28"/>
  <c r="U63" i="21"/>
  <c r="AG63" i="21"/>
  <c r="J25" i="20"/>
  <c r="AH197" i="19"/>
  <c r="W17" i="20" s="1"/>
  <c r="AH205" i="19"/>
  <c r="AI205" i="19" s="1"/>
  <c r="X19" i="20" s="1"/>
  <c r="N24" i="16"/>
  <c r="AH62" i="13"/>
  <c r="AI68" i="13"/>
  <c r="AH30" i="13"/>
  <c r="N24" i="14"/>
  <c r="AH54" i="13"/>
  <c r="AI29" i="13"/>
  <c r="AI13" i="13"/>
  <c r="AH19" i="13"/>
  <c r="AI19" i="13" s="1"/>
  <c r="X10" i="14" s="1"/>
  <c r="AH50" i="13"/>
  <c r="AI33" i="13"/>
  <c r="AC72" i="13"/>
  <c r="U72" i="13"/>
  <c r="R24" i="14"/>
  <c r="J24" i="14"/>
  <c r="Y72" i="13"/>
  <c r="AH70" i="11"/>
  <c r="W23" i="12" s="1"/>
  <c r="AG72" i="7"/>
  <c r="V24" i="8"/>
  <c r="W22" i="31"/>
  <c r="AI35" i="30"/>
  <c r="X14" i="31" s="1"/>
  <c r="W14" i="31"/>
  <c r="AI63" i="30"/>
  <c r="X21" i="31" s="1"/>
  <c r="W21" i="31"/>
  <c r="J24" i="31"/>
  <c r="W9" i="31"/>
  <c r="AI15" i="30"/>
  <c r="X9" i="31" s="1"/>
  <c r="AI19" i="30"/>
  <c r="X10" i="31" s="1"/>
  <c r="W10" i="31"/>
  <c r="AI54" i="30"/>
  <c r="W13" i="31"/>
  <c r="AI31" i="30"/>
  <c r="X13" i="31" s="1"/>
  <c r="AI10" i="30"/>
  <c r="AI41" i="30"/>
  <c r="AH43" i="30"/>
  <c r="AH59" i="30"/>
  <c r="AI57" i="30"/>
  <c r="W17" i="31"/>
  <c r="AI47" i="30"/>
  <c r="X17" i="31" s="1"/>
  <c r="AI42" i="30"/>
  <c r="AI25" i="30"/>
  <c r="AH27" i="30"/>
  <c r="Y71" i="30"/>
  <c r="W23" i="31"/>
  <c r="AI70" i="30"/>
  <c r="X23" i="31" s="1"/>
  <c r="AI9" i="30"/>
  <c r="AH11" i="30"/>
  <c r="AI53" i="30"/>
  <c r="AH55" i="30"/>
  <c r="AI21" i="30"/>
  <c r="AH23" i="30"/>
  <c r="N24" i="31"/>
  <c r="AI66" i="30"/>
  <c r="AI37" i="30"/>
  <c r="AH39" i="30"/>
  <c r="AI51" i="30"/>
  <c r="X18" i="31" s="1"/>
  <c r="W18" i="31"/>
  <c r="U71" i="30"/>
  <c r="W19" i="29"/>
  <c r="AI55" i="28"/>
  <c r="X19" i="29" s="1"/>
  <c r="AI9" i="28"/>
  <c r="AH11" i="28"/>
  <c r="W13" i="29"/>
  <c r="AI31" i="28"/>
  <c r="X13" i="29" s="1"/>
  <c r="AI35" i="28"/>
  <c r="X14" i="29" s="1"/>
  <c r="W14" i="29"/>
  <c r="AI57" i="28"/>
  <c r="AH59" i="28"/>
  <c r="AI63" i="28"/>
  <c r="X21" i="29" s="1"/>
  <c r="W21" i="29"/>
  <c r="AI19" i="28"/>
  <c r="X10" i="29" s="1"/>
  <c r="W10" i="29"/>
  <c r="AI54" i="28"/>
  <c r="W11" i="29"/>
  <c r="AI23" i="28"/>
  <c r="X11" i="29" s="1"/>
  <c r="AI41" i="28"/>
  <c r="AH43" i="28"/>
  <c r="W15" i="29"/>
  <c r="AI39" i="28"/>
  <c r="X15" i="29" s="1"/>
  <c r="W9" i="29"/>
  <c r="AI15" i="28"/>
  <c r="X9" i="29" s="1"/>
  <c r="AI25" i="28"/>
  <c r="AH27" i="28"/>
  <c r="W23" i="29"/>
  <c r="AI71" i="28"/>
  <c r="X23" i="29" s="1"/>
  <c r="AI51" i="28"/>
  <c r="X18" i="29" s="1"/>
  <c r="W18" i="29"/>
  <c r="W17" i="29"/>
  <c r="AI47" i="28"/>
  <c r="X17" i="29" s="1"/>
  <c r="AI67" i="28"/>
  <c r="X22" i="29" s="1"/>
  <c r="W22" i="29"/>
  <c r="AG236" i="26"/>
  <c r="V25" i="27"/>
  <c r="AI156" i="26"/>
  <c r="W9" i="24"/>
  <c r="AI13" i="23"/>
  <c r="X9" i="24" s="1"/>
  <c r="AH115" i="23"/>
  <c r="AI9" i="23"/>
  <c r="AH10" i="23"/>
  <c r="AI96" i="23"/>
  <c r="AH111" i="23"/>
  <c r="J25" i="24"/>
  <c r="AH46" i="23"/>
  <c r="N25" i="22"/>
  <c r="AI36" i="21"/>
  <c r="AH37" i="21"/>
  <c r="J25" i="22"/>
  <c r="AI33" i="21"/>
  <c r="AH34" i="21"/>
  <c r="AI42" i="21"/>
  <c r="AH43" i="21"/>
  <c r="AI10" i="21"/>
  <c r="AI45" i="21"/>
  <c r="AH46" i="21"/>
  <c r="AI9" i="21"/>
  <c r="AH11" i="21"/>
  <c r="R8" i="22"/>
  <c r="R25" i="22" s="1"/>
  <c r="AC63" i="21"/>
  <c r="AI60" i="21"/>
  <c r="AI24" i="21"/>
  <c r="AH25" i="21"/>
  <c r="AI31" i="21"/>
  <c r="X14" i="22" s="1"/>
  <c r="W14" i="22"/>
  <c r="AI21" i="21"/>
  <c r="AH22" i="21"/>
  <c r="AI52" i="21"/>
  <c r="X21" i="22" s="1"/>
  <c r="V25" i="20"/>
  <c r="N25" i="20"/>
  <c r="AI204" i="19"/>
  <c r="AI9" i="19"/>
  <c r="AH11" i="19"/>
  <c r="AH95" i="19"/>
  <c r="AI67" i="19"/>
  <c r="AH15" i="19"/>
  <c r="AI13" i="19"/>
  <c r="AI35" i="17"/>
  <c r="X14" i="18" s="1"/>
  <c r="W14" i="18"/>
  <c r="AI19" i="17"/>
  <c r="X10" i="18" s="1"/>
  <c r="W10" i="18"/>
  <c r="W13" i="18"/>
  <c r="AI31" i="17"/>
  <c r="X13" i="18" s="1"/>
  <c r="AI25" i="17"/>
  <c r="AH27" i="17"/>
  <c r="AI54" i="17"/>
  <c r="AI9" i="17"/>
  <c r="AH11" i="17"/>
  <c r="W9" i="18"/>
  <c r="AI15" i="17"/>
  <c r="X9" i="18" s="1"/>
  <c r="W17" i="18"/>
  <c r="AI47" i="17"/>
  <c r="X17" i="18" s="1"/>
  <c r="AI53" i="17"/>
  <c r="AH55" i="17"/>
  <c r="AI41" i="17"/>
  <c r="AH43" i="17"/>
  <c r="AI51" i="17"/>
  <c r="X18" i="18" s="1"/>
  <c r="W18" i="18"/>
  <c r="AI21" i="17"/>
  <c r="AH23" i="17"/>
  <c r="AI65" i="17"/>
  <c r="AH67" i="17"/>
  <c r="AG71" i="17"/>
  <c r="AI63" i="17"/>
  <c r="X21" i="18" s="1"/>
  <c r="W21" i="18"/>
  <c r="AI57" i="17"/>
  <c r="AH59" i="17"/>
  <c r="V24" i="18"/>
  <c r="Y71" i="17"/>
  <c r="AI37" i="17"/>
  <c r="AH39" i="17"/>
  <c r="AI50" i="17"/>
  <c r="AI69" i="17"/>
  <c r="AH70" i="17"/>
  <c r="N24" i="18"/>
  <c r="W20" i="16"/>
  <c r="AI59" i="15"/>
  <c r="X20" i="16" s="1"/>
  <c r="W12" i="16"/>
  <c r="AI27" i="15"/>
  <c r="X12" i="16" s="1"/>
  <c r="AI54" i="15"/>
  <c r="W9" i="16"/>
  <c r="AI15" i="15"/>
  <c r="X9" i="16" s="1"/>
  <c r="U72" i="15"/>
  <c r="AI37" i="15"/>
  <c r="AH39" i="15"/>
  <c r="W8" i="16"/>
  <c r="AI11" i="15"/>
  <c r="X8" i="16" s="1"/>
  <c r="AI65" i="15"/>
  <c r="AH67" i="15"/>
  <c r="AI49" i="15"/>
  <c r="AH51" i="15"/>
  <c r="J24" i="16"/>
  <c r="AI42" i="15"/>
  <c r="AC72" i="15"/>
  <c r="AI41" i="15"/>
  <c r="AH43" i="15"/>
  <c r="Y72" i="15"/>
  <c r="AI26" i="15"/>
  <c r="R24" i="16"/>
  <c r="AI19" i="15"/>
  <c r="X10" i="16" s="1"/>
  <c r="W10" i="16"/>
  <c r="W17" i="16"/>
  <c r="AI47" i="15"/>
  <c r="X17" i="16" s="1"/>
  <c r="AI21" i="15"/>
  <c r="AH23" i="15"/>
  <c r="W13" i="16"/>
  <c r="AI31" i="15"/>
  <c r="X13" i="16" s="1"/>
  <c r="AI35" i="15"/>
  <c r="X14" i="16" s="1"/>
  <c r="W14" i="16"/>
  <c r="AI63" i="15"/>
  <c r="X21" i="16" s="1"/>
  <c r="W21" i="16"/>
  <c r="AI69" i="15"/>
  <c r="AI22" i="15"/>
  <c r="AI53" i="15"/>
  <c r="AH55" i="15"/>
  <c r="AI56" i="13"/>
  <c r="AH58" i="13"/>
  <c r="W13" i="14"/>
  <c r="AI30" i="13"/>
  <c r="X13" i="14" s="1"/>
  <c r="W19" i="14"/>
  <c r="AI54" i="13"/>
  <c r="X19" i="14" s="1"/>
  <c r="AI50" i="13"/>
  <c r="X18" i="14" s="1"/>
  <c r="W18" i="14"/>
  <c r="AI9" i="13"/>
  <c r="AH11" i="13"/>
  <c r="V24" i="14"/>
  <c r="W9" i="14"/>
  <c r="AI15" i="13"/>
  <c r="X9" i="14" s="1"/>
  <c r="AI34" i="13"/>
  <c r="X14" i="14" s="1"/>
  <c r="W14" i="14"/>
  <c r="W15" i="14"/>
  <c r="AI38" i="13"/>
  <c r="X15" i="14" s="1"/>
  <c r="AI53" i="13"/>
  <c r="W11" i="14"/>
  <c r="AI23" i="13"/>
  <c r="X11" i="14" s="1"/>
  <c r="AI40" i="13"/>
  <c r="AH42" i="13"/>
  <c r="W17" i="14"/>
  <c r="AI46" i="13"/>
  <c r="X17" i="14" s="1"/>
  <c r="AI62" i="13"/>
  <c r="X21" i="14" s="1"/>
  <c r="W21" i="14"/>
  <c r="AI66" i="13"/>
  <c r="X22" i="14" s="1"/>
  <c r="W22" i="14"/>
  <c r="AI25" i="13"/>
  <c r="AH27" i="13"/>
  <c r="AG72" i="13"/>
  <c r="AI25" i="11"/>
  <c r="AH27" i="11"/>
  <c r="AH31" i="11"/>
  <c r="AI29" i="11"/>
  <c r="AI35" i="11"/>
  <c r="X14" i="12" s="1"/>
  <c r="W14" i="12"/>
  <c r="AI19" i="11"/>
  <c r="X10" i="12" s="1"/>
  <c r="W10" i="12"/>
  <c r="AI54" i="11"/>
  <c r="Y71" i="11"/>
  <c r="AI63" i="11"/>
  <c r="X21" i="12" s="1"/>
  <c r="W21" i="12"/>
  <c r="W15" i="12"/>
  <c r="AI39" i="11"/>
  <c r="X15" i="12" s="1"/>
  <c r="AI57" i="11"/>
  <c r="AH59" i="11"/>
  <c r="N24" i="12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W22" i="12"/>
  <c r="AI9" i="11"/>
  <c r="AH11" i="11"/>
  <c r="AH15" i="11"/>
  <c r="AI13" i="11"/>
  <c r="AH55" i="11"/>
  <c r="W16" i="10"/>
  <c r="AI43" i="9"/>
  <c r="X16" i="10" s="1"/>
  <c r="U71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 s="1"/>
  <c r="AI37" i="9"/>
  <c r="AH39" i="9"/>
  <c r="AI49" i="9"/>
  <c r="AH51" i="9"/>
  <c r="W17" i="10"/>
  <c r="AI47" i="9"/>
  <c r="X17" i="10" s="1"/>
  <c r="N24" i="10"/>
  <c r="W23" i="10"/>
  <c r="AI70" i="9"/>
  <c r="X23" i="10" s="1"/>
  <c r="W9" i="10"/>
  <c r="AI15" i="9"/>
  <c r="X9" i="10" s="1"/>
  <c r="AI33" i="9"/>
  <c r="AH35" i="9"/>
  <c r="AI17" i="9"/>
  <c r="AH19" i="9"/>
  <c r="Y71" i="9"/>
  <c r="AI54" i="7"/>
  <c r="W9" i="8"/>
  <c r="AI15" i="7"/>
  <c r="X9" i="8" s="1"/>
  <c r="W23" i="8"/>
  <c r="AI71" i="7"/>
  <c r="X23" i="8" s="1"/>
  <c r="AI25" i="7"/>
  <c r="AH27" i="7"/>
  <c r="AI51" i="7"/>
  <c r="X18" i="8" s="1"/>
  <c r="W18" i="8"/>
  <c r="AI67" i="7"/>
  <c r="X22" i="8" s="1"/>
  <c r="W22" i="8"/>
  <c r="AH55" i="7"/>
  <c r="W15" i="8"/>
  <c r="AI39" i="7"/>
  <c r="X15" i="8" s="1"/>
  <c r="W11" i="8"/>
  <c r="AI23" i="7"/>
  <c r="X11" i="8" s="1"/>
  <c r="AI19" i="7"/>
  <c r="X10" i="8" s="1"/>
  <c r="W10" i="8"/>
  <c r="AI41" i="7"/>
  <c r="AH43" i="7"/>
  <c r="AI57" i="7"/>
  <c r="AH59" i="7"/>
  <c r="U72" i="7"/>
  <c r="AI9" i="7"/>
  <c r="AH11" i="7"/>
  <c r="J24" i="8"/>
  <c r="W17" i="8"/>
  <c r="AI47" i="7"/>
  <c r="X17" i="8" s="1"/>
  <c r="AI63" i="7"/>
  <c r="X21" i="8" s="1"/>
  <c r="W21" i="8"/>
  <c r="AI35" i="7"/>
  <c r="X14" i="8" s="1"/>
  <c r="W14" i="8"/>
  <c r="W13" i="8"/>
  <c r="AI31" i="7"/>
  <c r="X13" i="8" s="1"/>
  <c r="AH55" i="3"/>
  <c r="W19" i="4" s="1"/>
  <c r="V24" i="4"/>
  <c r="J24" i="4"/>
  <c r="AH59" i="3"/>
  <c r="J24" i="6"/>
  <c r="V8" i="6"/>
  <c r="V24" i="6" s="1"/>
  <c r="N24" i="4"/>
  <c r="AH55" i="5"/>
  <c r="AI55" i="5" s="1"/>
  <c r="X19" i="6" s="1"/>
  <c r="R24" i="4"/>
  <c r="AH67" i="5"/>
  <c r="W22" i="6" s="1"/>
  <c r="R24" i="6"/>
  <c r="AC71" i="5"/>
  <c r="AH15" i="5"/>
  <c r="AI13" i="5"/>
  <c r="AH11" i="5"/>
  <c r="AI9" i="5"/>
  <c r="AH35" i="5"/>
  <c r="AI33" i="5"/>
  <c r="W19" i="6"/>
  <c r="AI69" i="5"/>
  <c r="AH70" i="5"/>
  <c r="W13" i="6"/>
  <c r="AI31" i="5"/>
  <c r="X13" i="6" s="1"/>
  <c r="AI41" i="5"/>
  <c r="AH43" i="5"/>
  <c r="AI67" i="5"/>
  <c r="X22" i="6" s="1"/>
  <c r="W20" i="6"/>
  <c r="AI59" i="5"/>
  <c r="X20" i="6" s="1"/>
  <c r="AI62" i="5"/>
  <c r="AH63" i="5"/>
  <c r="N24" i="6"/>
  <c r="U71" i="5"/>
  <c r="AH19" i="5"/>
  <c r="AI17" i="5"/>
  <c r="Y71" i="5"/>
  <c r="AI25" i="5"/>
  <c r="AH27" i="5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1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1" i="3"/>
  <c r="AH15" i="3"/>
  <c r="AI13" i="3"/>
  <c r="AI65" i="3"/>
  <c r="AH67" i="3"/>
  <c r="Y71" i="3"/>
  <c r="AH47" i="3"/>
  <c r="AI45" i="3"/>
  <c r="W21" i="4"/>
  <c r="AI63" i="3"/>
  <c r="X21" i="4" s="1"/>
  <c r="AI18" i="3"/>
  <c r="AC71" i="3"/>
  <c r="W23" i="4"/>
  <c r="AH27" i="3"/>
  <c r="AI25" i="3"/>
  <c r="AH236" i="26" l="1"/>
  <c r="AI17" i="26"/>
  <c r="X10" i="27" s="1"/>
  <c r="W15" i="27"/>
  <c r="W14" i="24"/>
  <c r="W18" i="24"/>
  <c r="AI64" i="23"/>
  <c r="X13" i="24" s="1"/>
  <c r="W21" i="24"/>
  <c r="AI139" i="23"/>
  <c r="X23" i="24" s="1"/>
  <c r="AI118" i="23"/>
  <c r="X17" i="24" s="1"/>
  <c r="AI16" i="23"/>
  <c r="X10" i="24" s="1"/>
  <c r="AI129" i="23"/>
  <c r="X20" i="24" s="1"/>
  <c r="W24" i="24"/>
  <c r="AI126" i="23"/>
  <c r="X19" i="24" s="1"/>
  <c r="W13" i="22"/>
  <c r="W23" i="22"/>
  <c r="W17" i="22"/>
  <c r="AI19" i="21"/>
  <c r="X10" i="22" s="1"/>
  <c r="W20" i="22"/>
  <c r="AI46" i="19"/>
  <c r="X11" i="20" s="1"/>
  <c r="AI71" i="13"/>
  <c r="X23" i="14" s="1"/>
  <c r="W24" i="20"/>
  <c r="AI227" i="26"/>
  <c r="X22" i="27" s="1"/>
  <c r="X15" i="27"/>
  <c r="W14" i="27"/>
  <c r="W21" i="27"/>
  <c r="W9" i="27"/>
  <c r="AI87" i="26"/>
  <c r="X13" i="27" s="1"/>
  <c r="W17" i="27"/>
  <c r="AI171" i="26"/>
  <c r="X19" i="27" s="1"/>
  <c r="W18" i="27"/>
  <c r="AI33" i="26"/>
  <c r="X11" i="27" s="1"/>
  <c r="W10" i="27"/>
  <c r="AI235" i="26"/>
  <c r="X24" i="27" s="1"/>
  <c r="AI259" i="19"/>
  <c r="X23" i="20" s="1"/>
  <c r="W21" i="20"/>
  <c r="W10" i="20"/>
  <c r="AI188" i="19"/>
  <c r="X15" i="20" s="1"/>
  <c r="W14" i="20"/>
  <c r="W19" i="20"/>
  <c r="W18" i="20"/>
  <c r="AI197" i="19"/>
  <c r="X17" i="20" s="1"/>
  <c r="AI16" i="21"/>
  <c r="X9" i="22" s="1"/>
  <c r="W10" i="14"/>
  <c r="AI70" i="11"/>
  <c r="X23" i="12" s="1"/>
  <c r="W11" i="31"/>
  <c r="AI23" i="30"/>
  <c r="X11" i="31" s="1"/>
  <c r="W16" i="31"/>
  <c r="AI43" i="30"/>
  <c r="X16" i="31" s="1"/>
  <c r="W15" i="31"/>
  <c r="AI39" i="30"/>
  <c r="X15" i="31" s="1"/>
  <c r="W19" i="31"/>
  <c r="AI55" i="30"/>
  <c r="X19" i="31" s="1"/>
  <c r="W12" i="31"/>
  <c r="AI27" i="30"/>
  <c r="X12" i="31" s="1"/>
  <c r="W8" i="31"/>
  <c r="AH71" i="30"/>
  <c r="AJ55" i="30" s="1"/>
  <c r="Y19" i="31" s="1"/>
  <c r="AJ11" i="30"/>
  <c r="Y8" i="31" s="1"/>
  <c r="AI11" i="30"/>
  <c r="X8" i="31" s="1"/>
  <c r="W20" i="31"/>
  <c r="AI59" i="30"/>
  <c r="X20" i="31" s="1"/>
  <c r="W20" i="29"/>
  <c r="AJ59" i="28"/>
  <c r="Y20" i="29" s="1"/>
  <c r="AI59" i="28"/>
  <c r="X20" i="29" s="1"/>
  <c r="W12" i="29"/>
  <c r="AI27" i="28"/>
  <c r="X12" i="29" s="1"/>
  <c r="W8" i="29"/>
  <c r="AH72" i="28"/>
  <c r="AI11" i="28"/>
  <c r="X8" i="29" s="1"/>
  <c r="W16" i="29"/>
  <c r="AI43" i="28"/>
  <c r="X16" i="29" s="1"/>
  <c r="W16" i="27"/>
  <c r="AI157" i="26"/>
  <c r="X16" i="27" s="1"/>
  <c r="W12" i="27"/>
  <c r="X12" i="27"/>
  <c r="W8" i="27"/>
  <c r="AI10" i="26"/>
  <c r="X8" i="27" s="1"/>
  <c r="W20" i="27"/>
  <c r="AI179" i="26"/>
  <c r="X20" i="27" s="1"/>
  <c r="W12" i="24"/>
  <c r="AI46" i="23"/>
  <c r="X12" i="24" s="1"/>
  <c r="W15" i="24"/>
  <c r="AI111" i="23"/>
  <c r="X15" i="24" s="1"/>
  <c r="W8" i="24"/>
  <c r="AJ121" i="23"/>
  <c r="AI10" i="23"/>
  <c r="X8" i="24" s="1"/>
  <c r="W11" i="24"/>
  <c r="AI31" i="23"/>
  <c r="X11" i="24" s="1"/>
  <c r="W16" i="24"/>
  <c r="AI115" i="23"/>
  <c r="X16" i="24" s="1"/>
  <c r="W19" i="22"/>
  <c r="AI46" i="21"/>
  <c r="X19" i="22" s="1"/>
  <c r="W15" i="22"/>
  <c r="AI34" i="21"/>
  <c r="X15" i="22" s="1"/>
  <c r="W24" i="22"/>
  <c r="AI62" i="21"/>
  <c r="X24" i="22" s="1"/>
  <c r="AI43" i="21"/>
  <c r="X18" i="22" s="1"/>
  <c r="W18" i="22"/>
  <c r="W16" i="22"/>
  <c r="AI37" i="21"/>
  <c r="X16" i="22" s="1"/>
  <c r="W12" i="22"/>
  <c r="AI25" i="21"/>
  <c r="X12" i="22" s="1"/>
  <c r="W11" i="22"/>
  <c r="AI22" i="21"/>
  <c r="X11" i="22" s="1"/>
  <c r="W8" i="22"/>
  <c r="AH63" i="21"/>
  <c r="AI11" i="21"/>
  <c r="X8" i="22" s="1"/>
  <c r="W9" i="20"/>
  <c r="AI15" i="19"/>
  <c r="X9" i="20" s="1"/>
  <c r="W20" i="20"/>
  <c r="AI217" i="19"/>
  <c r="X20" i="20" s="1"/>
  <c r="W12" i="20"/>
  <c r="X12" i="20"/>
  <c r="W13" i="20"/>
  <c r="AI95" i="19"/>
  <c r="X13" i="20" s="1"/>
  <c r="W16" i="20"/>
  <c r="AI193" i="19"/>
  <c r="X16" i="20" s="1"/>
  <c r="W8" i="20"/>
  <c r="AJ258" i="19"/>
  <c r="AI11" i="19"/>
  <c r="X8" i="20" s="1"/>
  <c r="W23" i="18"/>
  <c r="AI70" i="17"/>
  <c r="X23" i="18" s="1"/>
  <c r="W20" i="18"/>
  <c r="AI59" i="17"/>
  <c r="X20" i="18" s="1"/>
  <c r="W12" i="18"/>
  <c r="AI27" i="17"/>
  <c r="X12" i="18" s="1"/>
  <c r="AI67" i="17"/>
  <c r="X22" i="18" s="1"/>
  <c r="W22" i="18"/>
  <c r="W11" i="18"/>
  <c r="AI23" i="17"/>
  <c r="X11" i="18" s="1"/>
  <c r="W16" i="18"/>
  <c r="AI43" i="17"/>
  <c r="X16" i="18" s="1"/>
  <c r="W15" i="18"/>
  <c r="AI39" i="17"/>
  <c r="X15" i="18" s="1"/>
  <c r="W19" i="18"/>
  <c r="AI55" i="17"/>
  <c r="X19" i="18" s="1"/>
  <c r="W8" i="18"/>
  <c r="AH71" i="17"/>
  <c r="AJ39" i="17" s="1"/>
  <c r="Y15" i="18" s="1"/>
  <c r="AI11" i="17"/>
  <c r="X8" i="18" s="1"/>
  <c r="W19" i="16"/>
  <c r="AI55" i="15"/>
  <c r="X19" i="16" s="1"/>
  <c r="AI67" i="15"/>
  <c r="X22" i="16" s="1"/>
  <c r="W22" i="16"/>
  <c r="AI51" i="15"/>
  <c r="X18" i="16" s="1"/>
  <c r="W18" i="16"/>
  <c r="W15" i="16"/>
  <c r="AI39" i="15"/>
  <c r="X15" i="16" s="1"/>
  <c r="W11" i="16"/>
  <c r="AI23" i="15"/>
  <c r="X11" i="16" s="1"/>
  <c r="W16" i="16"/>
  <c r="AI43" i="15"/>
  <c r="X16" i="16" s="1"/>
  <c r="W23" i="16"/>
  <c r="AI71" i="15"/>
  <c r="X23" i="16" s="1"/>
  <c r="AH72" i="15"/>
  <c r="AJ51" i="15" s="1"/>
  <c r="Y18" i="16" s="1"/>
  <c r="W20" i="14"/>
  <c r="AI58" i="13"/>
  <c r="X20" i="14" s="1"/>
  <c r="W12" i="14"/>
  <c r="AI27" i="13"/>
  <c r="X12" i="14" s="1"/>
  <c r="W16" i="14"/>
  <c r="AI42" i="13"/>
  <c r="X16" i="14" s="1"/>
  <c r="W8" i="14"/>
  <c r="AH72" i="13"/>
  <c r="AI11" i="13"/>
  <c r="X8" i="14" s="1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H71" i="11"/>
  <c r="AJ15" i="11" s="1"/>
  <c r="Y9" i="12" s="1"/>
  <c r="AI11" i="11"/>
  <c r="X8" i="12" s="1"/>
  <c r="W17" i="12"/>
  <c r="AI47" i="11"/>
  <c r="X17" i="12" s="1"/>
  <c r="W12" i="12"/>
  <c r="AI27" i="11"/>
  <c r="X12" i="12" s="1"/>
  <c r="W19" i="12"/>
  <c r="AI55" i="11"/>
  <c r="X19" i="12" s="1"/>
  <c r="AI67" i="9"/>
  <c r="X22" i="10" s="1"/>
  <c r="W22" i="10"/>
  <c r="W8" i="10"/>
  <c r="AI11" i="9"/>
  <c r="X8" i="10" s="1"/>
  <c r="AH71" i="9"/>
  <c r="AJ67" i="9" s="1"/>
  <c r="Y22" i="10" s="1"/>
  <c r="AI63" i="9"/>
  <c r="X21" i="10" s="1"/>
  <c r="W21" i="10"/>
  <c r="AI19" i="9"/>
  <c r="X10" i="10" s="1"/>
  <c r="W10" i="10"/>
  <c r="AI51" i="9"/>
  <c r="X18" i="10" s="1"/>
  <c r="W18" i="10"/>
  <c r="W11" i="10"/>
  <c r="AI23" i="9"/>
  <c r="X11" i="10" s="1"/>
  <c r="W15" i="10"/>
  <c r="AI39" i="9"/>
  <c r="X15" i="10" s="1"/>
  <c r="AI35" i="9"/>
  <c r="X14" i="10" s="1"/>
  <c r="W14" i="10"/>
  <c r="W12" i="10"/>
  <c r="AI27" i="9"/>
  <c r="X12" i="10" s="1"/>
  <c r="W19" i="10"/>
  <c r="AI55" i="9"/>
  <c r="X19" i="10" s="1"/>
  <c r="W19" i="8"/>
  <c r="AI55" i="7"/>
  <c r="X19" i="8" s="1"/>
  <c r="W20" i="8"/>
  <c r="AI59" i="7"/>
  <c r="X20" i="8" s="1"/>
  <c r="W12" i="8"/>
  <c r="AI27" i="7"/>
  <c r="X12" i="8" s="1"/>
  <c r="W16" i="8"/>
  <c r="AI43" i="7"/>
  <c r="X16" i="8" s="1"/>
  <c r="W8" i="8"/>
  <c r="AH72" i="7"/>
  <c r="AJ27" i="7" s="1"/>
  <c r="Y12" i="8" s="1"/>
  <c r="AJ11" i="7"/>
  <c r="Y8" i="8" s="1"/>
  <c r="AI11" i="7"/>
  <c r="X8" i="8" s="1"/>
  <c r="AI55" i="3"/>
  <c r="X19" i="4" s="1"/>
  <c r="W20" i="4"/>
  <c r="AI59" i="3"/>
  <c r="X20" i="4" s="1"/>
  <c r="W8" i="6"/>
  <c r="AI11" i="5"/>
  <c r="X8" i="6" s="1"/>
  <c r="AH71" i="5"/>
  <c r="AJ35" i="5" s="1"/>
  <c r="Y14" i="6" s="1"/>
  <c r="W12" i="6"/>
  <c r="AI27" i="5"/>
  <c r="X12" i="6" s="1"/>
  <c r="W11" i="6"/>
  <c r="AI23" i="5"/>
  <c r="X11" i="6" s="1"/>
  <c r="W17" i="6"/>
  <c r="AI47" i="5"/>
  <c r="X17" i="6" s="1"/>
  <c r="W21" i="6"/>
  <c r="AI63" i="5"/>
  <c r="X21" i="6" s="1"/>
  <c r="W23" i="6"/>
  <c r="AI70" i="5"/>
  <c r="X23" i="6" s="1"/>
  <c r="AI35" i="5"/>
  <c r="X14" i="6" s="1"/>
  <c r="W14" i="6"/>
  <c r="W16" i="6"/>
  <c r="AI43" i="5"/>
  <c r="X16" i="6" s="1"/>
  <c r="W15" i="6"/>
  <c r="AI39" i="5"/>
  <c r="X15" i="6" s="1"/>
  <c r="AI19" i="5"/>
  <c r="X10" i="6" s="1"/>
  <c r="W10" i="6"/>
  <c r="W9" i="6"/>
  <c r="AI15" i="5"/>
  <c r="X9" i="6" s="1"/>
  <c r="W11" i="4"/>
  <c r="AI23" i="3"/>
  <c r="X11" i="4" s="1"/>
  <c r="W8" i="4"/>
  <c r="AH71" i="3"/>
  <c r="AJ11" i="3" s="1"/>
  <c r="Y8" i="4" s="1"/>
  <c r="AI11" i="3"/>
  <c r="X8" i="4" s="1"/>
  <c r="W17" i="4"/>
  <c r="AI47" i="3"/>
  <c r="X17" i="4" s="1"/>
  <c r="W9" i="4"/>
  <c r="AI15" i="3"/>
  <c r="X9" i="4" s="1"/>
  <c r="W16" i="4"/>
  <c r="AI43" i="3"/>
  <c r="X16" i="4" s="1"/>
  <c r="AI19" i="3"/>
  <c r="X10" i="4" s="1"/>
  <c r="W10" i="4"/>
  <c r="W15" i="4"/>
  <c r="AI39" i="3"/>
  <c r="X15" i="4" s="1"/>
  <c r="W13" i="4"/>
  <c r="AI31" i="3"/>
  <c r="X13" i="4" s="1"/>
  <c r="AI51" i="3"/>
  <c r="X18" i="4" s="1"/>
  <c r="W18" i="4"/>
  <c r="AI35" i="3"/>
  <c r="X14" i="4" s="1"/>
  <c r="W14" i="4"/>
  <c r="W12" i="4"/>
  <c r="AI27" i="3"/>
  <c r="X12" i="4" s="1"/>
  <c r="AI67" i="3"/>
  <c r="X22" i="4" s="1"/>
  <c r="W22" i="4"/>
  <c r="AJ187" i="26" l="1"/>
  <c r="AJ225" i="26"/>
  <c r="AJ224" i="26"/>
  <c r="AJ226" i="26"/>
  <c r="AJ222" i="26"/>
  <c r="AJ223" i="26"/>
  <c r="AJ182" i="26"/>
  <c r="AJ183" i="26"/>
  <c r="AJ178" i="26"/>
  <c r="AJ176" i="26"/>
  <c r="AJ177" i="26"/>
  <c r="AJ174" i="26"/>
  <c r="AJ175" i="26"/>
  <c r="AJ165" i="26"/>
  <c r="AJ166" i="26"/>
  <c r="AJ150" i="26"/>
  <c r="AJ138" i="26"/>
  <c r="AJ136" i="26"/>
  <c r="AJ148" i="26"/>
  <c r="AJ140" i="26"/>
  <c r="AJ149" i="26"/>
  <c r="AJ153" i="26"/>
  <c r="AJ146" i="26"/>
  <c r="AJ152" i="26"/>
  <c r="AJ142" i="26"/>
  <c r="AJ144" i="26"/>
  <c r="AJ133" i="26"/>
  <c r="AJ137" i="26"/>
  <c r="AJ131" i="26"/>
  <c r="AJ135" i="26"/>
  <c r="AJ134" i="26"/>
  <c r="AJ145" i="26"/>
  <c r="AJ143" i="26"/>
  <c r="AJ147" i="26"/>
  <c r="AJ130" i="26"/>
  <c r="AJ151" i="26"/>
  <c r="AJ139" i="26"/>
  <c r="AJ141" i="26"/>
  <c r="AJ132" i="26"/>
  <c r="AJ95" i="26"/>
  <c r="AJ94" i="26"/>
  <c r="AJ118" i="26"/>
  <c r="AJ112" i="26"/>
  <c r="AJ104" i="26"/>
  <c r="AJ107" i="26"/>
  <c r="AJ117" i="26"/>
  <c r="AJ113" i="26"/>
  <c r="AJ110" i="26"/>
  <c r="AJ99" i="26"/>
  <c r="AJ116" i="26"/>
  <c r="AJ114" i="26"/>
  <c r="AJ108" i="26"/>
  <c r="AJ96" i="26"/>
  <c r="AJ101" i="26"/>
  <c r="AJ100" i="26"/>
  <c r="AJ106" i="26"/>
  <c r="AJ103" i="26"/>
  <c r="AJ92" i="26"/>
  <c r="AJ98" i="26"/>
  <c r="AJ119" i="26"/>
  <c r="AJ120" i="26"/>
  <c r="AJ115" i="26"/>
  <c r="AJ97" i="26"/>
  <c r="AJ91" i="26"/>
  <c r="AJ111" i="26"/>
  <c r="AJ93" i="26"/>
  <c r="AJ102" i="26"/>
  <c r="AJ109" i="26"/>
  <c r="AJ105" i="26"/>
  <c r="AJ59" i="26"/>
  <c r="AJ60" i="26"/>
  <c r="AJ64" i="26"/>
  <c r="AJ78" i="26"/>
  <c r="AJ68" i="26"/>
  <c r="AJ71" i="26"/>
  <c r="AJ82" i="26"/>
  <c r="AJ61" i="26"/>
  <c r="AJ84" i="26"/>
  <c r="AJ79" i="26"/>
  <c r="AJ80" i="26"/>
  <c r="AJ56" i="26"/>
  <c r="AJ65" i="26"/>
  <c r="AJ76" i="26"/>
  <c r="AJ67" i="26"/>
  <c r="AJ57" i="26"/>
  <c r="AJ69" i="26"/>
  <c r="AJ85" i="26"/>
  <c r="AJ58" i="26"/>
  <c r="AJ77" i="26"/>
  <c r="AJ70" i="26"/>
  <c r="AJ75" i="26"/>
  <c r="AJ72" i="26"/>
  <c r="AJ62" i="26"/>
  <c r="AJ66" i="26"/>
  <c r="AJ74" i="26"/>
  <c r="AJ81" i="26"/>
  <c r="AJ83" i="26"/>
  <c r="AJ73" i="26"/>
  <c r="AJ63" i="26"/>
  <c r="AJ86" i="26"/>
  <c r="AJ24" i="26"/>
  <c r="AJ30" i="26"/>
  <c r="AJ32" i="26"/>
  <c r="AJ25" i="26"/>
  <c r="AJ21" i="26"/>
  <c r="AJ27" i="26"/>
  <c r="AJ31" i="26"/>
  <c r="AJ22" i="26"/>
  <c r="AJ28" i="26"/>
  <c r="AJ29" i="26"/>
  <c r="AJ26" i="26"/>
  <c r="AJ23" i="26"/>
  <c r="AJ105" i="23"/>
  <c r="AJ108" i="23"/>
  <c r="AJ102" i="23"/>
  <c r="AJ97" i="23"/>
  <c r="AJ98" i="23"/>
  <c r="AJ107" i="23"/>
  <c r="AJ100" i="23"/>
  <c r="AJ101" i="23"/>
  <c r="AJ106" i="23"/>
  <c r="AJ104" i="23"/>
  <c r="AJ99" i="23"/>
  <c r="AJ109" i="23"/>
  <c r="AJ110" i="23"/>
  <c r="AJ103" i="23"/>
  <c r="AJ69" i="23"/>
  <c r="AJ77" i="23"/>
  <c r="AJ85" i="23"/>
  <c r="AJ93" i="23"/>
  <c r="AJ88" i="23"/>
  <c r="AJ90" i="23"/>
  <c r="AJ81" i="23"/>
  <c r="AJ80" i="23"/>
  <c r="AJ73" i="23"/>
  <c r="AJ92" i="23"/>
  <c r="AJ82" i="23"/>
  <c r="AJ74" i="23"/>
  <c r="AJ86" i="23"/>
  <c r="AJ76" i="23"/>
  <c r="AJ78" i="23"/>
  <c r="AJ68" i="23"/>
  <c r="AJ84" i="23"/>
  <c r="AJ67" i="23"/>
  <c r="AJ83" i="23"/>
  <c r="AJ89" i="23"/>
  <c r="AJ75" i="23"/>
  <c r="AJ91" i="23"/>
  <c r="AJ70" i="23"/>
  <c r="AJ79" i="23"/>
  <c r="AJ72" i="23"/>
  <c r="AJ71" i="23"/>
  <c r="AJ87" i="23"/>
  <c r="AJ41" i="23"/>
  <c r="AJ37" i="23"/>
  <c r="AJ42" i="23"/>
  <c r="AJ34" i="23"/>
  <c r="AJ38" i="23"/>
  <c r="AJ43" i="23"/>
  <c r="AJ40" i="23"/>
  <c r="AJ35" i="23"/>
  <c r="AJ45" i="23"/>
  <c r="AJ36" i="23"/>
  <c r="AJ39" i="23"/>
  <c r="AJ44" i="23"/>
  <c r="AJ30" i="23"/>
  <c r="AJ33" i="23"/>
  <c r="AJ31" i="23"/>
  <c r="Y11" i="24" s="1"/>
  <c r="AJ20" i="23"/>
  <c r="AJ18" i="23"/>
  <c r="AJ22" i="23"/>
  <c r="AJ25" i="23"/>
  <c r="AJ26" i="23"/>
  <c r="AJ27" i="23"/>
  <c r="AJ19" i="23"/>
  <c r="AJ28" i="23"/>
  <c r="AJ23" i="23"/>
  <c r="AJ24" i="23"/>
  <c r="AJ21" i="23"/>
  <c r="W25" i="24"/>
  <c r="AJ54" i="21"/>
  <c r="AJ55" i="21"/>
  <c r="AJ11" i="21"/>
  <c r="Y8" i="22" s="1"/>
  <c r="AJ15" i="21"/>
  <c r="AJ223" i="19"/>
  <c r="Y22" i="20" s="1"/>
  <c r="AJ222" i="19"/>
  <c r="AJ213" i="19"/>
  <c r="AJ210" i="19"/>
  <c r="AJ214" i="19"/>
  <c r="AJ209" i="19"/>
  <c r="AJ208" i="19"/>
  <c r="AJ212" i="19"/>
  <c r="AJ211" i="19"/>
  <c r="AJ216" i="19"/>
  <c r="AJ215" i="19"/>
  <c r="AJ167" i="19"/>
  <c r="AJ175" i="19"/>
  <c r="AJ183" i="19"/>
  <c r="AJ165" i="19"/>
  <c r="AJ186" i="19"/>
  <c r="AJ177" i="19"/>
  <c r="AJ171" i="19"/>
  <c r="AJ182" i="19"/>
  <c r="AJ166" i="19"/>
  <c r="AJ180" i="19"/>
  <c r="AJ173" i="19"/>
  <c r="AJ169" i="19"/>
  <c r="AJ162" i="19"/>
  <c r="AJ174" i="19"/>
  <c r="AJ176" i="19"/>
  <c r="AJ187" i="19"/>
  <c r="AJ184" i="19"/>
  <c r="AJ164" i="19"/>
  <c r="AJ163" i="19"/>
  <c r="AJ178" i="19"/>
  <c r="AJ181" i="19"/>
  <c r="AJ185" i="19"/>
  <c r="AJ172" i="19"/>
  <c r="AJ168" i="19"/>
  <c r="AJ170" i="19"/>
  <c r="AJ160" i="19"/>
  <c r="AJ179" i="19"/>
  <c r="AJ161" i="19"/>
  <c r="AJ130" i="19"/>
  <c r="AJ138" i="19"/>
  <c r="AJ114" i="19"/>
  <c r="AJ154" i="19"/>
  <c r="AJ135" i="19"/>
  <c r="AJ103" i="19"/>
  <c r="AJ111" i="19"/>
  <c r="AJ119" i="19"/>
  <c r="AJ127" i="19"/>
  <c r="AJ143" i="19"/>
  <c r="AJ151" i="19"/>
  <c r="AJ122" i="19"/>
  <c r="AJ146" i="19"/>
  <c r="AJ106" i="19"/>
  <c r="AJ101" i="19"/>
  <c r="AJ109" i="19"/>
  <c r="AJ117" i="19"/>
  <c r="AJ125" i="19"/>
  <c r="AJ133" i="19"/>
  <c r="AJ141" i="19"/>
  <c r="AJ149" i="19"/>
  <c r="AJ156" i="19"/>
  <c r="AJ126" i="19"/>
  <c r="AJ110" i="19"/>
  <c r="AJ104" i="19"/>
  <c r="AJ129" i="19"/>
  <c r="AJ148" i="19"/>
  <c r="AJ128" i="19"/>
  <c r="AJ150" i="19"/>
  <c r="AJ131" i="19"/>
  <c r="AJ121" i="19"/>
  <c r="AJ140" i="19"/>
  <c r="AJ112" i="19"/>
  <c r="AJ134" i="19"/>
  <c r="AJ144" i="19"/>
  <c r="AJ113" i="19"/>
  <c r="AJ132" i="19"/>
  <c r="AJ142" i="19"/>
  <c r="AJ118" i="19"/>
  <c r="AJ136" i="19"/>
  <c r="AJ105" i="19"/>
  <c r="AJ137" i="19"/>
  <c r="AJ124" i="19"/>
  <c r="AJ155" i="19"/>
  <c r="AJ102" i="19"/>
  <c r="AJ99" i="19"/>
  <c r="AJ100" i="19"/>
  <c r="AJ120" i="19"/>
  <c r="AJ116" i="19"/>
  <c r="AJ139" i="19"/>
  <c r="AJ147" i="19"/>
  <c r="AJ153" i="19"/>
  <c r="AJ107" i="19"/>
  <c r="AJ108" i="19"/>
  <c r="AJ123" i="19"/>
  <c r="AJ152" i="19"/>
  <c r="AJ145" i="19"/>
  <c r="AJ115" i="19"/>
  <c r="AJ75" i="19"/>
  <c r="AJ77" i="19"/>
  <c r="AJ83" i="19"/>
  <c r="AJ79" i="19"/>
  <c r="AJ91" i="19"/>
  <c r="AJ76" i="19"/>
  <c r="AJ93" i="19"/>
  <c r="AJ92" i="19"/>
  <c r="AJ69" i="19"/>
  <c r="AJ88" i="19"/>
  <c r="AJ89" i="19"/>
  <c r="AJ78" i="19"/>
  <c r="AJ80" i="19"/>
  <c r="AJ94" i="19"/>
  <c r="AJ73" i="19"/>
  <c r="AJ90" i="19"/>
  <c r="AJ87" i="19"/>
  <c r="AJ81" i="19"/>
  <c r="AJ70" i="19"/>
  <c r="AJ74" i="19"/>
  <c r="AJ71" i="19"/>
  <c r="AJ82" i="19"/>
  <c r="AJ86" i="19"/>
  <c r="AJ84" i="19"/>
  <c r="AJ85" i="19"/>
  <c r="AJ72" i="19"/>
  <c r="AJ26" i="19"/>
  <c r="AJ22" i="19"/>
  <c r="AJ41" i="19"/>
  <c r="AJ34" i="19"/>
  <c r="AJ40" i="19"/>
  <c r="AJ44" i="19"/>
  <c r="AJ43" i="19"/>
  <c r="AJ30" i="19"/>
  <c r="AJ36" i="19"/>
  <c r="AJ45" i="19"/>
  <c r="AJ27" i="19"/>
  <c r="AJ33" i="19"/>
  <c r="AJ38" i="19"/>
  <c r="AJ39" i="19"/>
  <c r="AJ24" i="19"/>
  <c r="AJ32" i="19"/>
  <c r="AJ23" i="19"/>
  <c r="AJ31" i="19"/>
  <c r="AJ35" i="19"/>
  <c r="AJ25" i="19"/>
  <c r="AJ42" i="19"/>
  <c r="AJ29" i="19"/>
  <c r="AJ37" i="19"/>
  <c r="AJ28" i="19"/>
  <c r="AJ261" i="19"/>
  <c r="AJ21" i="19"/>
  <c r="AJ123" i="26"/>
  <c r="AJ217" i="26"/>
  <c r="AJ219" i="26"/>
  <c r="AJ218" i="26"/>
  <c r="AJ214" i="26"/>
  <c r="AJ210" i="26"/>
  <c r="AJ198" i="26"/>
  <c r="AJ211" i="26"/>
  <c r="AJ209" i="26"/>
  <c r="AJ207" i="26"/>
  <c r="AJ208" i="26"/>
  <c r="AJ221" i="26"/>
  <c r="AJ220" i="26"/>
  <c r="AJ215" i="26"/>
  <c r="AJ205" i="26"/>
  <c r="AJ213" i="26"/>
  <c r="AJ216" i="26"/>
  <c r="AJ203" i="26"/>
  <c r="AJ200" i="26"/>
  <c r="AJ206" i="26"/>
  <c r="AJ204" i="26"/>
  <c r="AJ199" i="26"/>
  <c r="AJ201" i="26"/>
  <c r="AJ202" i="26"/>
  <c r="AJ212" i="26"/>
  <c r="AI236" i="26"/>
  <c r="X25" i="27" s="1"/>
  <c r="AJ48" i="26"/>
  <c r="AJ50" i="26"/>
  <c r="AJ52" i="26"/>
  <c r="AJ46" i="26"/>
  <c r="AJ49" i="26"/>
  <c r="AJ45" i="26"/>
  <c r="AJ47" i="26"/>
  <c r="AJ51" i="26"/>
  <c r="AJ235" i="19"/>
  <c r="AJ227" i="19"/>
  <c r="AJ239" i="19"/>
  <c r="AJ243" i="19"/>
  <c r="AJ240" i="19"/>
  <c r="AJ241" i="19"/>
  <c r="AJ236" i="19"/>
  <c r="AJ230" i="19"/>
  <c r="AJ255" i="19"/>
  <c r="AJ247" i="19"/>
  <c r="AJ251" i="19"/>
  <c r="AJ238" i="19"/>
  <c r="AJ232" i="19"/>
  <c r="AJ233" i="19"/>
  <c r="AJ228" i="19"/>
  <c r="AJ257" i="19"/>
  <c r="AJ254" i="19"/>
  <c r="AJ242" i="19"/>
  <c r="AJ246" i="19"/>
  <c r="AJ231" i="19"/>
  <c r="AJ226" i="19"/>
  <c r="AJ256" i="19"/>
  <c r="AJ237" i="19"/>
  <c r="AJ245" i="19"/>
  <c r="AJ249" i="19"/>
  <c r="AJ253" i="19"/>
  <c r="AJ252" i="19"/>
  <c r="AJ250" i="19"/>
  <c r="AJ234" i="19"/>
  <c r="AJ248" i="19"/>
  <c r="AJ229" i="19"/>
  <c r="AJ244" i="19"/>
  <c r="AJ61" i="19"/>
  <c r="AJ56" i="19"/>
  <c r="AJ55" i="19"/>
  <c r="AJ63" i="19"/>
  <c r="AJ60" i="19"/>
  <c r="AJ64" i="19"/>
  <c r="AJ57" i="19"/>
  <c r="AJ59" i="19"/>
  <c r="AJ58" i="19"/>
  <c r="AJ62" i="19"/>
  <c r="AJ27" i="17"/>
  <c r="Y12" i="18" s="1"/>
  <c r="AJ23" i="15"/>
  <c r="Y11" i="16" s="1"/>
  <c r="AJ230" i="26"/>
  <c r="AJ229" i="26"/>
  <c r="AJ231" i="26"/>
  <c r="Y23" i="27" s="1"/>
  <c r="AJ160" i="26"/>
  <c r="AJ196" i="26"/>
  <c r="AJ197" i="26"/>
  <c r="AJ191" i="26"/>
  <c r="AJ193" i="26"/>
  <c r="AJ195" i="26"/>
  <c r="AJ192" i="26"/>
  <c r="AJ194" i="26"/>
  <c r="AJ190" i="26"/>
  <c r="AJ125" i="26"/>
  <c r="AJ129" i="26"/>
  <c r="AJ126" i="26"/>
  <c r="AJ127" i="26"/>
  <c r="AJ128" i="26"/>
  <c r="AJ36" i="26"/>
  <c r="AJ40" i="26"/>
  <c r="AJ44" i="26"/>
  <c r="AJ37" i="26"/>
  <c r="AJ41" i="26"/>
  <c r="AJ39" i="26"/>
  <c r="AJ38" i="26"/>
  <c r="AJ42" i="26"/>
  <c r="AJ43" i="26"/>
  <c r="AJ53" i="26"/>
  <c r="Y12" i="27" s="1"/>
  <c r="AJ13" i="26"/>
  <c r="AJ157" i="26"/>
  <c r="Y16" i="27" s="1"/>
  <c r="AJ10" i="26"/>
  <c r="AJ191" i="19"/>
  <c r="AJ192" i="19"/>
  <c r="AJ95" i="19"/>
  <c r="Y13" i="20" s="1"/>
  <c r="AJ52" i="19"/>
  <c r="AJ49" i="19"/>
  <c r="AJ53" i="19"/>
  <c r="AJ50" i="19"/>
  <c r="AJ54" i="19"/>
  <c r="AJ51" i="19"/>
  <c r="W25" i="22"/>
  <c r="AJ37" i="21"/>
  <c r="Y16" i="22" s="1"/>
  <c r="AJ46" i="21"/>
  <c r="Y19" i="22" s="1"/>
  <c r="AJ25" i="21"/>
  <c r="Y12" i="22" s="1"/>
  <c r="AJ43" i="21"/>
  <c r="Y18" i="22" s="1"/>
  <c r="AJ62" i="21"/>
  <c r="Y24" i="22" s="1"/>
  <c r="AJ11" i="19"/>
  <c r="Y8" i="20" s="1"/>
  <c r="AJ15" i="19"/>
  <c r="Y9" i="20" s="1"/>
  <c r="W24" i="16"/>
  <c r="AJ27" i="13"/>
  <c r="Y12" i="14" s="1"/>
  <c r="AJ69" i="13"/>
  <c r="W24" i="14"/>
  <c r="AJ31" i="11"/>
  <c r="Y13" i="12" s="1"/>
  <c r="AJ11" i="11"/>
  <c r="Y8" i="12" s="1"/>
  <c r="AJ11" i="9"/>
  <c r="Y8" i="10" s="1"/>
  <c r="AJ35" i="9"/>
  <c r="Y14" i="10" s="1"/>
  <c r="AJ51" i="9"/>
  <c r="Y18" i="10" s="1"/>
  <c r="AJ55" i="9"/>
  <c r="Y19" i="10" s="1"/>
  <c r="AJ23" i="9"/>
  <c r="Y11" i="10" s="1"/>
  <c r="AJ39" i="9"/>
  <c r="Y15" i="10" s="1"/>
  <c r="W24" i="31"/>
  <c r="AJ23" i="30"/>
  <c r="Y11" i="31" s="1"/>
  <c r="AJ39" i="30"/>
  <c r="Y15" i="31" s="1"/>
  <c r="AJ27" i="30"/>
  <c r="Y12" i="31" s="1"/>
  <c r="AJ43" i="30"/>
  <c r="Y16" i="31" s="1"/>
  <c r="AJ59" i="30"/>
  <c r="Y20" i="31" s="1"/>
  <c r="AJ71" i="30"/>
  <c r="Y24" i="31" s="1"/>
  <c r="AJ62" i="30"/>
  <c r="AI71" i="30"/>
  <c r="X24" i="31" s="1"/>
  <c r="AJ49" i="30"/>
  <c r="AJ33" i="30"/>
  <c r="AJ17" i="30"/>
  <c r="AJ13" i="30"/>
  <c r="AJ65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 s="1"/>
  <c r="AJ54" i="30"/>
  <c r="AJ42" i="30"/>
  <c r="AJ51" i="30"/>
  <c r="Y18" i="31" s="1"/>
  <c r="AJ25" i="30"/>
  <c r="AJ35" i="30"/>
  <c r="Y14" i="31" s="1"/>
  <c r="AJ15" i="30"/>
  <c r="Y9" i="31" s="1"/>
  <c r="AJ31" i="30"/>
  <c r="Y13" i="31" s="1"/>
  <c r="AJ57" i="30"/>
  <c r="AJ66" i="30"/>
  <c r="AJ53" i="30"/>
  <c r="AJ19" i="30"/>
  <c r="Y10" i="31" s="1"/>
  <c r="AJ10" i="30"/>
  <c r="AJ37" i="30"/>
  <c r="AJ47" i="30"/>
  <c r="AJ41" i="30"/>
  <c r="AJ70" i="30"/>
  <c r="Y23" i="31" s="1"/>
  <c r="AJ21" i="30"/>
  <c r="AJ63" i="30"/>
  <c r="Y21" i="31" s="1"/>
  <c r="AJ9" i="30"/>
  <c r="AJ72" i="28"/>
  <c r="Y24" i="29" s="1"/>
  <c r="AI72" i="28"/>
  <c r="X24" i="29" s="1"/>
  <c r="AJ22" i="28"/>
  <c r="AJ38" i="28"/>
  <c r="AJ34" i="28"/>
  <c r="AJ69" i="28"/>
  <c r="AJ18" i="28"/>
  <c r="AJ45" i="28"/>
  <c r="AJ29" i="28"/>
  <c r="AJ21" i="28"/>
  <c r="AJ65" i="28"/>
  <c r="AJ66" i="28"/>
  <c r="AJ58" i="28"/>
  <c r="AJ30" i="28"/>
  <c r="AJ10" i="28"/>
  <c r="AJ50" i="28"/>
  <c r="AJ53" i="28"/>
  <c r="AJ17" i="28"/>
  <c r="AJ42" i="28"/>
  <c r="AJ33" i="28"/>
  <c r="AJ26" i="28"/>
  <c r="AJ13" i="28"/>
  <c r="AJ49" i="28"/>
  <c r="AJ37" i="28"/>
  <c r="AJ61" i="28"/>
  <c r="AJ14" i="28"/>
  <c r="AJ70" i="28"/>
  <c r="AJ62" i="28"/>
  <c r="AJ46" i="28"/>
  <c r="AJ55" i="28"/>
  <c r="Y19" i="29" s="1"/>
  <c r="AJ35" i="28"/>
  <c r="Y14" i="29" s="1"/>
  <c r="AJ63" i="28"/>
  <c r="Y21" i="29" s="1"/>
  <c r="AJ15" i="28"/>
  <c r="Y9" i="29" s="1"/>
  <c r="AJ51" i="28"/>
  <c r="Y18" i="29" s="1"/>
  <c r="AJ9" i="28"/>
  <c r="AJ25" i="28"/>
  <c r="AJ19" i="28"/>
  <c r="Y10" i="29" s="1"/>
  <c r="AJ57" i="28"/>
  <c r="AJ31" i="28"/>
  <c r="Y13" i="29" s="1"/>
  <c r="AJ71" i="28"/>
  <c r="Y23" i="29" s="1"/>
  <c r="AJ67" i="28"/>
  <c r="Y22" i="29" s="1"/>
  <c r="AJ54" i="28"/>
  <c r="AJ39" i="28"/>
  <c r="Y15" i="29" s="1"/>
  <c r="AJ47" i="28"/>
  <c r="AJ41" i="28"/>
  <c r="AJ23" i="28"/>
  <c r="Y11" i="29" s="1"/>
  <c r="W24" i="29"/>
  <c r="AJ27" i="28"/>
  <c r="Y12" i="29" s="1"/>
  <c r="AJ43" i="28"/>
  <c r="Y16" i="29" s="1"/>
  <c r="AJ11" i="28"/>
  <c r="Y8" i="29" s="1"/>
  <c r="AJ55" i="26"/>
  <c r="AJ124" i="26"/>
  <c r="AJ19" i="26"/>
  <c r="AJ16" i="26"/>
  <c r="AJ169" i="26"/>
  <c r="AJ89" i="26"/>
  <c r="AJ181" i="26"/>
  <c r="AJ234" i="26"/>
  <c r="AJ163" i="26"/>
  <c r="AJ159" i="26"/>
  <c r="AJ233" i="26"/>
  <c r="AJ20" i="26"/>
  <c r="AJ164" i="26"/>
  <c r="AJ90" i="26"/>
  <c r="AJ189" i="26"/>
  <c r="AJ12" i="26"/>
  <c r="AJ121" i="26"/>
  <c r="Y14" i="27" s="1"/>
  <c r="AJ9" i="26"/>
  <c r="AJ33" i="26"/>
  <c r="Y11" i="27" s="1"/>
  <c r="AJ87" i="26"/>
  <c r="Y13" i="27" s="1"/>
  <c r="AJ235" i="26"/>
  <c r="Y24" i="27" s="1"/>
  <c r="AJ171" i="26"/>
  <c r="Y19" i="27" s="1"/>
  <c r="AJ170" i="26"/>
  <c r="AJ154" i="26"/>
  <c r="Y15" i="27" s="1"/>
  <c r="AJ184" i="26"/>
  <c r="Y21" i="27" s="1"/>
  <c r="AJ156" i="26"/>
  <c r="AJ167" i="26"/>
  <c r="Y18" i="27" s="1"/>
  <c r="AJ35" i="26"/>
  <c r="AJ14" i="26"/>
  <c r="Y9" i="27" s="1"/>
  <c r="AJ173" i="26"/>
  <c r="AJ227" i="26"/>
  <c r="Y22" i="27" s="1"/>
  <c r="AJ161" i="26"/>
  <c r="AJ17" i="26"/>
  <c r="Y10" i="27" s="1"/>
  <c r="W25" i="27"/>
  <c r="AJ179" i="26"/>
  <c r="Y20" i="27" s="1"/>
  <c r="AJ115" i="23"/>
  <c r="Y16" i="24" s="1"/>
  <c r="AJ111" i="23"/>
  <c r="Y15" i="24" s="1"/>
  <c r="AJ143" i="23"/>
  <c r="Y25" i="24" s="1"/>
  <c r="AI143" i="23"/>
  <c r="X25" i="24" s="1"/>
  <c r="AJ132" i="23"/>
  <c r="AJ120" i="23"/>
  <c r="AJ66" i="23"/>
  <c r="AJ15" i="23"/>
  <c r="AJ29" i="23"/>
  <c r="AJ131" i="23"/>
  <c r="AJ141" i="23"/>
  <c r="AJ48" i="23"/>
  <c r="AJ125" i="23"/>
  <c r="AJ114" i="23"/>
  <c r="AJ122" i="23"/>
  <c r="AJ138" i="23"/>
  <c r="AJ128" i="23"/>
  <c r="AJ12" i="23"/>
  <c r="AJ117" i="23"/>
  <c r="AJ126" i="23"/>
  <c r="Y19" i="24" s="1"/>
  <c r="AJ113" i="23"/>
  <c r="AJ123" i="23"/>
  <c r="Y18" i="24" s="1"/>
  <c r="AJ139" i="23"/>
  <c r="Y23" i="24" s="1"/>
  <c r="AJ16" i="23"/>
  <c r="Y10" i="24" s="1"/>
  <c r="AJ9" i="23"/>
  <c r="AJ133" i="23"/>
  <c r="Y21" i="24" s="1"/>
  <c r="AJ94" i="23"/>
  <c r="Y14" i="24" s="1"/>
  <c r="AJ64" i="23"/>
  <c r="Y13" i="24" s="1"/>
  <c r="AJ118" i="23"/>
  <c r="AJ13" i="23"/>
  <c r="Y9" i="24" s="1"/>
  <c r="AJ96" i="23"/>
  <c r="AJ142" i="23"/>
  <c r="Y24" i="24" s="1"/>
  <c r="AJ129" i="23"/>
  <c r="Y20" i="24" s="1"/>
  <c r="AJ46" i="23"/>
  <c r="Y12" i="24" s="1"/>
  <c r="AJ10" i="23"/>
  <c r="Y8" i="24" s="1"/>
  <c r="AJ63" i="21"/>
  <c r="Y25" i="22" s="1"/>
  <c r="AI63" i="21"/>
  <c r="X25" i="22" s="1"/>
  <c r="AJ30" i="21"/>
  <c r="AJ57" i="21"/>
  <c r="AJ39" i="21"/>
  <c r="AJ51" i="21"/>
  <c r="AJ18" i="21"/>
  <c r="AJ14" i="21"/>
  <c r="AJ27" i="21"/>
  <c r="AJ13" i="21"/>
  <c r="AJ61" i="21"/>
  <c r="AJ49" i="21"/>
  <c r="Y20" i="22" s="1"/>
  <c r="AJ48" i="21"/>
  <c r="AJ9" i="21"/>
  <c r="AJ28" i="21"/>
  <c r="Y13" i="22" s="1"/>
  <c r="AJ42" i="21"/>
  <c r="AJ24" i="21"/>
  <c r="AJ19" i="21"/>
  <c r="Y10" i="22" s="1"/>
  <c r="AJ45" i="21"/>
  <c r="AJ10" i="21"/>
  <c r="AJ52" i="21"/>
  <c r="Y21" i="22" s="1"/>
  <c r="AJ33" i="21"/>
  <c r="AJ58" i="21"/>
  <c r="Y23" i="22" s="1"/>
  <c r="AJ16" i="21"/>
  <c r="Y9" i="22" s="1"/>
  <c r="AJ31" i="21"/>
  <c r="Y14" i="22" s="1"/>
  <c r="AJ40" i="21"/>
  <c r="AJ60" i="21"/>
  <c r="AJ21" i="21"/>
  <c r="AJ36" i="21"/>
  <c r="AJ34" i="21"/>
  <c r="Y15" i="22" s="1"/>
  <c r="AJ22" i="21"/>
  <c r="Y11" i="22" s="1"/>
  <c r="AJ159" i="19"/>
  <c r="AJ264" i="19"/>
  <c r="Y25" i="20" s="1"/>
  <c r="AJ262" i="19"/>
  <c r="AI264" i="19"/>
  <c r="X25" i="20" s="1"/>
  <c r="AJ68" i="19"/>
  <c r="AJ17" i="19"/>
  <c r="AJ98" i="19"/>
  <c r="AJ196" i="19"/>
  <c r="AJ97" i="19"/>
  <c r="AJ14" i="19"/>
  <c r="AJ203" i="19"/>
  <c r="AJ195" i="19"/>
  <c r="AJ199" i="19"/>
  <c r="AJ225" i="19"/>
  <c r="AJ219" i="19"/>
  <c r="AJ200" i="19"/>
  <c r="AJ18" i="19"/>
  <c r="AJ10" i="19"/>
  <c r="AJ188" i="19"/>
  <c r="Y15" i="20" s="1"/>
  <c r="AJ259" i="19"/>
  <c r="Y23" i="20" s="1"/>
  <c r="AJ220" i="19"/>
  <c r="Y21" i="20" s="1"/>
  <c r="AJ197" i="19"/>
  <c r="AJ46" i="19"/>
  <c r="Y11" i="20" s="1"/>
  <c r="AJ13" i="19"/>
  <c r="AJ263" i="19"/>
  <c r="Y24" i="20" s="1"/>
  <c r="AJ201" i="19"/>
  <c r="Y18" i="20" s="1"/>
  <c r="AJ9" i="19"/>
  <c r="AJ19" i="19"/>
  <c r="Y10" i="20" s="1"/>
  <c r="AJ204" i="19"/>
  <c r="AJ190" i="19"/>
  <c r="AJ48" i="19"/>
  <c r="AJ157" i="19"/>
  <c r="Y14" i="20" s="1"/>
  <c r="AJ207" i="19"/>
  <c r="AJ205" i="19"/>
  <c r="Y19" i="20" s="1"/>
  <c r="AJ67" i="19"/>
  <c r="W25" i="20"/>
  <c r="AJ65" i="19"/>
  <c r="Y12" i="20" s="1"/>
  <c r="AJ193" i="19"/>
  <c r="Y16" i="20" s="1"/>
  <c r="AJ217" i="19"/>
  <c r="Y20" i="20" s="1"/>
  <c r="AJ55" i="17"/>
  <c r="Y19" i="18" s="1"/>
  <c r="AJ23" i="17"/>
  <c r="Y11" i="18" s="1"/>
  <c r="AJ59" i="17"/>
  <c r="Y20" i="18" s="1"/>
  <c r="AJ11" i="17"/>
  <c r="Y8" i="18" s="1"/>
  <c r="AJ71" i="17"/>
  <c r="Y24" i="18" s="1"/>
  <c r="AI71" i="17"/>
  <c r="X24" i="18" s="1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 s="1"/>
  <c r="AJ41" i="17"/>
  <c r="AJ57" i="17"/>
  <c r="AJ50" i="17"/>
  <c r="AJ19" i="17"/>
  <c r="Y10" i="18" s="1"/>
  <c r="AJ65" i="17"/>
  <c r="AJ9" i="17"/>
  <c r="AJ31" i="17"/>
  <c r="Y13" i="18" s="1"/>
  <c r="AJ53" i="17"/>
  <c r="AJ37" i="17"/>
  <c r="AJ47" i="17"/>
  <c r="AJ67" i="17"/>
  <c r="Y22" i="18" s="1"/>
  <c r="AJ70" i="17"/>
  <c r="Y23" i="18" s="1"/>
  <c r="W24" i="18"/>
  <c r="AJ43" i="17"/>
  <c r="Y16" i="18" s="1"/>
  <c r="AJ72" i="15"/>
  <c r="Y24" i="16" s="1"/>
  <c r="AI72" i="15"/>
  <c r="X24" i="16" s="1"/>
  <c r="AJ45" i="15"/>
  <c r="AJ13" i="15"/>
  <c r="AJ62" i="15"/>
  <c r="AJ34" i="15"/>
  <c r="AJ14" i="15"/>
  <c r="AJ70" i="15"/>
  <c r="AJ18" i="15"/>
  <c r="AJ61" i="15"/>
  <c r="AJ29" i="15"/>
  <c r="AJ10" i="15"/>
  <c r="AJ9" i="15"/>
  <c r="AJ66" i="15"/>
  <c r="AJ33" i="15"/>
  <c r="AJ57" i="15"/>
  <c r="AJ58" i="15"/>
  <c r="AJ46" i="15"/>
  <c r="AJ25" i="15"/>
  <c r="AJ17" i="15"/>
  <c r="AJ38" i="15"/>
  <c r="AJ50" i="15"/>
  <c r="AJ30" i="15"/>
  <c r="AJ49" i="15"/>
  <c r="AJ47" i="15"/>
  <c r="AJ35" i="15"/>
  <c r="Y14" i="16" s="1"/>
  <c r="AJ15" i="15"/>
  <c r="Y9" i="16" s="1"/>
  <c r="AJ11" i="15"/>
  <c r="Y8" i="16" s="1"/>
  <c r="AJ26" i="15"/>
  <c r="AJ22" i="15"/>
  <c r="AJ31" i="15"/>
  <c r="Y13" i="16" s="1"/>
  <c r="AJ59" i="15"/>
  <c r="Y20" i="16" s="1"/>
  <c r="AJ42" i="15"/>
  <c r="AJ21" i="15"/>
  <c r="AJ69" i="15"/>
  <c r="AJ65" i="15"/>
  <c r="AJ53" i="15"/>
  <c r="AJ27" i="15"/>
  <c r="Y12" i="16" s="1"/>
  <c r="AJ37" i="15"/>
  <c r="AJ19" i="15"/>
  <c r="Y10" i="16" s="1"/>
  <c r="AJ41" i="15"/>
  <c r="AJ63" i="15"/>
  <c r="Y21" i="16" s="1"/>
  <c r="AJ54" i="15"/>
  <c r="AJ71" i="15"/>
  <c r="Y23" i="16" s="1"/>
  <c r="AJ67" i="15"/>
  <c r="Y22" i="16" s="1"/>
  <c r="AJ39" i="15"/>
  <c r="Y15" i="16" s="1"/>
  <c r="AJ55" i="15"/>
  <c r="Y19" i="16" s="1"/>
  <c r="AJ43" i="15"/>
  <c r="Y16" i="16" s="1"/>
  <c r="AJ42" i="13"/>
  <c r="Y16" i="14" s="1"/>
  <c r="AJ72" i="13"/>
  <c r="Y24" i="14" s="1"/>
  <c r="AI72" i="13"/>
  <c r="X24" i="14" s="1"/>
  <c r="AJ33" i="13"/>
  <c r="AJ52" i="13"/>
  <c r="AJ41" i="13"/>
  <c r="AJ13" i="13"/>
  <c r="AJ32" i="13"/>
  <c r="AJ37" i="13"/>
  <c r="AJ18" i="13"/>
  <c r="AJ68" i="13"/>
  <c r="AJ45" i="13"/>
  <c r="AJ21" i="13"/>
  <c r="AJ29" i="13"/>
  <c r="AJ44" i="13"/>
  <c r="AJ10" i="13"/>
  <c r="AJ57" i="13"/>
  <c r="AJ64" i="13"/>
  <c r="AJ60" i="13"/>
  <c r="AJ49" i="13"/>
  <c r="AJ36" i="13"/>
  <c r="AJ26" i="13"/>
  <c r="AJ65" i="13"/>
  <c r="AJ14" i="13"/>
  <c r="AJ17" i="13"/>
  <c r="AJ70" i="13"/>
  <c r="AJ22" i="13"/>
  <c r="AJ48" i="13"/>
  <c r="AJ61" i="13"/>
  <c r="AJ34" i="13"/>
  <c r="Y14" i="14" s="1"/>
  <c r="AJ30" i="13"/>
  <c r="Y13" i="14" s="1"/>
  <c r="AJ9" i="13"/>
  <c r="AJ19" i="13"/>
  <c r="Y10" i="14" s="1"/>
  <c r="AJ40" i="13"/>
  <c r="AJ62" i="13"/>
  <c r="Y21" i="14" s="1"/>
  <c r="AJ66" i="13"/>
  <c r="Y22" i="14" s="1"/>
  <c r="AJ54" i="13"/>
  <c r="Y19" i="14" s="1"/>
  <c r="AJ71" i="13"/>
  <c r="Y23" i="14" s="1"/>
  <c r="AJ53" i="13"/>
  <c r="AJ56" i="13"/>
  <c r="AJ46" i="13"/>
  <c r="AJ25" i="13"/>
  <c r="AJ50" i="13"/>
  <c r="Y18" i="14" s="1"/>
  <c r="AJ15" i="13"/>
  <c r="Y9" i="14" s="1"/>
  <c r="AJ38" i="13"/>
  <c r="Y15" i="14" s="1"/>
  <c r="AJ23" i="13"/>
  <c r="Y11" i="14" s="1"/>
  <c r="AJ58" i="13"/>
  <c r="Y20" i="14" s="1"/>
  <c r="AJ11" i="13"/>
  <c r="Y8" i="14" s="1"/>
  <c r="AJ47" i="11"/>
  <c r="AJ59" i="11"/>
  <c r="Y20" i="12" s="1"/>
  <c r="AJ55" i="11"/>
  <c r="Y19" i="12" s="1"/>
  <c r="AJ71" i="11"/>
  <c r="Y24" i="12" s="1"/>
  <c r="AI71" i="11"/>
  <c r="X24" i="12" s="1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9" i="11"/>
  <c r="AJ62" i="11"/>
  <c r="AJ33" i="11"/>
  <c r="AJ61" i="11"/>
  <c r="AJ65" i="11"/>
  <c r="AJ14" i="11"/>
  <c r="AJ19" i="11"/>
  <c r="Y10" i="12" s="1"/>
  <c r="AJ63" i="11"/>
  <c r="Y21" i="12" s="1"/>
  <c r="AJ51" i="11"/>
  <c r="Y18" i="12" s="1"/>
  <c r="AJ67" i="11"/>
  <c r="Y22" i="12" s="1"/>
  <c r="AJ39" i="11"/>
  <c r="Y15" i="12" s="1"/>
  <c r="AJ45" i="11"/>
  <c r="AJ41" i="11"/>
  <c r="AJ13" i="11"/>
  <c r="AJ57" i="11"/>
  <c r="AJ29" i="11"/>
  <c r="AJ54" i="11"/>
  <c r="AJ35" i="11"/>
  <c r="Y14" i="12" s="1"/>
  <c r="AJ23" i="11"/>
  <c r="Y11" i="12" s="1"/>
  <c r="AJ70" i="11"/>
  <c r="Y23" i="12" s="1"/>
  <c r="AJ25" i="11"/>
  <c r="AJ9" i="11"/>
  <c r="AJ27" i="11"/>
  <c r="Y12" i="12" s="1"/>
  <c r="W24" i="12"/>
  <c r="AJ43" i="11"/>
  <c r="Y16" i="12" s="1"/>
  <c r="AJ71" i="9"/>
  <c r="Y24" i="10" s="1"/>
  <c r="AI71" i="9"/>
  <c r="X24" i="10" s="1"/>
  <c r="AJ42" i="9"/>
  <c r="AJ57" i="9"/>
  <c r="AJ45" i="9"/>
  <c r="AJ69" i="9"/>
  <c r="AJ46" i="9"/>
  <c r="AJ14" i="9"/>
  <c r="AJ26" i="9"/>
  <c r="AJ54" i="9"/>
  <c r="AJ66" i="9"/>
  <c r="AJ13" i="9"/>
  <c r="AJ22" i="9"/>
  <c r="AJ59" i="9"/>
  <c r="Y20" i="10" s="1"/>
  <c r="AJ10" i="9"/>
  <c r="AJ30" i="9"/>
  <c r="AJ58" i="9"/>
  <c r="AJ29" i="9"/>
  <c r="AJ38" i="9"/>
  <c r="AJ41" i="9"/>
  <c r="AJ43" i="9"/>
  <c r="Y16" i="10" s="1"/>
  <c r="AJ25" i="9"/>
  <c r="AJ34" i="9"/>
  <c r="AJ37" i="9"/>
  <c r="AJ65" i="9"/>
  <c r="AJ70" i="9"/>
  <c r="Y23" i="10" s="1"/>
  <c r="AJ50" i="9"/>
  <c r="AJ9" i="9"/>
  <c r="AJ15" i="9"/>
  <c r="Y9" i="10" s="1"/>
  <c r="AJ21" i="9"/>
  <c r="AJ33" i="9"/>
  <c r="AJ47" i="9"/>
  <c r="AJ62" i="9"/>
  <c r="AJ18" i="9"/>
  <c r="AJ49" i="9"/>
  <c r="AJ17" i="9"/>
  <c r="AJ61" i="9"/>
  <c r="AJ53" i="9"/>
  <c r="AJ31" i="9"/>
  <c r="Y13" i="10" s="1"/>
  <c r="W24" i="10"/>
  <c r="AJ27" i="9"/>
  <c r="Y12" i="10" s="1"/>
  <c r="AJ19" i="9"/>
  <c r="Y10" i="10" s="1"/>
  <c r="AJ63" i="9"/>
  <c r="Y21" i="10" s="1"/>
  <c r="AJ43" i="7"/>
  <c r="Y16" i="8" s="1"/>
  <c r="AJ55" i="7"/>
  <c r="Y19" i="8" s="1"/>
  <c r="AJ72" i="7"/>
  <c r="Y24" i="8" s="1"/>
  <c r="AI72" i="7"/>
  <c r="X24" i="8" s="1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 s="1"/>
  <c r="AJ51" i="7"/>
  <c r="Y18" i="8" s="1"/>
  <c r="AJ41" i="7"/>
  <c r="AJ63" i="7"/>
  <c r="Y21" i="8" s="1"/>
  <c r="AJ35" i="7"/>
  <c r="Y14" i="8" s="1"/>
  <c r="AJ23" i="7"/>
  <c r="Y11" i="8" s="1"/>
  <c r="AJ71" i="7"/>
  <c r="Y23" i="8" s="1"/>
  <c r="AJ67" i="7"/>
  <c r="Y22" i="8" s="1"/>
  <c r="AJ57" i="7"/>
  <c r="AJ47" i="7"/>
  <c r="AJ54" i="7"/>
  <c r="AJ25" i="7"/>
  <c r="AJ19" i="7"/>
  <c r="Y10" i="8" s="1"/>
  <c r="AJ31" i="7"/>
  <c r="Y13" i="8" s="1"/>
  <c r="AJ39" i="7"/>
  <c r="Y15" i="8" s="1"/>
  <c r="AJ9" i="7"/>
  <c r="W24" i="8"/>
  <c r="AJ59" i="7"/>
  <c r="Y20" i="8" s="1"/>
  <c r="AJ31" i="3"/>
  <c r="Y13" i="4" s="1"/>
  <c r="AJ27" i="3"/>
  <c r="Y12" i="4" s="1"/>
  <c r="AJ15" i="3"/>
  <c r="Y9" i="4" s="1"/>
  <c r="AJ47" i="5"/>
  <c r="AJ23" i="3"/>
  <c r="Y11" i="4" s="1"/>
  <c r="AJ15" i="5"/>
  <c r="Y9" i="6" s="1"/>
  <c r="AJ43" i="5"/>
  <c r="Y16" i="6" s="1"/>
  <c r="W24" i="6"/>
  <c r="AJ23" i="5"/>
  <c r="Y11" i="6" s="1"/>
  <c r="AJ19" i="5"/>
  <c r="Y10" i="6" s="1"/>
  <c r="AJ63" i="5"/>
  <c r="Y21" i="6" s="1"/>
  <c r="AJ27" i="5"/>
  <c r="Y12" i="6" s="1"/>
  <c r="AJ71" i="5"/>
  <c r="Y24" i="6" s="1"/>
  <c r="AI71" i="5"/>
  <c r="X24" i="6" s="1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 s="1"/>
  <c r="AJ55" i="5"/>
  <c r="Y19" i="6" s="1"/>
  <c r="AJ41" i="5"/>
  <c r="AJ9" i="5"/>
  <c r="AJ62" i="5"/>
  <c r="AJ17" i="5"/>
  <c r="AJ51" i="5"/>
  <c r="Y18" i="6" s="1"/>
  <c r="AJ67" i="5"/>
  <c r="Y22" i="6" s="1"/>
  <c r="AJ21" i="5"/>
  <c r="AJ25" i="5"/>
  <c r="AJ45" i="5"/>
  <c r="AJ13" i="5"/>
  <c r="AJ33" i="5"/>
  <c r="AJ37" i="5"/>
  <c r="AJ59" i="5"/>
  <c r="Y20" i="6" s="1"/>
  <c r="AJ66" i="5"/>
  <c r="AJ38" i="5"/>
  <c r="AJ69" i="5"/>
  <c r="AJ18" i="5"/>
  <c r="AJ11" i="5"/>
  <c r="Y8" i="6" s="1"/>
  <c r="AJ39" i="5"/>
  <c r="Y15" i="6" s="1"/>
  <c r="AJ70" i="5"/>
  <c r="Y23" i="6" s="1"/>
  <c r="AJ35" i="3"/>
  <c r="Y14" i="4" s="1"/>
  <c r="AJ43" i="3"/>
  <c r="Y16" i="4" s="1"/>
  <c r="AJ71" i="3"/>
  <c r="Y24" i="4" s="1"/>
  <c r="AI71" i="3"/>
  <c r="X24" i="4" s="1"/>
  <c r="AJ57" i="3"/>
  <c r="AJ58" i="3"/>
  <c r="AJ42" i="3"/>
  <c r="AJ10" i="3"/>
  <c r="AJ59" i="3"/>
  <c r="Y20" i="4" s="1"/>
  <c r="AJ50" i="3"/>
  <c r="AJ38" i="3"/>
  <c r="AJ46" i="3"/>
  <c r="AJ61" i="3"/>
  <c r="AJ22" i="3"/>
  <c r="AJ14" i="3"/>
  <c r="AJ69" i="3"/>
  <c r="AJ53" i="3"/>
  <c r="AJ26" i="3"/>
  <c r="AJ54" i="3"/>
  <c r="AJ55" i="3"/>
  <c r="Y19" i="4" s="1"/>
  <c r="AJ37" i="3"/>
  <c r="AJ29" i="3"/>
  <c r="AJ65" i="3"/>
  <c r="AJ45" i="3"/>
  <c r="AJ62" i="3"/>
  <c r="AJ63" i="3"/>
  <c r="Y21" i="4" s="1"/>
  <c r="AJ34" i="3"/>
  <c r="AJ33" i="3"/>
  <c r="AJ49" i="3"/>
  <c r="AJ18" i="3"/>
  <c r="AJ41" i="3"/>
  <c r="AJ66" i="3"/>
  <c r="AJ30" i="3"/>
  <c r="AJ17" i="3"/>
  <c r="AJ21" i="3"/>
  <c r="AJ70" i="3"/>
  <c r="Y23" i="4" s="1"/>
  <c r="AJ9" i="3"/>
  <c r="AJ13" i="3"/>
  <c r="AJ25" i="3"/>
  <c r="AJ39" i="3"/>
  <c r="Y15" i="4" s="1"/>
  <c r="W24" i="4"/>
  <c r="AJ67" i="3"/>
  <c r="Y22" i="4" s="1"/>
  <c r="AJ19" i="3"/>
  <c r="Y10" i="4" s="1"/>
  <c r="AJ51" i="3"/>
  <c r="Y18" i="4" s="1"/>
  <c r="AJ47" i="3"/>
  <c r="Y8" i="27" l="1"/>
  <c r="AJ236" i="26"/>
  <c r="Y25" i="27" s="1"/>
  <c r="C13" i="27"/>
  <c r="C25" i="27" s="1"/>
  <c r="K236" i="26"/>
</calcChain>
</file>

<file path=xl/sharedStrings.xml><?xml version="1.0" encoding="utf-8"?>
<sst xmlns="http://schemas.openxmlformats.org/spreadsheetml/2006/main" count="4301" uniqueCount="764">
  <si>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</si>
  <si>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</si>
  <si>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</si>
  <si>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</si>
  <si>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</si>
  <si>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</si>
  <si>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</si>
  <si>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</si>
  <si>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</si>
  <si>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</si>
  <si>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</si>
  <si>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</si>
  <si>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</si>
  <si>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</si>
  <si>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</si>
  <si>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</si>
  <si>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</si>
  <si>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</si>
  <si>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</si>
  <si>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</si>
  <si>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</si>
  <si>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</si>
  <si>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</si>
  <si>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</si>
  <si>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</si>
  <si>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</si>
  <si>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</si>
  <si>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</si>
  <si>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</si>
  <si>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</si>
  <si>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</si>
  <si>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</si>
  <si>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</si>
  <si>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</si>
  <si>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</si>
  <si>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</si>
  <si>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</si>
  <si>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</si>
  <si>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</si>
  <si>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</si>
  <si>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</si>
  <si>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</si>
  <si>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</si>
  <si>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</si>
  <si>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</si>
  <si>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</si>
  <si>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</si>
  <si>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</si>
  <si>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</si>
  <si>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</si>
  <si>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</si>
  <si>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</si>
  <si>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</si>
  <si>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</si>
  <si>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</si>
  <si>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</si>
  <si>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</si>
  <si>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</si>
  <si>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</si>
  <si>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</si>
  <si>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</si>
  <si>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</si>
  <si>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</si>
  <si>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</si>
  <si>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</si>
  <si>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</si>
  <si>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</si>
  <si>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</si>
  <si>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</si>
  <si>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</si>
  <si>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</si>
  <si>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</si>
  <si>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</si>
  <si>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</si>
  <si>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</si>
  <si>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</si>
  <si>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</si>
  <si>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</si>
  <si>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</si>
  <si>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</si>
  <si>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PARTIDA 21-01-05 "INGRESO ETICO FAMILIAR Y SISTEMA CHILE SOLIDARIO"</t>
  </si>
  <si>
    <t>24-02-010 "Programa de Ayudas Técnicas - SENADIS"</t>
  </si>
  <si>
    <t>24-02-012 "Programa de Alimentación - JUNAEB"</t>
  </si>
  <si>
    <t>24-02-014 "Fondo de Solidaridad e Inversión Social"</t>
  </si>
  <si>
    <t>24-02-015 "INTEGRA - Subsecretaría de Educación Parvularia"</t>
  </si>
  <si>
    <t>24-02-020 "Programa de Educación Media - JUNAEB"</t>
  </si>
  <si>
    <t>24-03-010 "Programa Bonificación Ley N°20.595"</t>
  </si>
  <si>
    <t>24-03-335 "Programa de Habitabilidad Chile Solidario"</t>
  </si>
  <si>
    <t>24-03-337 "Bonos Art. 2 Transitorio. Ley N°19.949"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</si>
  <si>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</si>
  <si>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</si>
  <si>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</si>
  <si>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24-03-345 "Programa Eje (Ley N°20.595)</t>
  </si>
  <si>
    <t>24-03-999 "Programa de Generación de Microemprendimiento Indígena Urbano Chile Solidario - CONADI"</t>
  </si>
  <si>
    <t>24-03-997 "Centro para Niños(as) con Cuidadores Principales Temporeras(os)"</t>
  </si>
  <si>
    <t>PARTIDA 21-01-08 "SISTEMA ETICO FAMILIAR Y SISTEMA CHILE SOLIDARIO"</t>
  </si>
  <si>
    <t>FONDO DE SOLIDARIDAD E INVERSION SOCIAL</t>
  </si>
  <si>
    <t>SERVICIO DE ASISTENCIA TECNICA AL PROGRAMA HABITABILIDAD</t>
  </si>
  <si>
    <t>DEX. N° 05</t>
  </si>
  <si>
    <t>DEC. N° 1</t>
  </si>
  <si>
    <t>MINISTERIO DE BIENES NACIONALES</t>
  </si>
  <si>
    <t xml:space="preserve">PROGRAMA DE REGULARIZACION TITULOS DE DOMINIO </t>
  </si>
  <si>
    <t>DEX. N° 010</t>
  </si>
  <si>
    <t>SERVICIO NACIONAL DEL ADULTO  MAYOR</t>
  </si>
  <si>
    <t>SERVICIO DE ASISTENCIA TECNICA AL PROGRAMA DE APOYO INTEGRAL AL ADULTO MAYOR</t>
  </si>
  <si>
    <t>DEX. N° 03</t>
  </si>
  <si>
    <t xml:space="preserve">SERVICIO DE ASISTENCIA TECNICA AL PROGRAMA DE AUTOCONSUMO </t>
  </si>
  <si>
    <t xml:space="preserve">FONDO DE SOLIDARDAD E INVERSION SOCIAL </t>
  </si>
  <si>
    <t>DEX. N° 09</t>
  </si>
  <si>
    <t>CORPORACION NACIONAL DE DESARROLLO INDIGENA</t>
  </si>
  <si>
    <t>GENERACION DE MICROEMPRENDIMIENTO INDIGENA</t>
  </si>
  <si>
    <t>REX. N° 61</t>
  </si>
  <si>
    <t>MUNICIPALIDAD DE CALLE LARGA</t>
  </si>
  <si>
    <t xml:space="preserve">PROGRAMA DE APOYO AL ADULTO MAYOR </t>
  </si>
  <si>
    <t>REX. N° 109</t>
  </si>
  <si>
    <t xml:space="preserve">MUNICIPALIDAD DE QUILLOTA </t>
  </si>
  <si>
    <t>REX. N° 74</t>
  </si>
  <si>
    <t>MUNICIPALIDAD DE OLMUE</t>
  </si>
  <si>
    <t>REX. N° 101</t>
  </si>
  <si>
    <t>MUNICIPALIDAD DE RINCONADA</t>
  </si>
  <si>
    <t>REX. N° 78</t>
  </si>
  <si>
    <t>MUNICIPALIDAD DE PANQUEHUE</t>
  </si>
  <si>
    <t>REX. N° 70</t>
  </si>
  <si>
    <t xml:space="preserve">MUNICIPALIDAD DE SAN ESTEBAN </t>
  </si>
  <si>
    <t>MUNICIPALIDAD DE CARTAGENA</t>
  </si>
  <si>
    <t>MUNICIPALIDAD DE SANTA BARBARA</t>
  </si>
  <si>
    <t>MUNICIPALIDAD DE TUCAPEL</t>
  </si>
  <si>
    <t>MUNICIPALIDAD DE CURANILAHUE</t>
  </si>
  <si>
    <t>MUNICIPALIDAD DE NEGRETE</t>
  </si>
  <si>
    <t xml:space="preserve">MUNICIPALIDAD DE ANTUCO </t>
  </si>
  <si>
    <t>REX. N° 79</t>
  </si>
  <si>
    <t>REX. N° 81</t>
  </si>
  <si>
    <t>MUNICIPALIDAD DE TALAGANTE</t>
  </si>
  <si>
    <t>REX. N° 591</t>
  </si>
  <si>
    <t>PROGRAMA EJE (Ley N° 20.595)</t>
  </si>
  <si>
    <t>REX. N° 62</t>
  </si>
  <si>
    <t>REX. N° 110</t>
  </si>
  <si>
    <t>MUNICIPALIDAD DE QUILLOTA</t>
  </si>
  <si>
    <t>REX. N° 92</t>
  </si>
  <si>
    <t xml:space="preserve">MUNICIPALIDAD DE CONCON </t>
  </si>
  <si>
    <t>REX. N° 72</t>
  </si>
  <si>
    <t>REX. N° 71</t>
  </si>
  <si>
    <t>MUNICIPALIDAD DE  VALPARAISO</t>
  </si>
  <si>
    <t>REX. N° 102</t>
  </si>
  <si>
    <t>REX. N° 69</t>
  </si>
  <si>
    <t>MUNICIPALIDAD DE ANTUCO</t>
  </si>
  <si>
    <t>REX. N° 85</t>
  </si>
  <si>
    <t>REX. N° 83</t>
  </si>
  <si>
    <t>REX. N° 104</t>
  </si>
  <si>
    <t>MUNICIPALIDAD DE PAINE</t>
  </si>
  <si>
    <t>MUNICIPALIDAD DE PIRQUE</t>
  </si>
  <si>
    <t>MUNICIPALIDAD DE CURACAVI</t>
  </si>
  <si>
    <t>MUNICIPALIDAD DE MACUL</t>
  </si>
  <si>
    <t>MUNICIPALIDAD DE LA FLORIDA</t>
  </si>
  <si>
    <t>MUNICIPALIDAD DE COLINA</t>
  </si>
  <si>
    <t>MUNICIPALIDAD DE LA GRANJA</t>
  </si>
  <si>
    <t>REX. N° 278</t>
  </si>
  <si>
    <t>REX. N° 297</t>
  </si>
  <si>
    <t>REX. N° 457</t>
  </si>
  <si>
    <t>REX. N° 313</t>
  </si>
  <si>
    <t>REX. N° 295</t>
  </si>
  <si>
    <t>REX. N° 454</t>
  </si>
  <si>
    <t>REX. N° 296</t>
  </si>
  <si>
    <t>ÑUBLE</t>
  </si>
  <si>
    <t>TOTAL  ÑUBLE</t>
  </si>
  <si>
    <t>EJECUCIÓN AL 30 DE JUNIO DE 2024</t>
  </si>
  <si>
    <t>DECRETO N° 10</t>
  </si>
  <si>
    <t xml:space="preserve">AYUDA TECNICAS </t>
  </si>
  <si>
    <t>DECRETO N° 6</t>
  </si>
  <si>
    <t xml:space="preserve">PROGRAM YO EMPRENDO SEMILLA </t>
  </si>
  <si>
    <t>FONDO DE SOLIDARIDAD E INVERSION SOCIAL, FOSIS</t>
  </si>
  <si>
    <t>SERVICIO NACIONAL DE LA DISCPACIDAD, SENADIS</t>
  </si>
  <si>
    <t xml:space="preserve">PROGRAM YO TRABAJO </t>
  </si>
  <si>
    <t>SUBTITULO 21</t>
  </si>
  <si>
    <t>SUBTITULO 22</t>
  </si>
  <si>
    <t>DECRETO N° 7</t>
  </si>
  <si>
    <t>BONOS ART. 2° TRANSITORIO, LEY 19.949</t>
  </si>
  <si>
    <t>INSTITUTO DE PREVISION SOCIAL, IPS</t>
  </si>
  <si>
    <t>MUNICIPALIDAD DE CASABLANCA</t>
  </si>
  <si>
    <t>REX.N° 75</t>
  </si>
  <si>
    <t>REX.N° 59</t>
  </si>
  <si>
    <t>REX.N° 230</t>
  </si>
  <si>
    <t>REX.N° 103</t>
  </si>
  <si>
    <t>REX.N° 140</t>
  </si>
  <si>
    <t>REX.N° 175</t>
  </si>
  <si>
    <t>REX.N° 187</t>
  </si>
  <si>
    <t>REX.N° 82</t>
  </si>
  <si>
    <t>REX.N° 188</t>
  </si>
  <si>
    <t>MUNICIPALIDAD DE SANTA MARIA</t>
  </si>
  <si>
    <t>MUNICIPALIDAD DE VIÑA DEL MAR</t>
  </si>
  <si>
    <t>MUNICIPALIDAD DE NOGALES</t>
  </si>
  <si>
    <t>MUNICIPALIDAD DE QUILPUE</t>
  </si>
  <si>
    <t>MUNICIPALIDAD DE LA CALERA</t>
  </si>
  <si>
    <t>MUNICIPALIDAD DE EL TABO</t>
  </si>
  <si>
    <t>MUNICIPALIDAD DE CONCON</t>
  </si>
  <si>
    <t>MUNICIPALIDAD DE VALPARAISO</t>
  </si>
  <si>
    <t>REX. N° 155</t>
  </si>
  <si>
    <t>REX.N° 98</t>
  </si>
  <si>
    <t>MUNICIPALIDAD DE QUINTERO</t>
  </si>
  <si>
    <t>REX. N° 811</t>
  </si>
  <si>
    <t>REX. N° 812</t>
  </si>
  <si>
    <t>REX. N° 580</t>
  </si>
  <si>
    <t>REX. N° 750</t>
  </si>
  <si>
    <t>REX. N° 664</t>
  </si>
  <si>
    <t>REX. N° 899</t>
  </si>
  <si>
    <t>REX. N° 641</t>
  </si>
  <si>
    <t>REX. N° 839</t>
  </si>
  <si>
    <t>REX. N° 755</t>
  </si>
  <si>
    <t>REX. N° 665</t>
  </si>
  <si>
    <t>MUNICIPALIDAD DE LAMPA</t>
  </si>
  <si>
    <t>MUNICIPALIDAD DE CERRILLOS</t>
  </si>
  <si>
    <t>MUNICIPALIDAD DE INDEPENDENCIA</t>
  </si>
  <si>
    <t>MUNICIPALIDAD DE PUENTE ALTO</t>
  </si>
  <si>
    <t>REX. N° 754</t>
  </si>
  <si>
    <t>MUNICIPALIDAD DE ISLA DE MAIPO</t>
  </si>
  <si>
    <t>REX. N° 592</t>
  </si>
  <si>
    <t xml:space="preserve">MUNICIPALIDAD DE LO ESPEJO </t>
  </si>
  <si>
    <t>MUNICIPALIDAD DE MAIPU</t>
  </si>
  <si>
    <t>REX. N° 813</t>
  </si>
  <si>
    <t>MUNICIPALIDAD DE MELIPILLA</t>
  </si>
  <si>
    <t>MUNICIPALIDAD DE PEÑAFLOR</t>
  </si>
  <si>
    <t>MUNICIPALIDAD DE QUINTA NORMAL</t>
  </si>
  <si>
    <t>REX. N° 810</t>
  </si>
  <si>
    <t>MUNICIPALIDAD DE RECOLETA</t>
  </si>
  <si>
    <t>MUNICIPALIDAD DE SAN JOSE DE MAIPO</t>
  </si>
  <si>
    <t>REX. N° 756</t>
  </si>
  <si>
    <t>REX. N° 837</t>
  </si>
  <si>
    <t>REX. N° 814</t>
  </si>
  <si>
    <t>MUNICIPALIDAD DE LA REINA</t>
  </si>
  <si>
    <t>MUNICIPALIDAD DE SAN MIGUEL</t>
  </si>
  <si>
    <t>REX. N° 809</t>
  </si>
  <si>
    <t>MUNICIPALIDAD DE RENCA</t>
  </si>
  <si>
    <t>REX. N° 938</t>
  </si>
  <si>
    <t>REX. N° 1088</t>
  </si>
  <si>
    <t>REX. N° 838</t>
  </si>
  <si>
    <t>MUNICIPALIDAD DE PUDAHUEL</t>
  </si>
  <si>
    <t>REX. N° 815</t>
  </si>
  <si>
    <t>MUNICIPALIDAD DE ÑUÑOA</t>
  </si>
  <si>
    <t>REX. N° 896</t>
  </si>
  <si>
    <t>REX. N° 897</t>
  </si>
  <si>
    <t>REX. N° 898</t>
  </si>
  <si>
    <t>REX. N° 836</t>
  </si>
  <si>
    <t>REX. N° 581</t>
  </si>
  <si>
    <t>MUNICIPALIDAD DE PROVIDENCIA</t>
  </si>
  <si>
    <t>MUNICIPALIDAD DE SAN JOAQUIN</t>
  </si>
  <si>
    <t>MUNICIPALIDAD DE PEÑALOLEN</t>
  </si>
  <si>
    <t>MUNICIPALIDAD DE LA PINTANA</t>
  </si>
  <si>
    <t>REX. N° 752</t>
  </si>
  <si>
    <t>REX. N° 751</t>
  </si>
  <si>
    <t>REX. N° 868</t>
  </si>
  <si>
    <t>MUNICIPALIDAD DE EL BOSQUE</t>
  </si>
  <si>
    <t>MUNICIPALIDAD DE CERRO NAVIA</t>
  </si>
  <si>
    <t>MUNICIPALIDAD DE QUILICURA</t>
  </si>
  <si>
    <t>REX. N° 1213</t>
  </si>
  <si>
    <t>REX. N° 808</t>
  </si>
  <si>
    <t xml:space="preserve">MUNICIPALIDAD DE ESTACION CENTRAL </t>
  </si>
  <si>
    <t>MUNICIPALIDAD DE SAN BERNARDO</t>
  </si>
  <si>
    <t>REX. N° 135</t>
  </si>
  <si>
    <t>REX. N° 93</t>
  </si>
  <si>
    <t xml:space="preserve">MUNICIPALIDAD DE EL TABO </t>
  </si>
  <si>
    <t>REX. N° 186</t>
  </si>
  <si>
    <t>REX. N° 91</t>
  </si>
  <si>
    <t>REX. N° 97</t>
  </si>
  <si>
    <t>REX. N° 60</t>
  </si>
  <si>
    <t>REX. N° 134</t>
  </si>
  <si>
    <t>REX. N° 84</t>
  </si>
  <si>
    <t>REX. N° 82</t>
  </si>
  <si>
    <t>REX. N° 459</t>
  </si>
  <si>
    <t xml:space="preserve">MUNICIPALIDAD DE PUENTE ALTO </t>
  </si>
  <si>
    <t>REX. N° 458</t>
  </si>
  <si>
    <t>REX. N° 298</t>
  </si>
  <si>
    <t>REX. N° 556</t>
  </si>
  <si>
    <t>REX. N° 584</t>
  </si>
  <si>
    <t xml:space="preserve">MUNICIPALIDAD DE SAN JOAQUIN </t>
  </si>
  <si>
    <t>REX. N° 550</t>
  </si>
  <si>
    <t>REX. N° 452</t>
  </si>
  <si>
    <t>REX. N° 453</t>
  </si>
  <si>
    <t>REX. N° 600</t>
  </si>
  <si>
    <t>REX. N° 544</t>
  </si>
  <si>
    <t>REX. N° 666</t>
  </si>
  <si>
    <t>REX. N° 546</t>
  </si>
  <si>
    <t>REX. N° 583</t>
  </si>
  <si>
    <t>REX. N° 582</t>
  </si>
  <si>
    <t>REX. N° 545</t>
  </si>
  <si>
    <t>REX. N° 609</t>
  </si>
  <si>
    <t>REX. N° 599</t>
  </si>
  <si>
    <t>REX. N° 456</t>
  </si>
  <si>
    <t>REX. N° 548</t>
  </si>
  <si>
    <t>REX. N° 667</t>
  </si>
  <si>
    <t>REX. N° 585</t>
  </si>
  <si>
    <t>REX. N° 555</t>
  </si>
  <si>
    <t>REX. N° 460</t>
  </si>
  <si>
    <t>REX. N° 1090</t>
  </si>
  <si>
    <t>REX. N° 552</t>
  </si>
  <si>
    <t>Asig. Directa</t>
  </si>
  <si>
    <t>Asig Directa</t>
  </si>
  <si>
    <t>asig directa</t>
  </si>
  <si>
    <t>asig. directa</t>
  </si>
  <si>
    <t>Subtítulo 21</t>
  </si>
  <si>
    <t>Subtítulo 22</t>
  </si>
  <si>
    <t>Bono Base, Bono Control niño Sano, Bono Formalización, Bono Graduación, Bono logro escolar.</t>
  </si>
  <si>
    <t>Concurso asig directa y convocatoria</t>
  </si>
  <si>
    <t>Soluciones constructivas y Asesorías Familiares</t>
  </si>
  <si>
    <t>Bono de Protección dirigido a familias SSYOO</t>
  </si>
  <si>
    <t xml:space="preserve">Asignacion Directa </t>
  </si>
  <si>
    <t>Acompañamiento Psicosocial</t>
  </si>
  <si>
    <t>Concurso y asignacion Directa</t>
  </si>
  <si>
    <t>Tecnología producción de alimentos.</t>
  </si>
  <si>
    <t>Asignacion Directa</t>
  </si>
  <si>
    <t>Programa de Acompañamiento a la Trayectoria EJE a personas del SSYOO</t>
  </si>
  <si>
    <t>Iniciativas Infantiles</t>
  </si>
  <si>
    <t>Servicio de asesoría, capacitación y financiamiento para emprendimiento</t>
  </si>
  <si>
    <t>EJECUCIÓN AL 30 DE SEPTIEMBRE DE 2024</t>
  </si>
  <si>
    <t>EJECUCIÓN AL 30 DE SPTIEMBRE DE 2024</t>
  </si>
  <si>
    <t>DECRETO N° 19</t>
  </si>
  <si>
    <t>JUNTA NACIONAL DE AUXILIO ESCOLAR Y BECAS, JUNAEB</t>
  </si>
  <si>
    <t xml:space="preserve">PROGRAMA ALIMENTACION </t>
  </si>
  <si>
    <t>DECRETO EXENTO N° 052</t>
  </si>
  <si>
    <t>PROGRAMA EDUCACION MEDIA</t>
  </si>
  <si>
    <t>Transf. Gob. Central</t>
  </si>
  <si>
    <t>Convenio Gob. Central</t>
  </si>
  <si>
    <t>DECRETO N° 14</t>
  </si>
  <si>
    <t>BONFICACION LEY N° 20.595</t>
  </si>
  <si>
    <t xml:space="preserve">INSTITUTO DE PREVISION SOCIAL </t>
  </si>
  <si>
    <t>REX. N° 2000</t>
  </si>
  <si>
    <t>REX. N° 1925</t>
  </si>
  <si>
    <t>REX. N° 1915</t>
  </si>
  <si>
    <t>REX. N° 1912</t>
  </si>
  <si>
    <t>REX. N° 1911</t>
  </si>
  <si>
    <t>REX. N° 1999</t>
  </si>
  <si>
    <t>REX. N° 1993</t>
  </si>
  <si>
    <t>MUNICIPALIDAD DE LOS VILOS</t>
  </si>
  <si>
    <t>MUNICIPALIDAD DE ILLAPEL</t>
  </si>
  <si>
    <t>MUNICIPALIDAD DE COQUIMBO</t>
  </si>
  <si>
    <t>MUNICIPALIDAD DE VICUÑA</t>
  </si>
  <si>
    <t>MUNICIPALIDAD DE SALAMANCA</t>
  </si>
  <si>
    <t>MUNICIPALIDAD DE RIO HURTADO</t>
  </si>
  <si>
    <t>MUNICIPALIDAD DE PUNITAQUI</t>
  </si>
  <si>
    <t>MUNICIPALIDAD DE PAIHUANO</t>
  </si>
  <si>
    <t>MUNICIPALIDAD DE OVALLE</t>
  </si>
  <si>
    <t>MUNICIPALIDAD DE MONTE PATRIA</t>
  </si>
  <si>
    <t>MUNICIPALIDAD DE LA SERENA</t>
  </si>
  <si>
    <t>MUNICIPALIDAD DE LA HIGUERA</t>
  </si>
  <si>
    <t>MUNICIPALIDAD DE COMBARBALA</t>
  </si>
  <si>
    <t>MUNICIPALIDAD DE CANELA</t>
  </si>
  <si>
    <t>MUNICIPALIDAD DE ANDACOLLO</t>
  </si>
  <si>
    <t>REX. N° 1998</t>
  </si>
  <si>
    <t>REX. N° 1914</t>
  </si>
  <si>
    <t>REX. N° 1926</t>
  </si>
  <si>
    <t>REX. N° 1968</t>
  </si>
  <si>
    <t>REX. N° 2008</t>
  </si>
  <si>
    <t>REX. N° 1910</t>
  </si>
  <si>
    <t>REX. N° 1924</t>
  </si>
  <si>
    <t>REX. N° 1913</t>
  </si>
  <si>
    <t>REX. N° 1427</t>
  </si>
  <si>
    <t>REX. N° 1461</t>
  </si>
  <si>
    <t>REX. N° 1382</t>
  </si>
  <si>
    <t>REX. N° 1383</t>
  </si>
  <si>
    <t>REX. N° 1367</t>
  </si>
  <si>
    <t>REX. N° 1342</t>
  </si>
  <si>
    <t>REX. N° 1320</t>
  </si>
  <si>
    <t>REX. N° 1296</t>
  </si>
  <si>
    <t>REX. N° 1295</t>
  </si>
  <si>
    <t>REX. N° 1294</t>
  </si>
  <si>
    <t xml:space="preserve">REX.N° </t>
  </si>
  <si>
    <t>REX.N° 766</t>
  </si>
  <si>
    <t>REX.N° 755</t>
  </si>
  <si>
    <t>REX.N° 754</t>
  </si>
  <si>
    <t>REX.N° 753</t>
  </si>
  <si>
    <t>REX.N° 752</t>
  </si>
  <si>
    <t>REX.N° 751</t>
  </si>
  <si>
    <t>REX.N° 750</t>
  </si>
  <si>
    <t>REX.N° 749</t>
  </si>
  <si>
    <t>REX.N° 748</t>
  </si>
  <si>
    <t>REX.N° 747</t>
  </si>
  <si>
    <t>MUNICIPALIDAD DE PALMILLA</t>
  </si>
  <si>
    <t>MUNICIPALIDAD DE SANTA CRUZ</t>
  </si>
  <si>
    <t>MUNICIPALIDAD DE SAN FERNANDO</t>
  </si>
  <si>
    <t>MUNICIPALIDAD DE REQUINOA</t>
  </si>
  <si>
    <t>MUNICIPALIDAD DE QUINTA DE TILCOCO</t>
  </si>
  <si>
    <t>MUNICIPALIDAD DE PUMANQUE</t>
  </si>
  <si>
    <t>MUNICIPALIDAD DE PICHILEMU</t>
  </si>
  <si>
    <t>MUNICIPALIDAD DE PICHIDEGUA</t>
  </si>
  <si>
    <t xml:space="preserve">MUNICIPALIDAD DE PEUMO </t>
  </si>
  <si>
    <t>MUNICIPALIDAD DE PERALILLO</t>
  </si>
  <si>
    <t>REX.N° 746</t>
  </si>
  <si>
    <t>REX.N° 745</t>
  </si>
  <si>
    <t>REX.N° 44</t>
  </si>
  <si>
    <t>REX.N° 743</t>
  </si>
  <si>
    <t>REX.N° 742</t>
  </si>
  <si>
    <t>REX.N° 741</t>
  </si>
  <si>
    <t>REX.N° 740</t>
  </si>
  <si>
    <t>REX.N° 739</t>
  </si>
  <si>
    <t>REX.N° 738</t>
  </si>
  <si>
    <t>REX.N° 737</t>
  </si>
  <si>
    <t>MUNICIPALIDAD DE PAREDONES</t>
  </si>
  <si>
    <t>MUNICIPALIDAD DE OLIVAR</t>
  </si>
  <si>
    <t>MUNICIPALIDAD DE NAVIDAD</t>
  </si>
  <si>
    <t>MUNICIPALIDAD DE NANCAGUA</t>
  </si>
  <si>
    <t>MUNICIPALIDAD DE MOSTAZAL</t>
  </si>
  <si>
    <t>MUNICIPALIDAD DE MARCHIGUE</t>
  </si>
  <si>
    <t>MUNICIPALIDAD DE MALLOA</t>
  </si>
  <si>
    <t>MUNICIPALIDAD DE MACHALI</t>
  </si>
  <si>
    <t>MUNICIPALIDAD DE LOLOL</t>
  </si>
  <si>
    <t>MUNICIPALIDAD DE LAS CABRAS</t>
  </si>
  <si>
    <t>REX.N° 736</t>
  </si>
  <si>
    <t>REX.N° 735</t>
  </si>
  <si>
    <t>REX.N° 734</t>
  </si>
  <si>
    <t>REX.N° 733</t>
  </si>
  <si>
    <t>REX.N° 732</t>
  </si>
  <si>
    <t>REX.N° 731</t>
  </si>
  <si>
    <t>REX.N° 730</t>
  </si>
  <si>
    <t>REX.N° 729</t>
  </si>
  <si>
    <t>MUNICIPALIDAD DE LA ESTRELLA</t>
  </si>
  <si>
    <t>MUNICIPALIDAD DE GRANEROS</t>
  </si>
  <si>
    <t>MUNICIPALIDAD DE DOÑIHUE</t>
  </si>
  <si>
    <t>MUNICIPALIDAD DE COLTAUCO</t>
  </si>
  <si>
    <t>MUNICIPALIDAD DE COINCO</t>
  </si>
  <si>
    <t>MUNICIPALIDAD DE CODEGUA</t>
  </si>
  <si>
    <t>MUNICIPALIDAD DE CHEPICA</t>
  </si>
  <si>
    <t>MUNICIPALIDAD DE CHIMBARONGO</t>
  </si>
  <si>
    <t>MUNICIPALIDAD DE YERBAS BUENAS</t>
  </si>
  <si>
    <t>MUNICIPALIDAD DE VILLA ALEGRE</t>
  </si>
  <si>
    <t>MUNICIPALIDAD DE VICHUQUEN</t>
  </si>
  <si>
    <t>MUNICIPALIDAD DE TENO</t>
  </si>
  <si>
    <t>MUNICIPALIDAD DE TALCA</t>
  </si>
  <si>
    <t>MUNICIPALIDAD DE SAN RAFAEL</t>
  </si>
  <si>
    <t>MUNICIPALIDAD DE SAN JAVIER</t>
  </si>
  <si>
    <t>MUNICIPALIDAD DE SAN CLEMENTE</t>
  </si>
  <si>
    <t>MUNICIPALIDAD DE SAGRADA FAMILIA</t>
  </si>
  <si>
    <t>MUNICIPALIDAD DE ROMERAL</t>
  </si>
  <si>
    <t>REX.N° 2155</t>
  </si>
  <si>
    <t>REX.N° 2184</t>
  </si>
  <si>
    <t>REX.N° 2149</t>
  </si>
  <si>
    <t>REX.N° 2183</t>
  </si>
  <si>
    <t>REX.N° 2188</t>
  </si>
  <si>
    <t>REX.N° 2185</t>
  </si>
  <si>
    <t>REX.N° 2131</t>
  </si>
  <si>
    <t>REX.N° 2133</t>
  </si>
  <si>
    <t>REX.N° 2123</t>
  </si>
  <si>
    <t>REX.N° 2128</t>
  </si>
  <si>
    <t>MUNICIPALIDAD DE RIO CLARO</t>
  </si>
  <si>
    <t>MUNICIPALIDAD DE RETIRO</t>
  </si>
  <si>
    <t>MUNICIPALIDAD DE RAUCO</t>
  </si>
  <si>
    <t>MUNICIPALIDAD DE PENCAHUE</t>
  </si>
  <si>
    <t>MUNICIPALIDAD DE PELLUHUE</t>
  </si>
  <si>
    <t>MUNICIPALIDAD DE PELARCO</t>
  </si>
  <si>
    <t>MUNICIPALIDAD DE PARRAL</t>
  </si>
  <si>
    <t>MUNICIPALIDAD DE MAULE</t>
  </si>
  <si>
    <t>MUNICIPALIDAD DE MOLINA</t>
  </si>
  <si>
    <t>MUNICIPALIDAD DE LONGAVI</t>
  </si>
  <si>
    <t>REX.N° 2134</t>
  </si>
  <si>
    <t>REX.N° 2132</t>
  </si>
  <si>
    <t>REX.N° 2186</t>
  </si>
  <si>
    <t>REX.N° 2150</t>
  </si>
  <si>
    <t>REX.N° 2125</t>
  </si>
  <si>
    <t>REX.N° 2124</t>
  </si>
  <si>
    <t>REX.N° 2122</t>
  </si>
  <si>
    <t>REX.N° 2130</t>
  </si>
  <si>
    <t>REX.N° 2129</t>
  </si>
  <si>
    <t>REX.N° 2189</t>
  </si>
  <si>
    <t>REX.N° 2121</t>
  </si>
  <si>
    <t>REX.N° 2127</t>
  </si>
  <si>
    <t>REX.N° 2187</t>
  </si>
  <si>
    <t>REX.N° 2126</t>
  </si>
  <si>
    <t>REX.N° 2156</t>
  </si>
  <si>
    <t>REX.N° 2120</t>
  </si>
  <si>
    <t>REX.N° 2154</t>
  </si>
  <si>
    <t>REX.N° 2151</t>
  </si>
  <si>
    <t>REX.N° 2152</t>
  </si>
  <si>
    <t>REX.N° 2153</t>
  </si>
  <si>
    <t>MUNICIPALIDAD DE LINARES</t>
  </si>
  <si>
    <t>MUNICIPALIDAD DE LICANTEN</t>
  </si>
  <si>
    <t>MUNICIPALIDAD DE HUALAÑE</t>
  </si>
  <si>
    <t>MUNICIPALIDAD DE EMPEDRADO</t>
  </si>
  <si>
    <t>MUNICIPALIDAD DE CURICO</t>
  </si>
  <si>
    <t>MUNICIPALIDAD DE CUREPTO</t>
  </si>
  <si>
    <t xml:space="preserve">MUNICIPALIDAD DE CONSTITUCION </t>
  </si>
  <si>
    <t>MUNICIPALIDAD DE COLBUN</t>
  </si>
  <si>
    <t xml:space="preserve">MUNICIPALIDAD DE CHANCO </t>
  </si>
  <si>
    <t>MUNICIPALIDAD DE CAUQUENES</t>
  </si>
  <si>
    <t>REX.N° 1607</t>
  </si>
  <si>
    <t>REX.N° 1606</t>
  </si>
  <si>
    <t>REX.N° 1612</t>
  </si>
  <si>
    <t>REX.N° 1610</t>
  </si>
  <si>
    <t>REX.N° 1605</t>
  </si>
  <si>
    <t>REX.N° 1613</t>
  </si>
  <si>
    <t>REX.N° 1617</t>
  </si>
  <si>
    <t>REX.N° 1603</t>
  </si>
  <si>
    <t>REX.N° 1618</t>
  </si>
  <si>
    <t>REX.N° 1609</t>
  </si>
  <si>
    <t>REX.N° 1625</t>
  </si>
  <si>
    <t>REX.N° 1611</t>
  </si>
  <si>
    <t>REX.N° 1608</t>
  </si>
  <si>
    <t>REX.N° 1604</t>
  </si>
  <si>
    <t>REX.N° 1602</t>
  </si>
  <si>
    <t>REX.N° 1598</t>
  </si>
  <si>
    <t>REX.N° 1599</t>
  </si>
  <si>
    <t>REX.N° 1619</t>
  </si>
  <si>
    <t>REX.N° 1622</t>
  </si>
  <si>
    <t>REX.N° 1621</t>
  </si>
  <si>
    <t>REX.N° 1620</t>
  </si>
  <si>
    <t>REX.N° 1600</t>
  </si>
  <si>
    <t>REX.N° 1623</t>
  </si>
  <si>
    <t>REX.N° 1624</t>
  </si>
  <si>
    <t>REX.N° 1626</t>
  </si>
  <si>
    <t>REX.N° 1615</t>
  </si>
  <si>
    <t>REX.N° 1614</t>
  </si>
  <si>
    <t>REX.N° 1627</t>
  </si>
  <si>
    <t>REX.N° 1616</t>
  </si>
  <si>
    <t>REX.N° 1601</t>
  </si>
  <si>
    <t>MUNICIPALIDAD DE TALCAHUANO</t>
  </si>
  <si>
    <t>MUNICIPALIDAD DE HUALPEN</t>
  </si>
  <si>
    <t>MUNICIPALIDAD DE CORONEL</t>
  </si>
  <si>
    <t>MUNICIPALIDAD DE LOS ALAMOS</t>
  </si>
  <si>
    <t>MUNICIPALIDAD DE CAÑETE</t>
  </si>
  <si>
    <t xml:space="preserve">MUNICIPALIDAD DE ALTO BIO BIO </t>
  </si>
  <si>
    <t>MUNICIPALIDAD DE ARAUCO</t>
  </si>
  <si>
    <t>MUNICIPALIDAD DE CABRERO</t>
  </si>
  <si>
    <t xml:space="preserve">MUNICIPALIDAD DE CONTULMO </t>
  </si>
  <si>
    <t>MUNICIPALIDAD DE LOS ANGELES</t>
  </si>
  <si>
    <t>MUNICIPALIDAD DE HUALQUI</t>
  </si>
  <si>
    <t>MUNICIPALIDAD DE MULCHEN</t>
  </si>
  <si>
    <t>MUNICIPALIDAD DE QUILACO</t>
  </si>
  <si>
    <t>MUNICIPALIDAD DE LOTA</t>
  </si>
  <si>
    <t>MUNICIPALIDAD DE SAN ROSENDO</t>
  </si>
  <si>
    <t>MUNICIPALIDAD DE PENCO</t>
  </si>
  <si>
    <t>MUNICIPALIDAD DE QUILLECO</t>
  </si>
  <si>
    <t>MUNICIPALIDAD DE YUMBEL</t>
  </si>
  <si>
    <t>MUNICIPALIDAD DE TIRUA</t>
  </si>
  <si>
    <t>MUNICIPALIDAD DE NACIMIENTO</t>
  </si>
  <si>
    <t>MUNICIPALIDAD DE SAN PEDRO</t>
  </si>
  <si>
    <t>REX.N° 80</t>
  </si>
  <si>
    <t>REX.N° 225</t>
  </si>
  <si>
    <t>REX.N° 86</t>
  </si>
  <si>
    <t>REX.N° 193</t>
  </si>
  <si>
    <t>REX.N° 81</t>
  </si>
  <si>
    <t>REX. N° 1644</t>
  </si>
  <si>
    <t>REX. N° 1598</t>
  </si>
  <si>
    <t>REX. N° 1612</t>
  </si>
  <si>
    <t>MUNICIPALIDAD DE ANGOL</t>
  </si>
  <si>
    <t>MUNICIPALIDAD DE TRAIGUEN</t>
  </si>
  <si>
    <t>MUNICIPALIDAD DE PADRE LAS CASAS</t>
  </si>
  <si>
    <t>MUNICIPALIDAD DE CHILE CHICO</t>
  </si>
  <si>
    <t>REX. N° 967</t>
  </si>
  <si>
    <t>MUNICIPALIDAD DE RIO IBAÑEZ</t>
  </si>
  <si>
    <t>REX. N° 965</t>
  </si>
  <si>
    <t>REX. N° 1022</t>
  </si>
  <si>
    <t>MUNICIAPALIDAD DE NATALES</t>
  </si>
  <si>
    <t>REX. N° 846</t>
  </si>
  <si>
    <t>REX. N° 840</t>
  </si>
  <si>
    <t>REX. N° 41</t>
  </si>
  <si>
    <t>REX. N° 842</t>
  </si>
  <si>
    <t>REX. N° 843</t>
  </si>
  <si>
    <t>REX. N° 844</t>
  </si>
  <si>
    <t>REX. N° 845</t>
  </si>
  <si>
    <t>MUNICIAPALIDAD DE VALDIVIA</t>
  </si>
  <si>
    <t>MUNICIAPALIDAD DE CORRAL</t>
  </si>
  <si>
    <t>MUNICIAPALIDAD DE LAGO RANCO</t>
  </si>
  <si>
    <t>MUNICIAPALIDAD DE LOS LAGOS</t>
  </si>
  <si>
    <t>MUNICIAPALIDAD DE MAFIL</t>
  </si>
  <si>
    <t>MUNICIAPALIDAD DE MARIQUINA</t>
  </si>
  <si>
    <t>MUNICIAPALIDAD DE PAILLACO</t>
  </si>
  <si>
    <t>MUNICIAPALIDAD DE  PANGUIPULLI</t>
  </si>
  <si>
    <t xml:space="preserve">MUNICIAPALIDAD DE RIO BUENO </t>
  </si>
  <si>
    <t>MUNICIAPALIDAD DE LANCO</t>
  </si>
  <si>
    <t>MUNICIPALIDAD DE CAMARONES</t>
  </si>
  <si>
    <t>REX. N°  699</t>
  </si>
  <si>
    <t>TOTAL  REGIÓN DE ÑUBLE</t>
  </si>
  <si>
    <t>REX. N° 1341</t>
  </si>
  <si>
    <t>MUNICIPALIDAD DE EL MONTE</t>
  </si>
  <si>
    <t xml:space="preserve">HOGAR DE CRISTO </t>
  </si>
  <si>
    <t>UNIVERSIDAD ARTURO PRAT</t>
  </si>
  <si>
    <t>SUBTITULO 24</t>
  </si>
  <si>
    <t>Asignación directa</t>
  </si>
  <si>
    <t>Programa de Apoyo a Familias para el autoconsumo</t>
  </si>
  <si>
    <t>REX. N° 1369</t>
  </si>
  <si>
    <t>REX. N° 1298</t>
  </si>
  <si>
    <t>REX. N° 1297</t>
  </si>
  <si>
    <t>REX. N° 1240</t>
  </si>
  <si>
    <t>REX. N° 1220</t>
  </si>
  <si>
    <t>REX. N° 1219</t>
  </si>
  <si>
    <t>REX. N° 1204</t>
  </si>
  <si>
    <t>REX. N° 1237</t>
  </si>
  <si>
    <t>REX. N° 1205</t>
  </si>
  <si>
    <t xml:space="preserve">MUNICIPALIDAD DE PAIHUANO </t>
  </si>
  <si>
    <t>REX. N° 1191</t>
  </si>
  <si>
    <t>REX. N° 1179</t>
  </si>
  <si>
    <t>REX. N° 1178</t>
  </si>
  <si>
    <t>REX. N° 1177</t>
  </si>
  <si>
    <t xml:space="preserve">REX. N° </t>
  </si>
  <si>
    <t>REX. N° 526</t>
  </si>
  <si>
    <t>REX. N° 528</t>
  </si>
  <si>
    <t>MUNICIPALIDAD DE PUTAENDO</t>
  </si>
  <si>
    <t>REX. N° 529</t>
  </si>
  <si>
    <t>REX. N° 538</t>
  </si>
  <si>
    <t>REX. N° 536</t>
  </si>
  <si>
    <t>MUNICIPALIDAD DE HIJUELAS</t>
  </si>
  <si>
    <t>REX. N° 553</t>
  </si>
  <si>
    <t>MUNICIPALIDAD DE ALGARROBO</t>
  </si>
  <si>
    <t xml:space="preserve">MUNICIPALIDAD DE SAN ANTONIO </t>
  </si>
  <si>
    <t>REX. N° 543</t>
  </si>
  <si>
    <t>MUNICIPALIDAD DE PETORCA</t>
  </si>
  <si>
    <t>MUNICIPALIDAD DE LLAY LLAY</t>
  </si>
  <si>
    <t>REX. N° 561</t>
  </si>
  <si>
    <t>MUNICIPALIDAD DE LA CRUZ</t>
  </si>
  <si>
    <t>REX. N° 531</t>
  </si>
  <si>
    <t>REX. N° 539</t>
  </si>
  <si>
    <t>MUNICIPALIDAD DE CATEMU</t>
  </si>
  <si>
    <t>REX. N° 527</t>
  </si>
  <si>
    <t>REX. N° 723</t>
  </si>
  <si>
    <t>REX. N° 725</t>
  </si>
  <si>
    <t>REX. N° 695</t>
  </si>
  <si>
    <t>MUNICIPALIDAD DE RENGO</t>
  </si>
  <si>
    <t>REX. N° 692</t>
  </si>
  <si>
    <t>REX. N° 691</t>
  </si>
  <si>
    <t>MUNICIPALIDAD DE SAN VICENTE</t>
  </si>
  <si>
    <t>REX. N° 620</t>
  </si>
  <si>
    <t>REX. N° 619</t>
  </si>
  <si>
    <t>REX. N° 621</t>
  </si>
  <si>
    <t>REX. N° 622</t>
  </si>
  <si>
    <t>REX. N° 625</t>
  </si>
  <si>
    <t>REX. N° 693</t>
  </si>
  <si>
    <t>REX. N° 694</t>
  </si>
  <si>
    <t xml:space="preserve">MUNICIPALIDAD DE COLTAUCO </t>
  </si>
  <si>
    <t>REX. N° 617</t>
  </si>
  <si>
    <t>REX. N° 616</t>
  </si>
  <si>
    <t>REX. N° 783</t>
  </si>
  <si>
    <t>REX. N° 1499</t>
  </si>
  <si>
    <t>REX. N° 1508</t>
  </si>
  <si>
    <t>REX. N° 1482</t>
  </si>
  <si>
    <t>REX. N° 1507</t>
  </si>
  <si>
    <t>REX. N° 1509</t>
  </si>
  <si>
    <t>REX. N° 1506</t>
  </si>
  <si>
    <t>REX. N° 1505</t>
  </si>
  <si>
    <t>REX. N° 1502</t>
  </si>
  <si>
    <t>REX. N° 1504</t>
  </si>
  <si>
    <t>REX. N° 1503</t>
  </si>
  <si>
    <t>REX. N° 1501</t>
  </si>
  <si>
    <t>REX. N° 1500</t>
  </si>
  <si>
    <t>REX. N° 1498</t>
  </si>
  <si>
    <t>REX. N° 1496</t>
  </si>
  <si>
    <t>REX. N° 1495</t>
  </si>
  <si>
    <t>REX. N° 1491</t>
  </si>
  <si>
    <t>REX. N° 1494</t>
  </si>
  <si>
    <t>REX. N° 1493</t>
  </si>
  <si>
    <t>REX. N° 1492</t>
  </si>
  <si>
    <t>MUNICIPALIDAD DE CHANCO</t>
  </si>
  <si>
    <t>REX. N° 1490</t>
  </si>
  <si>
    <t>REX. N° 1489</t>
  </si>
  <si>
    <t>REX. N° 1483</t>
  </si>
  <si>
    <t>REX. N° 1487</t>
  </si>
  <si>
    <t>REX. N° 1488</t>
  </si>
  <si>
    <t>REX. N° 1484</t>
  </si>
  <si>
    <t>REX. N° 1485</t>
  </si>
  <si>
    <t>REX. N° 1486</t>
  </si>
  <si>
    <t>REX. N° 1497</t>
  </si>
  <si>
    <t>MUNICIPALIDAD DE SANTA JUANA</t>
  </si>
  <si>
    <t>MUNICIPALIDAD DE LAJA</t>
  </si>
  <si>
    <t>MUNICIPALIDAD DE FLORIDA</t>
  </si>
  <si>
    <t>REX. N° 1282</t>
  </si>
  <si>
    <t>REX. N° 1419</t>
  </si>
  <si>
    <t>MUNICIPALIDAD DE GALVARINO</t>
  </si>
  <si>
    <t>MUNICIPALIDAD DE ERCILLA</t>
  </si>
  <si>
    <t xml:space="preserve">REX. N° 800   </t>
  </si>
  <si>
    <t>REX. N° 801</t>
  </si>
  <si>
    <t xml:space="preserve">REX. N° 785    </t>
  </si>
  <si>
    <t>MUNICIPALIDAD DE AYSEN</t>
  </si>
  <si>
    <t>MUNICIPALIDAD DE GUAITECAS</t>
  </si>
  <si>
    <t xml:space="preserve">MUNICIPALIDAD DE CHILE CHICO </t>
  </si>
  <si>
    <t>REX. N° 628</t>
  </si>
  <si>
    <t>MUNICIPALIDAD DE PUTRE</t>
  </si>
  <si>
    <t>TOTAL  REGIÓN NUBLE</t>
  </si>
  <si>
    <t>REX. N° 1460</t>
  </si>
  <si>
    <t>REX. N° 1381</t>
  </si>
  <si>
    <t>REX. N° 1380</t>
  </si>
  <si>
    <t>REX. N° 1368</t>
  </si>
  <si>
    <t>REX. N° 1370</t>
  </si>
  <si>
    <t>REX. N° 1357</t>
  </si>
  <si>
    <t>REX. N° 1315</t>
  </si>
  <si>
    <t>REX. N° 1314</t>
  </si>
  <si>
    <t xml:space="preserve">MUNICIPALIDAD DE RIO HURTADO </t>
  </si>
  <si>
    <t>REX. N° 1313</t>
  </si>
  <si>
    <t>REX. N° 1304</t>
  </si>
  <si>
    <t>REX. N° 1303</t>
  </si>
  <si>
    <t>REX. N° 1305</t>
  </si>
  <si>
    <t>REX. N° 765</t>
  </si>
  <si>
    <t>REX. N° 672</t>
  </si>
  <si>
    <t>REX. N° 720</t>
  </si>
  <si>
    <t>REX. N° 719</t>
  </si>
  <si>
    <t>REX. N° 715</t>
  </si>
  <si>
    <t>REX. N° 689</t>
  </si>
  <si>
    <t>REX. N° 688</t>
  </si>
  <si>
    <t>REX. N° 687</t>
  </si>
  <si>
    <t>REX. N° 690</t>
  </si>
  <si>
    <t>REX. N° 683</t>
  </si>
  <si>
    <t>REX. N° 682</t>
  </si>
  <si>
    <t>REX. N° 681</t>
  </si>
  <si>
    <t>REX. N° 680</t>
  </si>
  <si>
    <t>REX. N° 679</t>
  </si>
  <si>
    <t>REX. N° 678</t>
  </si>
  <si>
    <t>REX. N° 676</t>
  </si>
  <si>
    <t>REX. N° 675</t>
  </si>
  <si>
    <t>REX. N° 674</t>
  </si>
  <si>
    <t>REX. N° 671</t>
  </si>
  <si>
    <t>REX. N° 670</t>
  </si>
  <si>
    <t>REX. N° 669</t>
  </si>
  <si>
    <t>REX. N° 668</t>
  </si>
  <si>
    <t>REX. N° 663</t>
  </si>
  <si>
    <t xml:space="preserve">MUNICIPALIDAD DE COINCO </t>
  </si>
  <si>
    <t>REX. N° 662</t>
  </si>
  <si>
    <t xml:space="preserve"> REX. N° 1539</t>
  </si>
  <si>
    <t xml:space="preserve"> REX. N° 1538</t>
  </si>
  <si>
    <t xml:space="preserve"> REX. N° 1536</t>
  </si>
  <si>
    <t xml:space="preserve"> REX. N° 1537</t>
  </si>
  <si>
    <t xml:space="preserve"> REX. N° 149</t>
  </si>
  <si>
    <t xml:space="preserve"> REX. N° 1512</t>
  </si>
  <si>
    <t xml:space="preserve"> REX. N° 1513</t>
  </si>
  <si>
    <t xml:space="preserve"> REX. N° 1514</t>
  </si>
  <si>
    <t xml:space="preserve"> REX. N° 1515</t>
  </si>
  <si>
    <t xml:space="preserve"> REX. N° 1516</t>
  </si>
  <si>
    <t xml:space="preserve"> REX. N° 1517</t>
  </si>
  <si>
    <t xml:space="preserve"> REX. N° 1476</t>
  </si>
  <si>
    <t xml:space="preserve"> REX. N° 1477</t>
  </si>
  <si>
    <t xml:space="preserve"> REX. N° 1478</t>
  </si>
  <si>
    <t xml:space="preserve"> REX. N° 1479</t>
  </si>
  <si>
    <t xml:space="preserve"> REX. N° 1480</t>
  </si>
  <si>
    <t xml:space="preserve"> REX. N° 1481</t>
  </si>
  <si>
    <t xml:space="preserve"> REX. N° 1511</t>
  </si>
  <si>
    <t>MUNICIPALIDAD DE LICNTEN</t>
  </si>
  <si>
    <t xml:space="preserve"> REX. N° 1465</t>
  </si>
  <si>
    <t xml:space="preserve"> REX. N° 1518</t>
  </si>
  <si>
    <t xml:space="preserve"> REX. N° 1519</t>
  </si>
  <si>
    <t xml:space="preserve"> REX. N° 1475</t>
  </si>
  <si>
    <t xml:space="preserve"> REX. N° 1474</t>
  </si>
  <si>
    <t xml:space="preserve"> REX. N° 1471</t>
  </si>
  <si>
    <t xml:space="preserve"> REX. N° 1473</t>
  </si>
  <si>
    <t xml:space="preserve"> REX. N° 1472</t>
  </si>
  <si>
    <t xml:space="preserve"> REX. N° 1470</t>
  </si>
  <si>
    <t xml:space="preserve"> REX. N° 1468</t>
  </si>
  <si>
    <t xml:space="preserve"> REX. N° 1467</t>
  </si>
  <si>
    <t xml:space="preserve"> REX. N° 1466</t>
  </si>
  <si>
    <t xml:space="preserve">MUNICIPALIDAD DE RIO CLARO </t>
  </si>
  <si>
    <t>REX. N° 1</t>
  </si>
  <si>
    <t>MUNICIPALIDAD DE CONTULMO</t>
  </si>
  <si>
    <t xml:space="preserve">MUNICIPALIDAD DE SAN PEDRO </t>
  </si>
  <si>
    <t>REX. N° 966</t>
  </si>
  <si>
    <t>REX. N° 964</t>
  </si>
  <si>
    <t>REX. N° 833</t>
  </si>
  <si>
    <t>REX. N° 832</t>
  </si>
  <si>
    <t xml:space="preserve">MUNICIPALIDAD DE LA UNION </t>
  </si>
  <si>
    <t>MUNICIPALIDAD DE MAFIL</t>
  </si>
  <si>
    <t>REX. N° 834</t>
  </si>
  <si>
    <t>MUNICIPALIDAD DE CORRAL</t>
  </si>
  <si>
    <t>REX. N° 835</t>
  </si>
  <si>
    <t xml:space="preserve">MUNICIPALIDAD DE RIO BUENO </t>
  </si>
  <si>
    <t>MUNICIPALIDAD DE FUTRONO</t>
  </si>
  <si>
    <t>REX. N° 557</t>
  </si>
  <si>
    <t>REX. N° 455</t>
  </si>
  <si>
    <t>MUNICIPALIDAD DE ESTACION CENTRAL</t>
  </si>
  <si>
    <t>REX. N° 2615</t>
  </si>
  <si>
    <t>REX.  N° 549</t>
  </si>
  <si>
    <t>MUNICIPALIDD DE PEÑALOLEN</t>
  </si>
  <si>
    <t>SIGFE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</si>
</sst>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205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vertical="center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91" fillId="0" borderId="0" xfId="0" applyNumberFormat="1" applyFont="1"/>
    <xf numFmtId="0" fontId="22" fillId="36" borderId="20" xfId="0" applyFont="1" applyFill="1" applyBorder="1" applyAlignment="1" applyProtection="1">
      <alignment horizontal="justify" vertical="center" wrapText="1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0" fontId="22" fillId="36" borderId="40" xfId="0" applyFont="1" applyFill="1" applyBorder="1" applyAlignment="1" applyProtection="1">
      <alignment horizontal="justify" vertical="justify" wrapText="1"/>
      <protection locked="0"/>
    </xf>
    <xf numFmtId="3" fontId="21" fillId="0" borderId="14" xfId="0" applyNumberFormat="1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3" fontId="22" fillId="36" borderId="0" xfId="0" applyNumberFormat="1" applyFont="1" applyFill="1" applyAlignment="1" applyProtection="1">
      <alignment vertical="center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 wrapText="1"/>
    </xf>
    <xf numFmtId="14" fontId="23" fillId="38" borderId="14" xfId="0" applyNumberFormat="1" applyFont="1" applyFill="1" applyBorder="1" applyAlignment="1">
      <alignment horizontal="center" vertical="center" wrapText="1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14" fontId="23" fillId="0" borderId="14" xfId="0" applyNumberFormat="1" applyFont="1" applyBorder="1" applyAlignment="1">
      <alignment vertical="center" wrapText="1"/>
    </xf>
    <xf numFmtId="3" fontId="19" fillId="0" borderId="10" xfId="0" applyNumberFormat="1" applyFont="1" applyBorder="1" applyAlignment="1">
      <alignment horizontal="right" vertical="center" wrapText="1"/>
    </xf>
    <xf numFmtId="3" fontId="19" fillId="0" borderId="28" xfId="0" applyNumberFormat="1" applyFont="1" applyBorder="1" applyAlignment="1">
      <alignment horizontal="righ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3" fillId="38" borderId="18" xfId="0" applyFont="1" applyFill="1" applyBorder="1" applyAlignment="1">
      <alignment horizontal="center" vertical="center"/>
    </xf>
    <xf numFmtId="14" fontId="23" fillId="38" borderId="18" xfId="0" applyNumberFormat="1" applyFont="1" applyFill="1" applyBorder="1" applyAlignment="1">
      <alignment horizontal="center" vertical="center"/>
    </xf>
    <xf numFmtId="0" fontId="22" fillId="36" borderId="18" xfId="0" applyFont="1" applyFill="1" applyBorder="1" applyAlignment="1" applyProtection="1">
      <alignment horizontal="left" vertical="center" wrapText="1"/>
      <protection locked="0"/>
    </xf>
    <xf numFmtId="14" fontId="23" fillId="0" borderId="18" xfId="0" applyNumberFormat="1" applyFont="1" applyBorder="1" applyAlignment="1">
      <alignment horizontal="center" vertical="center"/>
    </xf>
    <xf numFmtId="14" fontId="23" fillId="0" borderId="18" xfId="0" applyNumberFormat="1" applyFont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left"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3" fontId="22" fillId="36" borderId="41" xfId="0" applyNumberFormat="1" applyFont="1" applyFill="1" applyBorder="1" applyAlignment="1" applyProtection="1">
      <alignment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3" fontId="22" fillId="36" borderId="19" xfId="0" applyNumberFormat="1" applyFont="1" applyFill="1" applyBorder="1" applyAlignment="1" applyProtection="1">
      <alignment vertical="center" wrapText="1"/>
      <protection locked="0"/>
    </xf>
    <xf numFmtId="0" fontId="23" fillId="0" borderId="11" xfId="0" applyFont="1" applyBorder="1" applyAlignment="1">
      <alignment horizontal="left" vertical="center" wrapText="1"/>
    </xf>
    <xf numFmtId="0" fontId="22" fillId="36" borderId="41" xfId="0" applyFont="1" applyFill="1" applyBorder="1" applyAlignment="1" applyProtection="1">
      <alignment horizontal="justify" vertical="justify" wrapText="1"/>
      <protection locked="0"/>
    </xf>
    <xf numFmtId="14" fontId="21" fillId="0" borderId="28" xfId="0" applyNumberFormat="1" applyFont="1" applyBorder="1" applyProtection="1">
      <protection locked="0"/>
    </xf>
    <xf numFmtId="10" fontId="21" fillId="0" borderId="14" xfId="0" applyNumberFormat="1" applyFont="1" applyBorder="1" applyAlignment="1">
      <alignment horizontal="right" vertical="center" wrapText="1"/>
    </xf>
    <xf numFmtId="10" fontId="21" fillId="0" borderId="14" xfId="0" applyNumberFormat="1" applyFont="1" applyBorder="1" applyAlignment="1">
      <alignment vertical="center" wrapText="1"/>
    </xf>
    <xf numFmtId="0" fontId="21" fillId="0" borderId="18" xfId="0" applyFont="1" applyBorder="1" applyAlignment="1">
      <alignment horizontal="justify" vertical="center" wrapText="1"/>
    </xf>
    <xf numFmtId="0" fontId="19" fillId="0" borderId="18" xfId="0" applyFont="1" applyBorder="1" applyAlignment="1">
      <alignment horizontal="left" vertical="center" wrapText="1"/>
    </xf>
    <xf numFmtId="10" fontId="19" fillId="0" borderId="18" xfId="0" applyNumberFormat="1" applyFont="1" applyBorder="1" applyAlignment="1">
      <alignment vertical="center" wrapText="1"/>
    </xf>
    <xf numFmtId="0" fontId="21" fillId="37" borderId="13" xfId="0" applyFont="1" applyFill="1" applyBorder="1" applyAlignment="1">
      <alignment horizontal="justify" vertical="center" wrapText="1"/>
    </xf>
    <xf numFmtId="0" fontId="22" fillId="36" borderId="14" xfId="0" applyFont="1" applyFill="1" applyBorder="1" applyAlignment="1" applyProtection="1">
      <alignment horizontal="center" vertical="center" wrapText="1"/>
      <protection locked="0"/>
    </xf>
    <xf numFmtId="0" fontId="22" fillId="36" borderId="14" xfId="0" applyFont="1" applyFill="1" applyBorder="1" applyAlignment="1" applyProtection="1">
      <alignment horizontal="justify" vertical="center" wrapText="1"/>
      <protection locked="0"/>
    </xf>
    <xf numFmtId="0" fontId="22" fillId="36" borderId="14" xfId="0" applyFont="1" applyFill="1" applyBorder="1" applyAlignment="1" applyProtection="1">
      <alignment horizontal="justify" vertical="justify" wrapText="1"/>
      <protection locked="0"/>
    </xf>
    <xf numFmtId="3" fontId="22" fillId="36" borderId="42" xfId="0" applyNumberFormat="1" applyFont="1" applyFill="1" applyBorder="1" applyAlignment="1" applyProtection="1">
      <alignment vertical="center" wrapText="1"/>
      <protection locked="0"/>
    </xf>
    <xf numFmtId="0" fontId="22" fillId="36" borderId="12" xfId="0" applyFont="1" applyFill="1" applyBorder="1" applyAlignment="1" applyProtection="1">
      <alignment horizontal="center" vertical="center" wrapText="1"/>
      <protection locked="0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0" fontId="22" fillId="36" borderId="10" xfId="0" applyFont="1" applyFill="1" applyBorder="1" applyAlignment="1" applyProtection="1">
      <alignment horizontal="center" vertical="center" wrapText="1"/>
      <protection locked="0"/>
    </xf>
    <xf numFmtId="3" fontId="21" fillId="84" borderId="13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/>
    </xf>
    <xf numFmtId="3" fontId="21" fillId="0" borderId="13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8" fillId="0" borderId="0" xfId="0" applyFont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3" fontId="19" fillId="0" borderId="14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0"/>
  <sheetViews>
    <sheetView topLeftCell="H1" zoomScale="110" zoomScaleNormal="110" zoomScaleSheetLayoutView="10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56" t="s">
        <v>81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</row>
    <row r="6" spans="1:106" s="6" customFormat="1" x14ac:dyDescent="0.25">
      <c r="A6" s="159" t="s">
        <v>3</v>
      </c>
      <c r="B6" s="159" t="s">
        <v>4</v>
      </c>
      <c r="C6" s="3" t="s">
        <v>5</v>
      </c>
      <c r="D6" s="159" t="s">
        <v>6</v>
      </c>
      <c r="E6" s="159" t="s">
        <v>7</v>
      </c>
      <c r="F6" s="159" t="s">
        <v>8</v>
      </c>
      <c r="G6" s="159" t="s">
        <v>9</v>
      </c>
      <c r="H6" s="159" t="s">
        <v>10</v>
      </c>
      <c r="I6" s="159"/>
      <c r="J6" s="157" t="s">
        <v>11</v>
      </c>
      <c r="K6" s="157" t="s">
        <v>12</v>
      </c>
      <c r="L6" s="159" t="s">
        <v>13</v>
      </c>
      <c r="M6" s="157" t="s">
        <v>14</v>
      </c>
      <c r="N6" s="157"/>
      <c r="O6" s="157"/>
      <c r="P6" s="159" t="s">
        <v>15</v>
      </c>
      <c r="Q6" s="159" t="s">
        <v>16</v>
      </c>
      <c r="R6" s="157" t="s">
        <v>17</v>
      </c>
      <c r="S6" s="157"/>
      <c r="T6" s="157"/>
      <c r="U6" s="157" t="s">
        <v>18</v>
      </c>
      <c r="V6" s="157" t="s">
        <v>17</v>
      </c>
      <c r="W6" s="157"/>
      <c r="X6" s="157"/>
      <c r="Y6" s="157" t="s">
        <v>19</v>
      </c>
      <c r="Z6" s="157" t="s">
        <v>17</v>
      </c>
      <c r="AA6" s="157"/>
      <c r="AB6" s="157"/>
      <c r="AC6" s="157" t="s">
        <v>20</v>
      </c>
      <c r="AD6" s="157" t="s">
        <v>17</v>
      </c>
      <c r="AE6" s="157"/>
      <c r="AF6" s="157"/>
      <c r="AG6" s="157" t="s">
        <v>21</v>
      </c>
      <c r="AH6" s="157" t="s">
        <v>22</v>
      </c>
      <c r="AI6" s="158" t="s">
        <v>23</v>
      </c>
      <c r="AJ6" s="15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59"/>
      <c r="C7" s="3" t="s">
        <v>24</v>
      </c>
      <c r="D7" s="159"/>
      <c r="E7" s="159"/>
      <c r="F7" s="159"/>
      <c r="G7" s="159"/>
      <c r="H7" s="3" t="s">
        <v>25</v>
      </c>
      <c r="I7" s="3" t="s">
        <v>26</v>
      </c>
      <c r="J7" s="157"/>
      <c r="K7" s="157"/>
      <c r="L7" s="159"/>
      <c r="M7" s="5" t="s">
        <v>27</v>
      </c>
      <c r="N7" s="5" t="s">
        <v>28</v>
      </c>
      <c r="O7" s="5" t="s">
        <v>29</v>
      </c>
      <c r="P7" s="159"/>
      <c r="Q7" s="159"/>
      <c r="R7" s="5" t="s">
        <v>30</v>
      </c>
      <c r="S7" s="5" t="s">
        <v>31</v>
      </c>
      <c r="T7" s="5" t="s">
        <v>32</v>
      </c>
      <c r="U7" s="157"/>
      <c r="V7" s="5" t="s">
        <v>33</v>
      </c>
      <c r="W7" s="5" t="s">
        <v>34</v>
      </c>
      <c r="X7" s="5" t="s">
        <v>35</v>
      </c>
      <c r="Y7" s="157"/>
      <c r="Z7" s="5" t="s">
        <v>36</v>
      </c>
      <c r="AA7" s="5" t="s">
        <v>37</v>
      </c>
      <c r="AB7" s="5" t="s">
        <v>38</v>
      </c>
      <c r="AC7" s="157"/>
      <c r="AD7" s="5" t="s">
        <v>39</v>
      </c>
      <c r="AE7" s="5" t="s">
        <v>40</v>
      </c>
      <c r="AF7" s="5" t="s">
        <v>41</v>
      </c>
      <c r="AG7" s="157"/>
      <c r="AH7" s="15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1" t="s">
        <v>44</v>
      </c>
      <c r="B8" s="161"/>
      <c r="C8" s="161"/>
      <c r="D8" s="161"/>
      <c r="E8" s="161"/>
      <c r="F8" s="9"/>
      <c r="G8" s="10"/>
      <c r="H8" s="11"/>
      <c r="I8" s="11"/>
      <c r="J8" s="164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9">
        <v>1</v>
      </c>
      <c r="B9" s="19"/>
      <c r="C9" s="64"/>
      <c r="D9" s="29"/>
      <c r="E9" s="64"/>
      <c r="F9" s="64"/>
      <c r="G9" s="64"/>
      <c r="H9" s="29"/>
      <c r="I9" s="29"/>
      <c r="J9" s="164"/>
      <c r="K9" s="92"/>
      <c r="L9" s="64"/>
      <c r="M9" s="93"/>
      <c r="N9" s="93"/>
      <c r="O9" s="93"/>
      <c r="P9" s="64"/>
      <c r="Q9" s="64"/>
      <c r="R9" s="93"/>
      <c r="S9" s="93"/>
      <c r="T9" s="93"/>
      <c r="U9" s="13">
        <f>SUM(R9:T9)</f>
        <v>0</v>
      </c>
      <c r="V9" s="93"/>
      <c r="W9" s="93"/>
      <c r="X9" s="93"/>
      <c r="Y9" s="13">
        <f>SUM(V9:X9)</f>
        <v>0</v>
      </c>
      <c r="Z9" s="93"/>
      <c r="AA9" s="93"/>
      <c r="AB9" s="93"/>
      <c r="AC9" s="13">
        <f>SUM(Z9:AB9)</f>
        <v>0</v>
      </c>
      <c r="AD9" s="93"/>
      <c r="AE9" s="93"/>
      <c r="AF9" s="93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64"/>
      <c r="K10" s="92"/>
      <c r="L10" s="64"/>
      <c r="M10" s="93"/>
      <c r="N10" s="93"/>
      <c r="O10" s="93"/>
      <c r="P10" s="64"/>
      <c r="Q10" s="64"/>
      <c r="R10" s="93"/>
      <c r="S10" s="93"/>
      <c r="T10" s="93"/>
      <c r="U10" s="13">
        <f>SUM(R10:T10)</f>
        <v>0</v>
      </c>
      <c r="V10" s="93"/>
      <c r="W10" s="93"/>
      <c r="X10" s="93"/>
      <c r="Y10" s="13">
        <f>SUM(V10:X10)</f>
        <v>0</v>
      </c>
      <c r="Z10" s="93"/>
      <c r="AA10" s="93"/>
      <c r="AB10" s="93"/>
      <c r="AC10" s="13">
        <f>SUM(Z10:AB10)</f>
        <v>0</v>
      </c>
      <c r="AD10" s="93"/>
      <c r="AE10" s="93"/>
      <c r="AF10" s="93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0" t="s">
        <v>45</v>
      </c>
      <c r="B11" s="160"/>
      <c r="C11" s="160"/>
      <c r="D11" s="160"/>
      <c r="E11" s="160"/>
      <c r="F11" s="160"/>
      <c r="G11" s="160"/>
      <c r="H11" s="160"/>
      <c r="I11" s="160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4"/>
      <c r="Q11" s="9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62" t="s">
        <v>46</v>
      </c>
      <c r="B12" s="162"/>
      <c r="C12" s="162"/>
      <c r="D12" s="162"/>
      <c r="E12" s="16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163"/>
      <c r="K13" s="92"/>
      <c r="L13" s="64"/>
      <c r="M13" s="93"/>
      <c r="N13" s="93"/>
      <c r="O13" s="93"/>
      <c r="P13" s="64"/>
      <c r="Q13" s="64"/>
      <c r="R13" s="93"/>
      <c r="S13" s="93"/>
      <c r="T13" s="93"/>
      <c r="U13" s="13">
        <f>SUM(R13:T13)</f>
        <v>0</v>
      </c>
      <c r="V13" s="93"/>
      <c r="W13" s="93"/>
      <c r="X13" s="93"/>
      <c r="Y13" s="13">
        <f>SUM(V13:X13)</f>
        <v>0</v>
      </c>
      <c r="Z13" s="93"/>
      <c r="AA13" s="93"/>
      <c r="AB13" s="93"/>
      <c r="AC13" s="13">
        <f>SUM(Z13:AB13)</f>
        <v>0</v>
      </c>
      <c r="AD13" s="93"/>
      <c r="AE13" s="93"/>
      <c r="AF13" s="93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163"/>
      <c r="K14" s="92"/>
      <c r="L14" s="64"/>
      <c r="M14" s="93"/>
      <c r="N14" s="93"/>
      <c r="O14" s="93"/>
      <c r="P14" s="64"/>
      <c r="Q14" s="64"/>
      <c r="R14" s="93"/>
      <c r="S14" s="93"/>
      <c r="T14" s="93"/>
      <c r="U14" s="13">
        <f>SUM(R14:T14)</f>
        <v>0</v>
      </c>
      <c r="V14" s="93"/>
      <c r="W14" s="93"/>
      <c r="X14" s="93"/>
      <c r="Y14" s="13">
        <f>SUM(V14:X14)</f>
        <v>0</v>
      </c>
      <c r="Z14" s="93"/>
      <c r="AA14" s="93"/>
      <c r="AB14" s="93"/>
      <c r="AC14" s="13">
        <f>SUM(Z14:AB14)</f>
        <v>0</v>
      </c>
      <c r="AD14" s="93"/>
      <c r="AE14" s="93"/>
      <c r="AF14" s="93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0" t="s">
        <v>47</v>
      </c>
      <c r="B15" s="160"/>
      <c r="C15" s="160"/>
      <c r="D15" s="160"/>
      <c r="E15" s="160"/>
      <c r="F15" s="160"/>
      <c r="G15" s="160"/>
      <c r="H15" s="160"/>
      <c r="I15" s="160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4"/>
      <c r="Q15" s="9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62" t="s">
        <v>48</v>
      </c>
      <c r="B16" s="162"/>
      <c r="C16" s="162"/>
      <c r="D16" s="162"/>
      <c r="E16" s="162"/>
      <c r="F16" s="9"/>
      <c r="G16" s="10"/>
      <c r="H16" s="11"/>
      <c r="I16" s="11"/>
      <c r="J16" s="164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64"/>
      <c r="K17" s="92"/>
      <c r="L17" s="64"/>
      <c r="M17" s="93"/>
      <c r="N17" s="93"/>
      <c r="O17" s="93"/>
      <c r="P17" s="64"/>
      <c r="Q17" s="64"/>
      <c r="R17" s="93"/>
      <c r="S17" s="93"/>
      <c r="T17" s="93"/>
      <c r="U17" s="13">
        <f>SUM(R17:T17)</f>
        <v>0</v>
      </c>
      <c r="V17" s="93"/>
      <c r="W17" s="93"/>
      <c r="X17" s="93"/>
      <c r="Y17" s="13">
        <f>SUM(V17:X17)</f>
        <v>0</v>
      </c>
      <c r="Z17" s="93"/>
      <c r="AA17" s="93"/>
      <c r="AB17" s="93"/>
      <c r="AC17" s="13">
        <f>SUM(Z17:AB17)</f>
        <v>0</v>
      </c>
      <c r="AD17" s="93"/>
      <c r="AE17" s="93"/>
      <c r="AF17" s="93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64"/>
      <c r="K18" s="92"/>
      <c r="L18" s="64"/>
      <c r="M18" s="93"/>
      <c r="N18" s="93"/>
      <c r="O18" s="93"/>
      <c r="P18" s="64"/>
      <c r="Q18" s="64"/>
      <c r="R18" s="93"/>
      <c r="S18" s="93"/>
      <c r="T18" s="93"/>
      <c r="U18" s="13">
        <f>SUM(R18:T18)</f>
        <v>0</v>
      </c>
      <c r="V18" s="93"/>
      <c r="W18" s="93"/>
      <c r="X18" s="93"/>
      <c r="Y18" s="13">
        <f>SUM(V18:X18)</f>
        <v>0</v>
      </c>
      <c r="Z18" s="93"/>
      <c r="AA18" s="93"/>
      <c r="AB18" s="93"/>
      <c r="AC18" s="13">
        <f>SUM(Z18:AB18)</f>
        <v>0</v>
      </c>
      <c r="AD18" s="93"/>
      <c r="AE18" s="93"/>
      <c r="AF18" s="93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0" t="s">
        <v>49</v>
      </c>
      <c r="B19" s="160"/>
      <c r="C19" s="160"/>
      <c r="D19" s="160"/>
      <c r="E19" s="160"/>
      <c r="F19" s="160"/>
      <c r="G19" s="160"/>
      <c r="H19" s="160"/>
      <c r="I19" s="160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4"/>
      <c r="Q19" s="9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62" t="s">
        <v>50</v>
      </c>
      <c r="B20" s="162"/>
      <c r="C20" s="162"/>
      <c r="D20" s="162"/>
      <c r="E20" s="162"/>
      <c r="F20" s="9"/>
      <c r="G20" s="10"/>
      <c r="H20" s="11"/>
      <c r="I20" s="11"/>
      <c r="J20" s="164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164"/>
      <c r="K21" s="92"/>
      <c r="L21" s="64"/>
      <c r="M21" s="93"/>
      <c r="N21" s="93"/>
      <c r="O21" s="93"/>
      <c r="P21" s="64"/>
      <c r="Q21" s="64"/>
      <c r="R21" s="93"/>
      <c r="S21" s="93"/>
      <c r="T21" s="93"/>
      <c r="U21" s="13">
        <f>SUM(R21:T21)</f>
        <v>0</v>
      </c>
      <c r="V21" s="93"/>
      <c r="W21" s="93"/>
      <c r="X21" s="93"/>
      <c r="Y21" s="13">
        <f>SUM(V21:X21)</f>
        <v>0</v>
      </c>
      <c r="Z21" s="93"/>
      <c r="AA21" s="93"/>
      <c r="AB21" s="93"/>
      <c r="AC21" s="13">
        <f>SUM(Z21:AB21)</f>
        <v>0</v>
      </c>
      <c r="AD21" s="93"/>
      <c r="AE21" s="93"/>
      <c r="AF21" s="93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164"/>
      <c r="K22" s="92"/>
      <c r="L22" s="64"/>
      <c r="M22" s="93"/>
      <c r="N22" s="93"/>
      <c r="O22" s="93"/>
      <c r="P22" s="64"/>
      <c r="Q22" s="64"/>
      <c r="R22" s="93"/>
      <c r="S22" s="93"/>
      <c r="T22" s="93"/>
      <c r="U22" s="13">
        <f>SUM(R22:T22)</f>
        <v>0</v>
      </c>
      <c r="V22" s="93"/>
      <c r="W22" s="93"/>
      <c r="X22" s="93"/>
      <c r="Y22" s="13">
        <f>SUM(V22:X22)</f>
        <v>0</v>
      </c>
      <c r="Z22" s="93"/>
      <c r="AA22" s="93"/>
      <c r="AB22" s="93"/>
      <c r="AC22" s="13">
        <f>SUM(Z22:AB22)</f>
        <v>0</v>
      </c>
      <c r="AD22" s="93"/>
      <c r="AE22" s="93"/>
      <c r="AF22" s="93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0" t="s">
        <v>51</v>
      </c>
      <c r="B23" s="160"/>
      <c r="C23" s="160"/>
      <c r="D23" s="160"/>
      <c r="E23" s="160"/>
      <c r="F23" s="160"/>
      <c r="G23" s="160"/>
      <c r="H23" s="160"/>
      <c r="I23" s="160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4"/>
      <c r="Q23" s="9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62" t="s">
        <v>52</v>
      </c>
      <c r="B24" s="162"/>
      <c r="C24" s="162"/>
      <c r="D24" s="162"/>
      <c r="E24" s="162"/>
      <c r="F24" s="9"/>
      <c r="G24" s="10"/>
      <c r="H24" s="11"/>
      <c r="I24" s="11"/>
      <c r="J24" s="164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164"/>
      <c r="K25" s="57"/>
      <c r="L25" s="46"/>
      <c r="M25" s="97"/>
      <c r="N25" s="48"/>
      <c r="O25" s="97"/>
      <c r="P25" s="43"/>
      <c r="Q25" s="43"/>
      <c r="R25" s="93"/>
      <c r="S25" s="93"/>
      <c r="T25" s="93"/>
      <c r="U25" s="13">
        <f>SUM(R25:T25)</f>
        <v>0</v>
      </c>
      <c r="V25" s="93"/>
      <c r="W25" s="93"/>
      <c r="X25" s="93"/>
      <c r="Y25" s="13">
        <f>SUM(V25:X25)</f>
        <v>0</v>
      </c>
      <c r="Z25" s="93"/>
      <c r="AA25" s="93"/>
      <c r="AB25" s="93"/>
      <c r="AC25" s="13">
        <f>SUM(Z25:AB25)</f>
        <v>0</v>
      </c>
      <c r="AD25" s="93"/>
      <c r="AE25" s="93">
        <v>0</v>
      </c>
      <c r="AF25" s="93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9">
        <v>2</v>
      </c>
      <c r="B26" s="19"/>
      <c r="C26" s="50"/>
      <c r="D26" s="51"/>
      <c r="E26" s="98"/>
      <c r="F26" s="43"/>
      <c r="G26" s="43"/>
      <c r="H26" s="53"/>
      <c r="I26" s="44"/>
      <c r="J26" s="164"/>
      <c r="K26" s="57"/>
      <c r="L26" s="46"/>
      <c r="M26" s="97"/>
      <c r="N26" s="48"/>
      <c r="O26" s="97"/>
      <c r="P26" s="43"/>
      <c r="Q26" s="43"/>
      <c r="R26" s="93"/>
      <c r="S26" s="93"/>
      <c r="T26" s="93"/>
      <c r="U26" s="13">
        <f>SUM(R26:T26)</f>
        <v>0</v>
      </c>
      <c r="V26" s="93"/>
      <c r="W26" s="93"/>
      <c r="X26" s="93"/>
      <c r="Y26" s="13">
        <f>SUM(V26:X26)</f>
        <v>0</v>
      </c>
      <c r="Z26" s="93"/>
      <c r="AA26" s="93"/>
      <c r="AB26" s="93"/>
      <c r="AC26" s="13">
        <f>SUM(Z26:AB26)</f>
        <v>0</v>
      </c>
      <c r="AD26" s="93"/>
      <c r="AE26" s="93">
        <v>0</v>
      </c>
      <c r="AF26" s="93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0" t="s">
        <v>53</v>
      </c>
      <c r="B27" s="160"/>
      <c r="C27" s="160"/>
      <c r="D27" s="160"/>
      <c r="E27" s="160"/>
      <c r="F27" s="160"/>
      <c r="G27" s="160"/>
      <c r="H27" s="160"/>
      <c r="I27" s="160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4"/>
      <c r="Q27" s="9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62" t="s">
        <v>54</v>
      </c>
      <c r="B28" s="162"/>
      <c r="C28" s="162"/>
      <c r="D28" s="162"/>
      <c r="E28" s="162"/>
      <c r="F28" s="9"/>
      <c r="G28" s="10"/>
      <c r="H28" s="11"/>
      <c r="I28" s="11"/>
      <c r="J28" s="164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164"/>
      <c r="K29" s="92"/>
      <c r="L29" s="64"/>
      <c r="M29" s="93"/>
      <c r="N29" s="93"/>
      <c r="O29" s="93"/>
      <c r="P29" s="64"/>
      <c r="Q29" s="64"/>
      <c r="R29" s="93"/>
      <c r="S29" s="93"/>
      <c r="T29" s="93"/>
      <c r="U29" s="13">
        <f>SUM(R29:T29)</f>
        <v>0</v>
      </c>
      <c r="V29" s="93"/>
      <c r="W29" s="93"/>
      <c r="X29" s="93"/>
      <c r="Y29" s="13">
        <f>SUM(V29:X29)</f>
        <v>0</v>
      </c>
      <c r="Z29" s="93"/>
      <c r="AA29" s="93"/>
      <c r="AB29" s="93"/>
      <c r="AC29" s="13">
        <f>SUM(Z29:AB29)</f>
        <v>0</v>
      </c>
      <c r="AD29" s="93"/>
      <c r="AE29" s="93"/>
      <c r="AF29" s="93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164"/>
      <c r="K30" s="92"/>
      <c r="L30" s="64"/>
      <c r="M30" s="93"/>
      <c r="N30" s="93"/>
      <c r="O30" s="93"/>
      <c r="P30" s="64"/>
      <c r="Q30" s="64"/>
      <c r="R30" s="93"/>
      <c r="S30" s="93"/>
      <c r="T30" s="93"/>
      <c r="U30" s="13">
        <f>SUM(R30:T30)</f>
        <v>0</v>
      </c>
      <c r="V30" s="93"/>
      <c r="W30" s="93"/>
      <c r="X30" s="93"/>
      <c r="Y30" s="13">
        <f>SUM(V30:X30)</f>
        <v>0</v>
      </c>
      <c r="Z30" s="93"/>
      <c r="AA30" s="93"/>
      <c r="AB30" s="93"/>
      <c r="AC30" s="13">
        <f>SUM(Z30:AB30)</f>
        <v>0</v>
      </c>
      <c r="AD30" s="93"/>
      <c r="AE30" s="93"/>
      <c r="AF30" s="93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0" t="s">
        <v>55</v>
      </c>
      <c r="B31" s="160"/>
      <c r="C31" s="160"/>
      <c r="D31" s="160"/>
      <c r="E31" s="160"/>
      <c r="F31" s="160"/>
      <c r="G31" s="160"/>
      <c r="H31" s="160"/>
      <c r="I31" s="160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4"/>
      <c r="Q31" s="9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62" t="s">
        <v>56</v>
      </c>
      <c r="B32" s="162"/>
      <c r="C32" s="162"/>
      <c r="D32" s="162"/>
      <c r="E32" s="162"/>
      <c r="F32" s="9"/>
      <c r="G32" s="10"/>
      <c r="H32" s="11"/>
      <c r="I32" s="11"/>
      <c r="J32" s="164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64"/>
      <c r="K33" s="92"/>
      <c r="L33" s="64"/>
      <c r="M33" s="93"/>
      <c r="N33" s="93"/>
      <c r="O33" s="93"/>
      <c r="P33" s="64"/>
      <c r="Q33" s="64"/>
      <c r="R33" s="93"/>
      <c r="S33" s="93"/>
      <c r="T33" s="93"/>
      <c r="U33" s="13">
        <f>SUM(R33:T33)</f>
        <v>0</v>
      </c>
      <c r="V33" s="93"/>
      <c r="W33" s="93"/>
      <c r="X33" s="93"/>
      <c r="Y33" s="13">
        <f>SUM(V33:X33)</f>
        <v>0</v>
      </c>
      <c r="Z33" s="93"/>
      <c r="AA33" s="93"/>
      <c r="AB33" s="93"/>
      <c r="AC33" s="13">
        <f>SUM(Z33:AB33)</f>
        <v>0</v>
      </c>
      <c r="AD33" s="93"/>
      <c r="AE33" s="93"/>
      <c r="AF33" s="93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164"/>
      <c r="K34" s="92"/>
      <c r="L34" s="64"/>
      <c r="M34" s="93"/>
      <c r="N34" s="93"/>
      <c r="O34" s="93"/>
      <c r="P34" s="64"/>
      <c r="Q34" s="64"/>
      <c r="R34" s="93"/>
      <c r="S34" s="93"/>
      <c r="T34" s="93"/>
      <c r="U34" s="13">
        <f>SUM(R34:T34)</f>
        <v>0</v>
      </c>
      <c r="V34" s="93"/>
      <c r="W34" s="93"/>
      <c r="X34" s="93"/>
      <c r="Y34" s="13">
        <f>SUM(V34:X34)</f>
        <v>0</v>
      </c>
      <c r="Z34" s="93"/>
      <c r="AA34" s="93"/>
      <c r="AB34" s="93"/>
      <c r="AC34" s="13">
        <f>SUM(Z34:AB34)</f>
        <v>0</v>
      </c>
      <c r="AD34" s="93"/>
      <c r="AE34" s="93"/>
      <c r="AF34" s="93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0" t="s">
        <v>57</v>
      </c>
      <c r="B35" s="160"/>
      <c r="C35" s="160"/>
      <c r="D35" s="160"/>
      <c r="E35" s="160"/>
      <c r="F35" s="160"/>
      <c r="G35" s="160"/>
      <c r="H35" s="160"/>
      <c r="I35" s="160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4"/>
      <c r="Q35" s="9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62" t="s">
        <v>58</v>
      </c>
      <c r="B36" s="162"/>
      <c r="C36" s="162"/>
      <c r="D36" s="162"/>
      <c r="E36" s="162"/>
      <c r="F36" s="9"/>
      <c r="G36" s="10"/>
      <c r="H36" s="11"/>
      <c r="I36" s="11"/>
      <c r="J36" s="164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164"/>
      <c r="K37" s="92"/>
      <c r="L37" s="64"/>
      <c r="M37" s="93"/>
      <c r="N37" s="93"/>
      <c r="O37" s="93"/>
      <c r="P37" s="64"/>
      <c r="Q37" s="64"/>
      <c r="R37" s="93"/>
      <c r="S37" s="93"/>
      <c r="T37" s="93"/>
      <c r="U37" s="13">
        <f>SUM(R37:T37)</f>
        <v>0</v>
      </c>
      <c r="V37" s="93"/>
      <c r="W37" s="93"/>
      <c r="X37" s="93"/>
      <c r="Y37" s="13">
        <f>SUM(V37:X37)</f>
        <v>0</v>
      </c>
      <c r="Z37" s="93"/>
      <c r="AA37" s="93"/>
      <c r="AB37" s="93"/>
      <c r="AC37" s="13">
        <f>SUM(Z37:AB37)</f>
        <v>0</v>
      </c>
      <c r="AD37" s="93"/>
      <c r="AE37" s="93"/>
      <c r="AF37" s="93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164"/>
      <c r="K38" s="92"/>
      <c r="L38" s="64"/>
      <c r="M38" s="93"/>
      <c r="N38" s="93"/>
      <c r="O38" s="93"/>
      <c r="P38" s="64"/>
      <c r="Q38" s="64"/>
      <c r="R38" s="93"/>
      <c r="S38" s="93"/>
      <c r="T38" s="93"/>
      <c r="U38" s="13">
        <f>SUM(R38:T38)</f>
        <v>0</v>
      </c>
      <c r="V38" s="93"/>
      <c r="W38" s="93"/>
      <c r="X38" s="93"/>
      <c r="Y38" s="13">
        <f>SUM(V38:X38)</f>
        <v>0</v>
      </c>
      <c r="Z38" s="93"/>
      <c r="AA38" s="93"/>
      <c r="AB38" s="93"/>
      <c r="AC38" s="13">
        <f>SUM(Z38:AB38)</f>
        <v>0</v>
      </c>
      <c r="AD38" s="93"/>
      <c r="AE38" s="93"/>
      <c r="AF38" s="93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0" t="s">
        <v>59</v>
      </c>
      <c r="B39" s="160"/>
      <c r="C39" s="160"/>
      <c r="D39" s="160"/>
      <c r="E39" s="160"/>
      <c r="F39" s="160"/>
      <c r="G39" s="160"/>
      <c r="H39" s="160"/>
      <c r="I39" s="160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4"/>
      <c r="Q39" s="9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62" t="s">
        <v>60</v>
      </c>
      <c r="B40" s="162"/>
      <c r="C40" s="162"/>
      <c r="D40" s="162"/>
      <c r="E40" s="162"/>
      <c r="F40" s="9"/>
      <c r="G40" s="10"/>
      <c r="H40" s="11"/>
      <c r="I40" s="11"/>
      <c r="J40" s="164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164"/>
      <c r="K41" s="57"/>
      <c r="L41" s="46"/>
      <c r="M41" s="97"/>
      <c r="N41" s="48"/>
      <c r="O41" s="97"/>
      <c r="P41" s="43"/>
      <c r="Q41" s="43"/>
      <c r="R41" s="93"/>
      <c r="S41" s="93"/>
      <c r="T41" s="93"/>
      <c r="U41" s="13">
        <f>SUM(R41:T41)</f>
        <v>0</v>
      </c>
      <c r="V41" s="93"/>
      <c r="W41" s="93"/>
      <c r="X41" s="93"/>
      <c r="Y41" s="13">
        <f>SUM(V41:X41)</f>
        <v>0</v>
      </c>
      <c r="Z41" s="93"/>
      <c r="AA41" s="93"/>
      <c r="AB41" s="93"/>
      <c r="AC41" s="13">
        <f>SUM(Z41:AB41)</f>
        <v>0</v>
      </c>
      <c r="AD41" s="93"/>
      <c r="AE41" s="93">
        <v>0</v>
      </c>
      <c r="AF41" s="93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164"/>
      <c r="K42" s="92"/>
      <c r="L42" s="64"/>
      <c r="M42" s="93"/>
      <c r="N42" s="93"/>
      <c r="O42" s="93"/>
      <c r="P42" s="64"/>
      <c r="Q42" s="64"/>
      <c r="R42" s="93"/>
      <c r="S42" s="93"/>
      <c r="T42" s="93"/>
      <c r="U42" s="13">
        <f>SUM(R42:T42)</f>
        <v>0</v>
      </c>
      <c r="V42" s="93"/>
      <c r="W42" s="93"/>
      <c r="X42" s="93"/>
      <c r="Y42" s="13">
        <f>SUM(V42:X42)</f>
        <v>0</v>
      </c>
      <c r="Z42" s="93"/>
      <c r="AA42" s="93"/>
      <c r="AB42" s="93"/>
      <c r="AC42" s="13">
        <f>SUM(Z42:AB42)</f>
        <v>0</v>
      </c>
      <c r="AD42" s="93"/>
      <c r="AE42" s="93"/>
      <c r="AF42" s="93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0" t="s">
        <v>61</v>
      </c>
      <c r="B43" s="160"/>
      <c r="C43" s="160"/>
      <c r="D43" s="160"/>
      <c r="E43" s="160"/>
      <c r="F43" s="160"/>
      <c r="G43" s="160"/>
      <c r="H43" s="160"/>
      <c r="I43" s="160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4"/>
      <c r="Q43" s="9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62" t="s">
        <v>62</v>
      </c>
      <c r="B44" s="162"/>
      <c r="C44" s="162"/>
      <c r="D44" s="162"/>
      <c r="E44" s="162"/>
      <c r="F44" s="9"/>
      <c r="G44" s="10"/>
      <c r="H44" s="11"/>
      <c r="I44" s="11"/>
      <c r="J44" s="164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164"/>
      <c r="K45" s="57"/>
      <c r="L45" s="46"/>
      <c r="M45" s="97"/>
      <c r="N45" s="48"/>
      <c r="O45" s="97"/>
      <c r="P45" s="43"/>
      <c r="Q45" s="43"/>
      <c r="R45" s="93">
        <v>0</v>
      </c>
      <c r="S45" s="93">
        <v>0</v>
      </c>
      <c r="T45" s="93">
        <v>0</v>
      </c>
      <c r="U45" s="13">
        <f>SUM(R45:T45)</f>
        <v>0</v>
      </c>
      <c r="V45" s="93">
        <v>0</v>
      </c>
      <c r="W45" s="93">
        <v>0</v>
      </c>
      <c r="X45" s="93">
        <v>0</v>
      </c>
      <c r="Y45" s="13">
        <f>SUM(V45:X45)</f>
        <v>0</v>
      </c>
      <c r="Z45" s="93">
        <v>0</v>
      </c>
      <c r="AA45" s="93">
        <v>0</v>
      </c>
      <c r="AB45" s="93">
        <v>0</v>
      </c>
      <c r="AC45" s="13">
        <f>SUM(Z45:AB45)</f>
        <v>0</v>
      </c>
      <c r="AD45" s="93">
        <v>0</v>
      </c>
      <c r="AE45" s="93">
        <v>0</v>
      </c>
      <c r="AF45" s="93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164"/>
      <c r="K46" s="57"/>
      <c r="L46" s="64"/>
      <c r="M46" s="93"/>
      <c r="N46" s="93"/>
      <c r="O46" s="93"/>
      <c r="P46" s="64"/>
      <c r="Q46" s="64"/>
      <c r="R46" s="93"/>
      <c r="S46" s="93"/>
      <c r="T46" s="93"/>
      <c r="U46" s="13">
        <f>SUM(R46:T46)</f>
        <v>0</v>
      </c>
      <c r="V46" s="93"/>
      <c r="W46" s="93"/>
      <c r="X46" s="93"/>
      <c r="Y46" s="13">
        <f>SUM(V46:X46)</f>
        <v>0</v>
      </c>
      <c r="Z46" s="93"/>
      <c r="AA46" s="93"/>
      <c r="AB46" s="93"/>
      <c r="AC46" s="13">
        <f>SUM(Z46:AB46)</f>
        <v>0</v>
      </c>
      <c r="AD46" s="93"/>
      <c r="AE46" s="93"/>
      <c r="AF46" s="93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0" t="s">
        <v>63</v>
      </c>
      <c r="B47" s="160"/>
      <c r="C47" s="160"/>
      <c r="D47" s="160"/>
      <c r="E47" s="160"/>
      <c r="F47" s="160"/>
      <c r="G47" s="160"/>
      <c r="H47" s="160"/>
      <c r="I47" s="160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4"/>
      <c r="Q47" s="9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62" t="s">
        <v>64</v>
      </c>
      <c r="B48" s="162"/>
      <c r="C48" s="162"/>
      <c r="D48" s="162"/>
      <c r="E48" s="162"/>
      <c r="F48" s="9"/>
      <c r="G48" s="10"/>
      <c r="H48" s="11"/>
      <c r="I48" s="11"/>
      <c r="J48" s="164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164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3"/>
      <c r="W49" s="93"/>
      <c r="X49" s="93"/>
      <c r="Y49" s="13">
        <f>SUM(V49:X49)</f>
        <v>0</v>
      </c>
      <c r="Z49" s="93"/>
      <c r="AA49" s="93"/>
      <c r="AB49" s="93"/>
      <c r="AC49" s="13">
        <f>SUM(Z49:AB49)</f>
        <v>0</v>
      </c>
      <c r="AD49" s="93"/>
      <c r="AE49" s="93"/>
      <c r="AF49" s="93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4"/>
      <c r="K50" s="92"/>
      <c r="L50" s="64"/>
      <c r="M50" s="93"/>
      <c r="N50" s="93"/>
      <c r="O50" s="93"/>
      <c r="P50" s="64"/>
      <c r="Q50" s="64"/>
      <c r="R50" s="93"/>
      <c r="S50" s="93"/>
      <c r="T50" s="93"/>
      <c r="U50" s="13">
        <f>SUM(R50:T50)</f>
        <v>0</v>
      </c>
      <c r="V50" s="93"/>
      <c r="W50" s="93"/>
      <c r="X50" s="93"/>
      <c r="Y50" s="13">
        <f>SUM(V50:X50)</f>
        <v>0</v>
      </c>
      <c r="Z50" s="93"/>
      <c r="AA50" s="93"/>
      <c r="AB50" s="93"/>
      <c r="AC50" s="13">
        <f>SUM(Z50:AB50)</f>
        <v>0</v>
      </c>
      <c r="AD50" s="93"/>
      <c r="AE50" s="93"/>
      <c r="AF50" s="93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4"/>
      <c r="Q51" s="9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2" t="s">
        <v>66</v>
      </c>
      <c r="B52" s="162"/>
      <c r="C52" s="162"/>
      <c r="D52" s="162"/>
      <c r="E52" s="162"/>
      <c r="F52" s="9"/>
      <c r="G52" s="10"/>
      <c r="H52" s="11"/>
      <c r="I52" s="11"/>
      <c r="J52" s="164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164"/>
      <c r="K53" s="92"/>
      <c r="L53" s="64"/>
      <c r="M53" s="93"/>
      <c r="N53" s="93"/>
      <c r="O53" s="93"/>
      <c r="P53" s="64"/>
      <c r="Q53" s="64"/>
      <c r="R53" s="93"/>
      <c r="S53" s="93"/>
      <c r="T53" s="93"/>
      <c r="U53" s="13">
        <f>SUM(R53:T53)</f>
        <v>0</v>
      </c>
      <c r="V53" s="93"/>
      <c r="W53" s="93"/>
      <c r="X53" s="93"/>
      <c r="Y53" s="13">
        <f>SUM(V53:X53)</f>
        <v>0</v>
      </c>
      <c r="Z53" s="93"/>
      <c r="AA53" s="93"/>
      <c r="AB53" s="93"/>
      <c r="AC53" s="13">
        <f>SUM(Z53:AB53)</f>
        <v>0</v>
      </c>
      <c r="AD53" s="93"/>
      <c r="AE53" s="93"/>
      <c r="AF53" s="93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164"/>
      <c r="K54" s="92"/>
      <c r="L54" s="64"/>
      <c r="M54" s="93"/>
      <c r="N54" s="93"/>
      <c r="O54" s="93"/>
      <c r="P54" s="64"/>
      <c r="Q54" s="64"/>
      <c r="R54" s="93"/>
      <c r="S54" s="93"/>
      <c r="T54" s="93"/>
      <c r="U54" s="13">
        <f>SUM(R54:T54)</f>
        <v>0</v>
      </c>
      <c r="V54" s="93"/>
      <c r="W54" s="93"/>
      <c r="X54" s="93"/>
      <c r="Y54" s="13">
        <f>SUM(V54:X54)</f>
        <v>0</v>
      </c>
      <c r="Z54" s="93"/>
      <c r="AA54" s="93"/>
      <c r="AB54" s="93"/>
      <c r="AC54" s="13">
        <f>SUM(Z54:AB54)</f>
        <v>0</v>
      </c>
      <c r="AD54" s="93"/>
      <c r="AE54" s="93"/>
      <c r="AF54" s="93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0" t="s">
        <v>67</v>
      </c>
      <c r="B55" s="160"/>
      <c r="C55" s="160"/>
      <c r="D55" s="160"/>
      <c r="E55" s="160"/>
      <c r="F55" s="160"/>
      <c r="G55" s="160"/>
      <c r="H55" s="160"/>
      <c r="I55" s="160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4"/>
      <c r="Q55" s="9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62" t="s">
        <v>68</v>
      </c>
      <c r="B56" s="162"/>
      <c r="C56" s="162"/>
      <c r="D56" s="162"/>
      <c r="E56" s="162"/>
      <c r="F56" s="9"/>
      <c r="G56" s="10"/>
      <c r="H56" s="11"/>
      <c r="I56" s="11"/>
      <c r="J56" s="164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164"/>
      <c r="K57" s="92"/>
      <c r="L57" s="64"/>
      <c r="M57" s="93"/>
      <c r="N57" s="93"/>
      <c r="O57" s="93"/>
      <c r="P57" s="64"/>
      <c r="Q57" s="64"/>
      <c r="R57" s="93"/>
      <c r="S57" s="93"/>
      <c r="T57" s="93"/>
      <c r="U57" s="13">
        <f>SUM(R57:T57)</f>
        <v>0</v>
      </c>
      <c r="V57" s="93"/>
      <c r="W57" s="93"/>
      <c r="X57" s="93"/>
      <c r="Y57" s="13">
        <f>SUM(V57:X57)</f>
        <v>0</v>
      </c>
      <c r="Z57" s="93"/>
      <c r="AA57" s="93"/>
      <c r="AB57" s="93"/>
      <c r="AC57" s="13">
        <f>SUM(Z57:AB57)</f>
        <v>0</v>
      </c>
      <c r="AD57" s="93"/>
      <c r="AE57" s="93"/>
      <c r="AF57" s="93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64"/>
      <c r="K58" s="92"/>
      <c r="L58" s="64"/>
      <c r="M58" s="93"/>
      <c r="N58" s="93"/>
      <c r="O58" s="93"/>
      <c r="P58" s="64"/>
      <c r="Q58" s="64"/>
      <c r="R58" s="93"/>
      <c r="S58" s="93"/>
      <c r="T58" s="93"/>
      <c r="U58" s="13">
        <f>SUM(R58:T58)</f>
        <v>0</v>
      </c>
      <c r="V58" s="93"/>
      <c r="W58" s="93"/>
      <c r="X58" s="93"/>
      <c r="Y58" s="13">
        <f>SUM(V58:X58)</f>
        <v>0</v>
      </c>
      <c r="Z58" s="93"/>
      <c r="AA58" s="93"/>
      <c r="AB58" s="93"/>
      <c r="AC58" s="13">
        <f>SUM(Z58:AB58)</f>
        <v>0</v>
      </c>
      <c r="AD58" s="93"/>
      <c r="AE58" s="93"/>
      <c r="AF58" s="93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0" t="s">
        <v>69</v>
      </c>
      <c r="B59" s="160"/>
      <c r="C59" s="160"/>
      <c r="D59" s="160"/>
      <c r="E59" s="160"/>
      <c r="F59" s="160"/>
      <c r="G59" s="160"/>
      <c r="H59" s="160"/>
      <c r="I59" s="160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4"/>
      <c r="Q59" s="9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62" t="s">
        <v>70</v>
      </c>
      <c r="B60" s="162"/>
      <c r="C60" s="162"/>
      <c r="D60" s="162"/>
      <c r="E60" s="162"/>
      <c r="F60" s="9"/>
      <c r="G60" s="10"/>
      <c r="H60" s="11"/>
      <c r="I60" s="11"/>
      <c r="J60" s="164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164"/>
      <c r="K61" s="92"/>
      <c r="L61" s="64"/>
      <c r="M61" s="93"/>
      <c r="N61" s="93"/>
      <c r="O61" s="93"/>
      <c r="P61" s="64"/>
      <c r="Q61" s="64"/>
      <c r="R61" s="93"/>
      <c r="S61" s="93"/>
      <c r="T61" s="93"/>
      <c r="U61" s="13">
        <f>SUM(R61:T61)</f>
        <v>0</v>
      </c>
      <c r="V61" s="93"/>
      <c r="W61" s="93"/>
      <c r="X61" s="93"/>
      <c r="Y61" s="13">
        <f>SUM(V61:X61)</f>
        <v>0</v>
      </c>
      <c r="Z61" s="93"/>
      <c r="AA61" s="93"/>
      <c r="AB61" s="93"/>
      <c r="AC61" s="13">
        <f>SUM(Z61:AB61)</f>
        <v>0</v>
      </c>
      <c r="AD61" s="93"/>
      <c r="AE61" s="93"/>
      <c r="AF61" s="93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164"/>
      <c r="K62" s="92"/>
      <c r="L62" s="64"/>
      <c r="M62" s="93"/>
      <c r="N62" s="93"/>
      <c r="O62" s="93"/>
      <c r="P62" s="64"/>
      <c r="Q62" s="64"/>
      <c r="R62" s="93"/>
      <c r="S62" s="93"/>
      <c r="T62" s="93"/>
      <c r="U62" s="13">
        <f>SUM(R62:T62)</f>
        <v>0</v>
      </c>
      <c r="V62" s="93"/>
      <c r="W62" s="93"/>
      <c r="X62" s="93"/>
      <c r="Y62" s="13">
        <f>SUM(V62:X62)</f>
        <v>0</v>
      </c>
      <c r="Z62" s="93"/>
      <c r="AA62" s="93"/>
      <c r="AB62" s="93"/>
      <c r="AC62" s="13">
        <f>SUM(Z62:AB62)</f>
        <v>0</v>
      </c>
      <c r="AD62" s="93"/>
      <c r="AE62" s="93"/>
      <c r="AF62" s="93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0" t="s">
        <v>71</v>
      </c>
      <c r="B63" s="160"/>
      <c r="C63" s="160"/>
      <c r="D63" s="160"/>
      <c r="E63" s="160"/>
      <c r="F63" s="160"/>
      <c r="G63" s="160"/>
      <c r="H63" s="160"/>
      <c r="I63" s="160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4"/>
      <c r="Q63" s="9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62" t="s">
        <v>72</v>
      </c>
      <c r="B64" s="162"/>
      <c r="C64" s="162"/>
      <c r="D64" s="162"/>
      <c r="E64" s="162"/>
      <c r="F64" s="9"/>
      <c r="G64" s="10"/>
      <c r="H64" s="11"/>
      <c r="I64" s="11"/>
      <c r="J64" s="164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164"/>
      <c r="K65" s="92"/>
      <c r="L65" s="64"/>
      <c r="M65" s="93"/>
      <c r="N65" s="93"/>
      <c r="O65" s="93"/>
      <c r="P65" s="64"/>
      <c r="Q65" s="64"/>
      <c r="R65" s="93"/>
      <c r="S65" s="93"/>
      <c r="T65" s="93"/>
      <c r="U65" s="13">
        <f>SUM(R65:T65)</f>
        <v>0</v>
      </c>
      <c r="V65" s="93"/>
      <c r="W65" s="93"/>
      <c r="X65" s="93"/>
      <c r="Y65" s="13">
        <f>SUM(V65:X65)</f>
        <v>0</v>
      </c>
      <c r="Z65" s="93"/>
      <c r="AA65" s="93"/>
      <c r="AB65" s="93"/>
      <c r="AC65" s="13">
        <f>SUM(Z65:AB65)</f>
        <v>0</v>
      </c>
      <c r="AD65" s="93"/>
      <c r="AE65" s="93"/>
      <c r="AF65" s="93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164"/>
      <c r="K66" s="92"/>
      <c r="L66" s="64"/>
      <c r="M66" s="93"/>
      <c r="N66" s="93"/>
      <c r="O66" s="93"/>
      <c r="P66" s="64"/>
      <c r="Q66" s="64"/>
      <c r="R66" s="93"/>
      <c r="S66" s="93"/>
      <c r="T66" s="93"/>
      <c r="U66" s="13">
        <f>SUM(R66:T66)</f>
        <v>0</v>
      </c>
      <c r="V66" s="93"/>
      <c r="W66" s="93"/>
      <c r="X66" s="93"/>
      <c r="Y66" s="13">
        <f>SUM(V66:X66)</f>
        <v>0</v>
      </c>
      <c r="Z66" s="93"/>
      <c r="AA66" s="93"/>
      <c r="AB66" s="93"/>
      <c r="AC66" s="13">
        <f>SUM(Z66:AB66)</f>
        <v>0</v>
      </c>
      <c r="AD66" s="93"/>
      <c r="AE66" s="93"/>
      <c r="AF66" s="93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0" t="s">
        <v>73</v>
      </c>
      <c r="B67" s="160"/>
      <c r="C67" s="160"/>
      <c r="D67" s="160"/>
      <c r="E67" s="160"/>
      <c r="F67" s="160"/>
      <c r="G67" s="160"/>
      <c r="H67" s="160"/>
      <c r="I67" s="160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4"/>
      <c r="Q67" s="9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62" t="s">
        <v>74</v>
      </c>
      <c r="B68" s="162"/>
      <c r="C68" s="162"/>
      <c r="D68" s="162"/>
      <c r="E68" s="162"/>
      <c r="F68" s="9"/>
      <c r="G68" s="10"/>
      <c r="H68" s="11"/>
      <c r="I68" s="11"/>
      <c r="J68" s="164">
        <v>1979112000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 t="s">
        <v>166</v>
      </c>
      <c r="D69" s="51">
        <v>45419</v>
      </c>
      <c r="E69" s="70" t="s">
        <v>171</v>
      </c>
      <c r="F69" s="70" t="s">
        <v>167</v>
      </c>
      <c r="G69" s="71" t="s">
        <v>294</v>
      </c>
      <c r="H69" s="53">
        <v>45292</v>
      </c>
      <c r="I69" s="55">
        <v>45657</v>
      </c>
      <c r="J69" s="164"/>
      <c r="K69" s="99">
        <v>1979112000</v>
      </c>
      <c r="L69" s="59" t="s">
        <v>320</v>
      </c>
      <c r="M69" s="97"/>
      <c r="N69" s="73"/>
      <c r="O69" s="97"/>
      <c r="P69" s="100"/>
      <c r="Q69" s="100"/>
      <c r="R69" s="93"/>
      <c r="S69" s="93"/>
      <c r="T69" s="93"/>
      <c r="U69" s="13">
        <f>SUM(R69:T69)</f>
        <v>0</v>
      </c>
      <c r="V69" s="93"/>
      <c r="W69" s="93">
        <v>989556000</v>
      </c>
      <c r="X69" s="93"/>
      <c r="Y69" s="13">
        <f>SUM(V69:X69)</f>
        <v>989556000</v>
      </c>
      <c r="Z69" s="93"/>
      <c r="AA69" s="93"/>
      <c r="AB69" s="93">
        <v>989556000</v>
      </c>
      <c r="AC69" s="13">
        <f>SUM(Z69:AB69)</f>
        <v>989556000</v>
      </c>
      <c r="AD69" s="93"/>
      <c r="AE69" s="93">
        <v>0</v>
      </c>
      <c r="AF69" s="93">
        <v>0</v>
      </c>
      <c r="AG69" s="13">
        <f>SUM(AD69:AF69)</f>
        <v>0</v>
      </c>
      <c r="AH69" s="13">
        <f>SUM(U69,Y69,AC69,AG69)</f>
        <v>1979112000</v>
      </c>
      <c r="AI69" s="26">
        <f>IF(ISERROR(AH69/J68),0,AH69/J68)</f>
        <v>1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62" t="s">
        <v>75</v>
      </c>
      <c r="B70" s="162"/>
      <c r="C70" s="162"/>
      <c r="D70" s="162"/>
      <c r="E70" s="162"/>
      <c r="F70" s="162"/>
      <c r="G70" s="162"/>
      <c r="H70" s="162"/>
      <c r="I70" s="162"/>
      <c r="J70" s="75">
        <f>J68</f>
        <v>1979112000</v>
      </c>
      <c r="K70" s="75">
        <f>SUM(K69:K69)</f>
        <v>1979112000</v>
      </c>
      <c r="L70" s="101"/>
      <c r="M70" s="75">
        <f>SUM(M69:M69)</f>
        <v>0</v>
      </c>
      <c r="N70" s="75">
        <f>SUM(N69:N69)</f>
        <v>0</v>
      </c>
      <c r="O70" s="75">
        <f>SUM(O69:O69)</f>
        <v>0</v>
      </c>
      <c r="P70" s="102"/>
      <c r="Q70" s="96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989556000</v>
      </c>
      <c r="X70" s="75">
        <f t="shared" si="15"/>
        <v>0</v>
      </c>
      <c r="Y70" s="75">
        <f t="shared" si="15"/>
        <v>989556000</v>
      </c>
      <c r="Z70" s="75">
        <f t="shared" si="15"/>
        <v>0</v>
      </c>
      <c r="AA70" s="75">
        <f t="shared" si="15"/>
        <v>0</v>
      </c>
      <c r="AB70" s="75">
        <f t="shared" si="15"/>
        <v>989556000</v>
      </c>
      <c r="AC70" s="75">
        <f t="shared" si="15"/>
        <v>989556000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1979112000</v>
      </c>
      <c r="AI70" s="78">
        <f>IF(ISERROR(AH70/J70),0,AH70/J70)</f>
        <v>1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65" t="str">
        <f>"TOTAL ASIG."&amp;" "&amp;$A$5</f>
        <v>TOTAL ASIG. 24-02-010 "Programa de Ayudas Técnicas - SENADIS"</v>
      </c>
      <c r="B71" s="165"/>
      <c r="C71" s="165"/>
      <c r="D71" s="165"/>
      <c r="E71" s="165"/>
      <c r="F71" s="165"/>
      <c r="G71" s="165"/>
      <c r="H71" s="165"/>
      <c r="I71" s="165"/>
      <c r="J71" s="33">
        <f>SUM(J11,J15,J19,J23,J27,J31,J35,J39,J43,J47,J51,J55,J59,J63,J67,J70)</f>
        <v>1979112000</v>
      </c>
      <c r="K71" s="33">
        <f>+K11+K15+K19+K23+K27+K31+K35+K39+K43+K47+K51+K55+K67+K59+K63+K70</f>
        <v>1979112000</v>
      </c>
      <c r="L71" s="65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94"/>
      <c r="Q71" s="9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989556000</v>
      </c>
      <c r="X71" s="33">
        <f t="shared" si="16"/>
        <v>0</v>
      </c>
      <c r="Y71" s="33">
        <f t="shared" si="16"/>
        <v>989556000</v>
      </c>
      <c r="Z71" s="33">
        <f t="shared" si="16"/>
        <v>0</v>
      </c>
      <c r="AA71" s="33">
        <f t="shared" si="16"/>
        <v>0</v>
      </c>
      <c r="AB71" s="33">
        <f t="shared" si="16"/>
        <v>989556000</v>
      </c>
      <c r="AC71" s="33">
        <f t="shared" si="16"/>
        <v>989556000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1979112000</v>
      </c>
      <c r="AI71" s="36">
        <f>IF(ISERROR(AH71/J71),0,AH71/J71)</f>
        <v>1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J68:J69"/>
    <mergeCell ref="J64:J66"/>
    <mergeCell ref="A71:I71"/>
    <mergeCell ref="A64:E64"/>
    <mergeCell ref="A67:I67"/>
    <mergeCell ref="A68:E68"/>
    <mergeCell ref="A70:E70"/>
    <mergeCell ref="F70:I70"/>
    <mergeCell ref="J60:J62"/>
    <mergeCell ref="J56:J58"/>
    <mergeCell ref="J52:J54"/>
    <mergeCell ref="J48:J50"/>
    <mergeCell ref="A56:E56"/>
    <mergeCell ref="A59:I59"/>
    <mergeCell ref="A60:E60"/>
    <mergeCell ref="A63:I63"/>
    <mergeCell ref="A48:E48"/>
    <mergeCell ref="A51:I51"/>
    <mergeCell ref="A52:E52"/>
    <mergeCell ref="A55:I55"/>
    <mergeCell ref="J44:J46"/>
    <mergeCell ref="J40:J42"/>
    <mergeCell ref="J36:J38"/>
    <mergeCell ref="J32:J34"/>
    <mergeCell ref="A40:E40"/>
    <mergeCell ref="A43:I43"/>
    <mergeCell ref="A44:E44"/>
    <mergeCell ref="A47:I47"/>
    <mergeCell ref="A32:E32"/>
    <mergeCell ref="A35:I35"/>
    <mergeCell ref="A36:E36"/>
    <mergeCell ref="A39:I39"/>
    <mergeCell ref="J28:J30"/>
    <mergeCell ref="J24:J26"/>
    <mergeCell ref="J20:J22"/>
    <mergeCell ref="J16:J18"/>
    <mergeCell ref="A24:E24"/>
    <mergeCell ref="A27:I27"/>
    <mergeCell ref="A28:E28"/>
    <mergeCell ref="A31:I31"/>
    <mergeCell ref="A16:E16"/>
    <mergeCell ref="A19:I19"/>
    <mergeCell ref="A20:E20"/>
    <mergeCell ref="A23:I23"/>
    <mergeCell ref="A8:E8"/>
    <mergeCell ref="A11:I11"/>
    <mergeCell ref="A12:E12"/>
    <mergeCell ref="J13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44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9BED-7209-401B-98FA-9DC653F5C618}">
  <sheetPr>
    <tabColor rgb="FF33CCFF"/>
    <pageSetUpPr fitToPage="1"/>
  </sheetPr>
  <dimension ref="A1:Y41"/>
  <sheetViews>
    <sheetView topLeftCell="A7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'24-02-020 Ind. JUNAEB EM '!A5:U5</f>
        <v>24-02-020 "Programa de Educación Media - JUNAEB"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+'24-02-020 Ind. JUNAEB EM '!J11</f>
        <v>0</v>
      </c>
      <c r="C8" s="63">
        <f>+'24-02-020 Ind. JUNAEB EM '!K11</f>
        <v>0</v>
      </c>
      <c r="D8" s="63">
        <f>+'24-02-020 Ind. JUNAEB EM '!M11</f>
        <v>0</v>
      </c>
      <c r="E8" s="63">
        <f>+'24-02-020 Ind. JUNAEB EM '!N11</f>
        <v>0</v>
      </c>
      <c r="F8" s="63">
        <f>+'24-02-020 Ind. JUNAEB EM '!O11</f>
        <v>0</v>
      </c>
      <c r="G8" s="63">
        <f>+'24-02-020 Ind. JUNAEB EM '!R11</f>
        <v>0</v>
      </c>
      <c r="H8" s="63">
        <f>+'24-02-020 Ind. JUNAEB EM '!S11</f>
        <v>0</v>
      </c>
      <c r="I8" s="63">
        <f>+'24-02-020 Ind. JUNAEB EM '!T11</f>
        <v>0</v>
      </c>
      <c r="J8" s="63">
        <f>+'24-02-020 Ind. JUNAEB EM '!U11</f>
        <v>0</v>
      </c>
      <c r="K8" s="63">
        <f>+'24-02-020 Ind. JUNAEB EM '!V11</f>
        <v>0</v>
      </c>
      <c r="L8" s="63">
        <f>+'24-02-020 Ind. JUNAEB EM '!W11</f>
        <v>0</v>
      </c>
      <c r="M8" s="63">
        <f>+'24-02-020 Ind. JUNAEB EM '!X11</f>
        <v>0</v>
      </c>
      <c r="N8" s="63">
        <f>+'24-02-020 Ind. JUNAEB EM '!Y11</f>
        <v>0</v>
      </c>
      <c r="O8" s="63">
        <f>+'24-02-020 Ind. JUNAEB EM '!Z11</f>
        <v>0</v>
      </c>
      <c r="P8" s="63">
        <f>+'24-02-020 Ind. JUNAEB EM '!AA11</f>
        <v>0</v>
      </c>
      <c r="Q8" s="63">
        <f>+'24-02-020 Ind. JUNAEB EM '!AB11</f>
        <v>0</v>
      </c>
      <c r="R8" s="63">
        <f>+'24-02-020 Ind. JUNAEB EM '!AC11</f>
        <v>0</v>
      </c>
      <c r="S8" s="63">
        <f>+'24-02-020 Ind. JUNAEB EM '!AD11</f>
        <v>0</v>
      </c>
      <c r="T8" s="63">
        <f>+'24-02-020 Ind. JUNAEB EM '!AE11</f>
        <v>0</v>
      </c>
      <c r="U8" s="63">
        <f>+'24-02-020 Ind. JUNAEB EM '!AF11</f>
        <v>0</v>
      </c>
      <c r="V8" s="63">
        <f>+'24-02-020 Ind. JUNAEB EM '!AG11</f>
        <v>0</v>
      </c>
      <c r="W8" s="63">
        <f>+'24-02-020 Ind. JUNAEB EM '!AH11</f>
        <v>0</v>
      </c>
      <c r="X8" s="87">
        <f>+'24-02-020 Ind. JUNAEB EM '!AI11</f>
        <v>0</v>
      </c>
      <c r="Y8" s="87">
        <f>+'24-02-020 Ind. JUNAEB EM '!AJ11</f>
        <v>0</v>
      </c>
    </row>
    <row r="9" spans="1:25" ht="24.75" customHeight="1" x14ac:dyDescent="0.25">
      <c r="A9" s="86" t="s">
        <v>46</v>
      </c>
      <c r="B9" s="63">
        <f>+'24-02-020 Ind. JUNAEB EM '!J15</f>
        <v>0</v>
      </c>
      <c r="C9" s="63">
        <f>+'24-02-020 Ind. JUNAEB EM '!K15</f>
        <v>0</v>
      </c>
      <c r="D9" s="63">
        <f>+'24-02-020 Ind. JUNAEB EM '!M15</f>
        <v>0</v>
      </c>
      <c r="E9" s="63">
        <f>+'24-02-020 Ind. JUNAEB EM '!N15</f>
        <v>0</v>
      </c>
      <c r="F9" s="63">
        <f>+'24-02-020 Ind. JUNAEB EM '!O15</f>
        <v>0</v>
      </c>
      <c r="G9" s="63">
        <f>+'24-02-020 Ind. JUNAEB EM '!R15</f>
        <v>0</v>
      </c>
      <c r="H9" s="63">
        <f>+'24-02-020 Ind. JUNAEB EM '!S15</f>
        <v>0</v>
      </c>
      <c r="I9" s="63">
        <f>+'24-02-020 Ind. JUNAEB EM '!T15</f>
        <v>0</v>
      </c>
      <c r="J9" s="63">
        <f>+'24-02-020 Ind. JUNAEB EM '!U15</f>
        <v>0</v>
      </c>
      <c r="K9" s="63">
        <f>+'24-02-020 Ind. JUNAEB EM '!V15</f>
        <v>0</v>
      </c>
      <c r="L9" s="63">
        <f>+'24-02-020 Ind. JUNAEB EM '!W15</f>
        <v>0</v>
      </c>
      <c r="M9" s="63">
        <f>+'24-02-020 Ind. JUNAEB EM '!X15</f>
        <v>0</v>
      </c>
      <c r="N9" s="63">
        <f>+'24-02-020 Ind. JUNAEB EM '!Y15</f>
        <v>0</v>
      </c>
      <c r="O9" s="63">
        <f>+'24-02-020 Ind. JUNAEB EM '!Z15</f>
        <v>0</v>
      </c>
      <c r="P9" s="63">
        <f>+'24-02-020 Ind. JUNAEB EM '!AA15</f>
        <v>0</v>
      </c>
      <c r="Q9" s="63">
        <f>+'24-02-020 Ind. JUNAEB EM '!AB15</f>
        <v>0</v>
      </c>
      <c r="R9" s="63">
        <f>+'24-02-020 Ind. JUNAEB EM '!AC15</f>
        <v>0</v>
      </c>
      <c r="S9" s="63">
        <f>+'24-02-020 Ind. JUNAEB EM '!AD15</f>
        <v>0</v>
      </c>
      <c r="T9" s="63">
        <f>+'24-02-020 Ind. JUNAEB EM '!AE15</f>
        <v>0</v>
      </c>
      <c r="U9" s="63">
        <f>+'24-02-020 Ind. JUNAEB EM '!AF15</f>
        <v>0</v>
      </c>
      <c r="V9" s="63">
        <f>+'24-02-020 Ind. JUNAEB EM '!AG15</f>
        <v>0</v>
      </c>
      <c r="W9" s="63">
        <f>+'24-02-020 Ind. JUNAEB EM '!AH15</f>
        <v>0</v>
      </c>
      <c r="X9" s="87">
        <f>+'24-02-020 Ind. JUNAEB EM '!AI15</f>
        <v>0</v>
      </c>
      <c r="Y9" s="87">
        <f>+'24-02-020 Ind. JUNAEB EM '!AJ15</f>
        <v>0</v>
      </c>
    </row>
    <row r="10" spans="1:25" ht="24.75" customHeight="1" x14ac:dyDescent="0.25">
      <c r="A10" s="86" t="s">
        <v>48</v>
      </c>
      <c r="B10" s="63">
        <f>+'24-02-020 Ind. JUNAEB EM '!J19</f>
        <v>0</v>
      </c>
      <c r="C10" s="63">
        <f>+'24-02-020 Ind. JUNAEB EM '!K19</f>
        <v>0</v>
      </c>
      <c r="D10" s="63">
        <f>+'24-02-020 Ind. JUNAEB EM '!M19</f>
        <v>0</v>
      </c>
      <c r="E10" s="63">
        <f>+'24-02-020 Ind. JUNAEB EM '!N19</f>
        <v>0</v>
      </c>
      <c r="F10" s="63">
        <f>+'24-02-020 Ind. JUNAEB EM '!O19</f>
        <v>0</v>
      </c>
      <c r="G10" s="63">
        <f>+'24-02-020 Ind. JUNAEB EM '!R19</f>
        <v>0</v>
      </c>
      <c r="H10" s="63">
        <f>+'24-02-020 Ind. JUNAEB EM '!S19</f>
        <v>0</v>
      </c>
      <c r="I10" s="63">
        <f>+'24-02-020 Ind. JUNAEB EM '!T19</f>
        <v>0</v>
      </c>
      <c r="J10" s="63">
        <f>+'24-02-020 Ind. JUNAEB EM '!U19</f>
        <v>0</v>
      </c>
      <c r="K10" s="63">
        <f>+'24-02-020 Ind. JUNAEB EM '!V19</f>
        <v>0</v>
      </c>
      <c r="L10" s="63">
        <f>+'24-02-020 Ind. JUNAEB EM '!W19</f>
        <v>0</v>
      </c>
      <c r="M10" s="63">
        <f>+'24-02-020 Ind. JUNAEB EM '!X19</f>
        <v>0</v>
      </c>
      <c r="N10" s="63">
        <f>+'24-02-020 Ind. JUNAEB EM '!Y19</f>
        <v>0</v>
      </c>
      <c r="O10" s="63">
        <f>+'24-02-020 Ind. JUNAEB EM '!Z19</f>
        <v>0</v>
      </c>
      <c r="P10" s="63">
        <f>+'24-02-020 Ind. JUNAEB EM '!AA19</f>
        <v>0</v>
      </c>
      <c r="Q10" s="63">
        <f>+'24-02-020 Ind. JUNAEB EM '!AB19</f>
        <v>0</v>
      </c>
      <c r="R10" s="63">
        <f>+'24-02-020 Ind. JUNAEB EM '!AC19</f>
        <v>0</v>
      </c>
      <c r="S10" s="63">
        <f>+'24-02-020 Ind. JUNAEB EM '!AD19</f>
        <v>0</v>
      </c>
      <c r="T10" s="63">
        <f>+'24-02-020 Ind. JUNAEB EM '!AE19</f>
        <v>0</v>
      </c>
      <c r="U10" s="63">
        <f>+'24-02-020 Ind. JUNAEB EM '!AF19</f>
        <v>0</v>
      </c>
      <c r="V10" s="63">
        <f>+'24-02-020 Ind. JUNAEB EM '!AG19</f>
        <v>0</v>
      </c>
      <c r="W10" s="63">
        <f>+'24-02-020 Ind. JUNAEB EM '!AH19</f>
        <v>0</v>
      </c>
      <c r="X10" s="87">
        <f>+'24-02-020 Ind. JUNAEB EM '!AI19</f>
        <v>0</v>
      </c>
      <c r="Y10" s="87">
        <f>+'24-02-020 Ind. JUNAEB EM '!AJ19</f>
        <v>0</v>
      </c>
    </row>
    <row r="11" spans="1:25" ht="24.75" customHeight="1" x14ac:dyDescent="0.25">
      <c r="A11" s="86" t="s">
        <v>50</v>
      </c>
      <c r="B11" s="63">
        <f>+'24-02-020 Ind. JUNAEB EM '!J23</f>
        <v>0</v>
      </c>
      <c r="C11" s="63">
        <f>+'24-02-020 Ind. JUNAEB EM '!K23</f>
        <v>0</v>
      </c>
      <c r="D11" s="63">
        <f>+'24-02-020 Ind. JUNAEB EM '!M23</f>
        <v>0</v>
      </c>
      <c r="E11" s="63">
        <f>+'24-02-020 Ind. JUNAEB EM '!N23</f>
        <v>0</v>
      </c>
      <c r="F11" s="63">
        <f>+'24-02-020 Ind. JUNAEB EM '!O23</f>
        <v>0</v>
      </c>
      <c r="G11" s="63">
        <f>+'24-02-020 Ind. JUNAEB EM '!R23</f>
        <v>0</v>
      </c>
      <c r="H11" s="63">
        <f>+'24-02-020 Ind. JUNAEB EM '!S23</f>
        <v>0</v>
      </c>
      <c r="I11" s="63">
        <f>+'24-02-020 Ind. JUNAEB EM '!T23</f>
        <v>0</v>
      </c>
      <c r="J11" s="63">
        <f>+'24-02-020 Ind. JUNAEB EM '!U23</f>
        <v>0</v>
      </c>
      <c r="K11" s="63">
        <f>+'24-02-020 Ind. JUNAEB EM '!V23</f>
        <v>0</v>
      </c>
      <c r="L11" s="63">
        <f>+'24-02-020 Ind. JUNAEB EM '!W23</f>
        <v>0</v>
      </c>
      <c r="M11" s="63">
        <f>+'24-02-020 Ind. JUNAEB EM '!X23</f>
        <v>0</v>
      </c>
      <c r="N11" s="63">
        <f>+'24-02-020 Ind. JUNAEB EM '!Y23</f>
        <v>0</v>
      </c>
      <c r="O11" s="63">
        <f>+'24-02-020 Ind. JUNAEB EM '!Z23</f>
        <v>0</v>
      </c>
      <c r="P11" s="63">
        <f>+'24-02-020 Ind. JUNAEB EM '!AA23</f>
        <v>0</v>
      </c>
      <c r="Q11" s="63">
        <f>+'24-02-020 Ind. JUNAEB EM '!AB23</f>
        <v>0</v>
      </c>
      <c r="R11" s="63">
        <f>+'24-02-020 Ind. JUNAEB EM '!AC23</f>
        <v>0</v>
      </c>
      <c r="S11" s="63">
        <f>+'24-02-020 Ind. JUNAEB EM '!AD23</f>
        <v>0</v>
      </c>
      <c r="T11" s="63">
        <f>+'24-02-020 Ind. JUNAEB EM '!AE23</f>
        <v>0</v>
      </c>
      <c r="U11" s="63">
        <f>+'24-02-020 Ind. JUNAEB EM '!AF23</f>
        <v>0</v>
      </c>
      <c r="V11" s="63">
        <f>+'24-02-020 Ind. JUNAEB EM '!AG23</f>
        <v>0</v>
      </c>
      <c r="W11" s="63">
        <f>+'24-02-020 Ind. JUNAEB EM '!AH23</f>
        <v>0</v>
      </c>
      <c r="X11" s="87">
        <f>+'24-02-020 Ind. JUNAEB EM '!AI23</f>
        <v>0</v>
      </c>
      <c r="Y11" s="87">
        <f>+'24-02-020 Ind. JUNAEB EM '!AJ23</f>
        <v>0</v>
      </c>
    </row>
    <row r="12" spans="1:25" ht="24.75" customHeight="1" x14ac:dyDescent="0.25">
      <c r="A12" s="86" t="s">
        <v>52</v>
      </c>
      <c r="B12" s="63">
        <f>+'24-02-020 Ind. JUNAEB EM '!J27</f>
        <v>0</v>
      </c>
      <c r="C12" s="63">
        <f>+'24-02-020 Ind. JUNAEB EM '!K27</f>
        <v>0</v>
      </c>
      <c r="D12" s="63">
        <f>+'24-02-020 Ind. JUNAEB EM '!M27</f>
        <v>0</v>
      </c>
      <c r="E12" s="63">
        <f>+'24-02-020 Ind. JUNAEB EM '!N27</f>
        <v>0</v>
      </c>
      <c r="F12" s="63">
        <f>+'24-02-020 Ind. JUNAEB EM '!O27</f>
        <v>0</v>
      </c>
      <c r="G12" s="63">
        <f>+'24-02-020 Ind. JUNAEB EM '!R27</f>
        <v>0</v>
      </c>
      <c r="H12" s="63">
        <f>+'24-02-020 Ind. JUNAEB EM '!S27</f>
        <v>0</v>
      </c>
      <c r="I12" s="63">
        <f>+'24-02-020 Ind. JUNAEB EM '!T27</f>
        <v>0</v>
      </c>
      <c r="J12" s="63">
        <f>+'24-02-020 Ind. JUNAEB EM '!U27</f>
        <v>0</v>
      </c>
      <c r="K12" s="63">
        <f>+'24-02-020 Ind. JUNAEB EM '!V27</f>
        <v>0</v>
      </c>
      <c r="L12" s="63">
        <f>+'24-02-020 Ind. JUNAEB EM '!W27</f>
        <v>0</v>
      </c>
      <c r="M12" s="63">
        <f>+'24-02-020 Ind. JUNAEB EM '!X27</f>
        <v>0</v>
      </c>
      <c r="N12" s="63">
        <f>+'24-02-020 Ind. JUNAEB EM '!Y27</f>
        <v>0</v>
      </c>
      <c r="O12" s="63">
        <f>+'24-02-020 Ind. JUNAEB EM '!Z27</f>
        <v>0</v>
      </c>
      <c r="P12" s="63">
        <f>+'24-02-020 Ind. JUNAEB EM '!AA27</f>
        <v>0</v>
      </c>
      <c r="Q12" s="63">
        <f>+'24-02-020 Ind. JUNAEB EM '!AB27</f>
        <v>0</v>
      </c>
      <c r="R12" s="63">
        <f>+'24-02-020 Ind. JUNAEB EM '!AC27</f>
        <v>0</v>
      </c>
      <c r="S12" s="63">
        <f>+'24-02-020 Ind. JUNAEB EM '!AD27</f>
        <v>0</v>
      </c>
      <c r="T12" s="63">
        <f>+'24-02-020 Ind. JUNAEB EM '!AE27</f>
        <v>0</v>
      </c>
      <c r="U12" s="63">
        <f>+'24-02-020 Ind. JUNAEB EM '!AF27</f>
        <v>0</v>
      </c>
      <c r="V12" s="63">
        <f>+'24-02-020 Ind. JUNAEB EM '!AG27</f>
        <v>0</v>
      </c>
      <c r="W12" s="63">
        <f>+'24-02-020 Ind. JUNAEB EM '!AH27</f>
        <v>0</v>
      </c>
      <c r="X12" s="87">
        <f>+'24-02-020 Ind. JUNAEB EM '!AI27</f>
        <v>0</v>
      </c>
      <c r="Y12" s="87">
        <f>+'24-02-020 Ind. JUNAEB EM '!AJ27</f>
        <v>0</v>
      </c>
    </row>
    <row r="13" spans="1:25" ht="24.75" customHeight="1" x14ac:dyDescent="0.25">
      <c r="A13" s="86" t="s">
        <v>54</v>
      </c>
      <c r="B13" s="63">
        <f>+'24-02-020 Ind. JUNAEB EM '!J31</f>
        <v>0</v>
      </c>
      <c r="C13" s="63">
        <f>+'24-02-020 Ind. JUNAEB EM '!K31</f>
        <v>0</v>
      </c>
      <c r="D13" s="63">
        <f>+'24-02-020 Ind. JUNAEB EM '!M31</f>
        <v>0</v>
      </c>
      <c r="E13" s="63">
        <f>+'24-02-020 Ind. JUNAEB EM '!N31</f>
        <v>0</v>
      </c>
      <c r="F13" s="63">
        <f>+'24-02-020 Ind. JUNAEB EM '!O31</f>
        <v>0</v>
      </c>
      <c r="G13" s="63">
        <f>+'24-02-020 Ind. JUNAEB EM '!R31</f>
        <v>0</v>
      </c>
      <c r="H13" s="63">
        <f>+'24-02-020 Ind. JUNAEB EM '!S31</f>
        <v>0</v>
      </c>
      <c r="I13" s="63">
        <f>+'24-02-020 Ind. JUNAEB EM '!T31</f>
        <v>0</v>
      </c>
      <c r="J13" s="63">
        <f>+'24-02-020 Ind. JUNAEB EM '!U31</f>
        <v>0</v>
      </c>
      <c r="K13" s="63">
        <f>+'24-02-020 Ind. JUNAEB EM '!V31</f>
        <v>0</v>
      </c>
      <c r="L13" s="63">
        <f>+'24-02-020 Ind. JUNAEB EM '!W31</f>
        <v>0</v>
      </c>
      <c r="M13" s="63">
        <f>+'24-02-020 Ind. JUNAEB EM '!X31</f>
        <v>0</v>
      </c>
      <c r="N13" s="63">
        <f>+'24-02-020 Ind. JUNAEB EM '!Y31</f>
        <v>0</v>
      </c>
      <c r="O13" s="63">
        <f>+'24-02-020 Ind. JUNAEB EM '!Z31</f>
        <v>0</v>
      </c>
      <c r="P13" s="63">
        <f>+'24-02-020 Ind. JUNAEB EM '!AA31</f>
        <v>0</v>
      </c>
      <c r="Q13" s="63">
        <f>+'24-02-020 Ind. JUNAEB EM '!AB31</f>
        <v>0</v>
      </c>
      <c r="R13" s="63">
        <f>+'24-02-020 Ind. JUNAEB EM '!AC31</f>
        <v>0</v>
      </c>
      <c r="S13" s="63">
        <f>+'24-02-020 Ind. JUNAEB EM '!AD31</f>
        <v>0</v>
      </c>
      <c r="T13" s="63">
        <f>+'24-02-020 Ind. JUNAEB EM '!AE31</f>
        <v>0</v>
      </c>
      <c r="U13" s="63">
        <f>+'24-02-020 Ind. JUNAEB EM '!AF31</f>
        <v>0</v>
      </c>
      <c r="V13" s="63">
        <f>+'24-02-020 Ind. JUNAEB EM '!AG31</f>
        <v>0</v>
      </c>
      <c r="W13" s="63">
        <f>+'24-02-020 Ind. JUNAEB EM '!AH31</f>
        <v>0</v>
      </c>
      <c r="X13" s="87">
        <f>+'24-02-020 Ind. JUNAEB EM '!AI31</f>
        <v>0</v>
      </c>
      <c r="Y13" s="87">
        <f>+'24-02-020 Ind. JUNAEB EM '!AJ31</f>
        <v>0</v>
      </c>
    </row>
    <row r="14" spans="1:25" ht="24.75" customHeight="1" x14ac:dyDescent="0.25">
      <c r="A14" s="86" t="s">
        <v>56</v>
      </c>
      <c r="B14" s="63">
        <f>+'24-02-020 Ind. JUNAEB EM '!J35</f>
        <v>0</v>
      </c>
      <c r="C14" s="63">
        <f>+'24-02-020 Ind. JUNAEB EM '!K35</f>
        <v>0</v>
      </c>
      <c r="D14" s="63">
        <f>+'24-02-020 Ind. JUNAEB EM '!M35</f>
        <v>0</v>
      </c>
      <c r="E14" s="63">
        <f>+'24-02-020 Ind. JUNAEB EM '!N35</f>
        <v>0</v>
      </c>
      <c r="F14" s="63">
        <f>+'24-02-020 Ind. JUNAEB EM '!O35</f>
        <v>0</v>
      </c>
      <c r="G14" s="63">
        <f>+'24-02-020 Ind. JUNAEB EM '!R35</f>
        <v>0</v>
      </c>
      <c r="H14" s="63">
        <f>+'24-02-020 Ind. JUNAEB EM '!S35</f>
        <v>0</v>
      </c>
      <c r="I14" s="63">
        <f>+'24-02-020 Ind. JUNAEB EM '!T35</f>
        <v>0</v>
      </c>
      <c r="J14" s="63">
        <f>+'24-02-020 Ind. JUNAEB EM '!U35</f>
        <v>0</v>
      </c>
      <c r="K14" s="63">
        <f>+'24-02-020 Ind. JUNAEB EM '!V35</f>
        <v>0</v>
      </c>
      <c r="L14" s="63">
        <f>+'24-02-020 Ind. JUNAEB EM '!W35</f>
        <v>0</v>
      </c>
      <c r="M14" s="63">
        <f>+'24-02-020 Ind. JUNAEB EM '!X35</f>
        <v>0</v>
      </c>
      <c r="N14" s="63">
        <f>+'24-02-020 Ind. JUNAEB EM '!Y35</f>
        <v>0</v>
      </c>
      <c r="O14" s="63">
        <f>+'24-02-020 Ind. JUNAEB EM '!Z35</f>
        <v>0</v>
      </c>
      <c r="P14" s="63">
        <f>+'24-02-020 Ind. JUNAEB EM '!AA35</f>
        <v>0</v>
      </c>
      <c r="Q14" s="63">
        <f>+'24-02-020 Ind. JUNAEB EM '!AB35</f>
        <v>0</v>
      </c>
      <c r="R14" s="63">
        <f>+'24-02-020 Ind. JUNAEB EM '!AC35</f>
        <v>0</v>
      </c>
      <c r="S14" s="63">
        <f>+'24-02-020 Ind. JUNAEB EM '!AD35</f>
        <v>0</v>
      </c>
      <c r="T14" s="63">
        <f>+'24-02-020 Ind. JUNAEB EM '!AE35</f>
        <v>0</v>
      </c>
      <c r="U14" s="63">
        <f>+'24-02-020 Ind. JUNAEB EM '!AF35</f>
        <v>0</v>
      </c>
      <c r="V14" s="63">
        <f>+'24-02-020 Ind. JUNAEB EM '!AG35</f>
        <v>0</v>
      </c>
      <c r="W14" s="63">
        <f>+'24-02-020 Ind. JUNAEB EM '!AH35</f>
        <v>0</v>
      </c>
      <c r="X14" s="87">
        <f>+'24-02-020 Ind. JUNAEB EM '!AI35</f>
        <v>0</v>
      </c>
      <c r="Y14" s="87">
        <f>+'24-02-020 Ind. JUNAEB EM '!AJ35</f>
        <v>0</v>
      </c>
    </row>
    <row r="15" spans="1:25" ht="24.75" customHeight="1" x14ac:dyDescent="0.25">
      <c r="A15" s="86" t="s">
        <v>58</v>
      </c>
      <c r="B15" s="63">
        <f>+'24-02-020 Ind. JUNAEB EM '!J39</f>
        <v>0</v>
      </c>
      <c r="C15" s="63">
        <f>+'24-02-020 Ind. JUNAEB EM '!K39</f>
        <v>0</v>
      </c>
      <c r="D15" s="63">
        <f>+'24-02-020 Ind. JUNAEB EM '!M39</f>
        <v>0</v>
      </c>
      <c r="E15" s="63">
        <f>+'24-02-020 Ind. JUNAEB EM '!N39</f>
        <v>0</v>
      </c>
      <c r="F15" s="63">
        <f>+'24-02-020 Ind. JUNAEB EM '!O39</f>
        <v>0</v>
      </c>
      <c r="G15" s="63">
        <f>+'24-02-020 Ind. JUNAEB EM '!R39</f>
        <v>0</v>
      </c>
      <c r="H15" s="63">
        <f>+'24-02-020 Ind. JUNAEB EM '!S39</f>
        <v>0</v>
      </c>
      <c r="I15" s="63">
        <f>+'24-02-020 Ind. JUNAEB EM '!T39</f>
        <v>0</v>
      </c>
      <c r="J15" s="63">
        <f>+'24-02-020 Ind. JUNAEB EM '!U39</f>
        <v>0</v>
      </c>
      <c r="K15" s="63">
        <f>+'24-02-020 Ind. JUNAEB EM '!V39</f>
        <v>0</v>
      </c>
      <c r="L15" s="63">
        <f>+'24-02-020 Ind. JUNAEB EM '!W39</f>
        <v>0</v>
      </c>
      <c r="M15" s="63">
        <f>+'24-02-020 Ind. JUNAEB EM '!X39</f>
        <v>0</v>
      </c>
      <c r="N15" s="63">
        <f>+'24-02-020 Ind. JUNAEB EM '!Y39</f>
        <v>0</v>
      </c>
      <c r="O15" s="63">
        <f>+'24-02-020 Ind. JUNAEB EM '!Z39</f>
        <v>0</v>
      </c>
      <c r="P15" s="63">
        <f>+'24-02-020 Ind. JUNAEB EM '!AA39</f>
        <v>0</v>
      </c>
      <c r="Q15" s="63">
        <f>+'24-02-020 Ind. JUNAEB EM '!AB39</f>
        <v>0</v>
      </c>
      <c r="R15" s="63">
        <f>+'24-02-020 Ind. JUNAEB EM '!AC39</f>
        <v>0</v>
      </c>
      <c r="S15" s="63">
        <f>+'24-02-020 Ind. JUNAEB EM '!AD39</f>
        <v>0</v>
      </c>
      <c r="T15" s="63">
        <f>+'24-02-020 Ind. JUNAEB EM '!AE39</f>
        <v>0</v>
      </c>
      <c r="U15" s="63">
        <f>+'24-02-020 Ind. JUNAEB EM '!AF39</f>
        <v>0</v>
      </c>
      <c r="V15" s="63">
        <f>+'24-02-020 Ind. JUNAEB EM '!AG39</f>
        <v>0</v>
      </c>
      <c r="W15" s="63">
        <f>+'24-02-020 Ind. JUNAEB EM '!AH39</f>
        <v>0</v>
      </c>
      <c r="X15" s="87">
        <f>+'24-02-020 Ind. JUNAEB EM '!AI39</f>
        <v>0</v>
      </c>
      <c r="Y15" s="87">
        <f>+'24-02-020 Ind. JUNAEB EM '!AJ39</f>
        <v>0</v>
      </c>
    </row>
    <row r="16" spans="1:25" ht="24.75" customHeight="1" x14ac:dyDescent="0.25">
      <c r="A16" s="86" t="s">
        <v>60</v>
      </c>
      <c r="B16" s="63">
        <f>+'24-02-020 Ind. JUNAEB EM '!J43</f>
        <v>0</v>
      </c>
      <c r="C16" s="63">
        <f>+'24-02-020 Ind. JUNAEB EM '!K43</f>
        <v>0</v>
      </c>
      <c r="D16" s="63">
        <f>+'24-02-020 Ind. JUNAEB EM '!M43</f>
        <v>0</v>
      </c>
      <c r="E16" s="63">
        <f>+'24-02-020 Ind. JUNAEB EM '!N43</f>
        <v>0</v>
      </c>
      <c r="F16" s="63">
        <f>+'24-02-020 Ind. JUNAEB EM '!O43</f>
        <v>0</v>
      </c>
      <c r="G16" s="63">
        <f>+'24-02-020 Ind. JUNAEB EM '!R43</f>
        <v>0</v>
      </c>
      <c r="H16" s="63">
        <f>+'24-02-020 Ind. JUNAEB EM '!S43</f>
        <v>0</v>
      </c>
      <c r="I16" s="63">
        <f>+'24-02-020 Ind. JUNAEB EM '!T43</f>
        <v>0</v>
      </c>
      <c r="J16" s="63">
        <f>+'24-02-020 Ind. JUNAEB EM '!U43</f>
        <v>0</v>
      </c>
      <c r="K16" s="63">
        <f>+'24-02-020 Ind. JUNAEB EM '!V43</f>
        <v>0</v>
      </c>
      <c r="L16" s="63">
        <f>+'24-02-020 Ind. JUNAEB EM '!W43</f>
        <v>0</v>
      </c>
      <c r="M16" s="63">
        <f>+'24-02-020 Ind. JUNAEB EM '!X43</f>
        <v>0</v>
      </c>
      <c r="N16" s="63">
        <f>+'24-02-020 Ind. JUNAEB EM '!Y43</f>
        <v>0</v>
      </c>
      <c r="O16" s="63">
        <f>+'24-02-020 Ind. JUNAEB EM '!Z43</f>
        <v>0</v>
      </c>
      <c r="P16" s="63">
        <f>+'24-02-020 Ind. JUNAEB EM '!AA43</f>
        <v>0</v>
      </c>
      <c r="Q16" s="63">
        <f>+'24-02-020 Ind. JUNAEB EM '!AB43</f>
        <v>0</v>
      </c>
      <c r="R16" s="63">
        <f>+'24-02-020 Ind. JUNAEB EM '!AC43</f>
        <v>0</v>
      </c>
      <c r="S16" s="63">
        <f>+'24-02-020 Ind. JUNAEB EM '!AD43</f>
        <v>0</v>
      </c>
      <c r="T16" s="63">
        <f>+'24-02-020 Ind. JUNAEB EM '!AE43</f>
        <v>0</v>
      </c>
      <c r="U16" s="63">
        <f>+'24-02-020 Ind. JUNAEB EM '!AF43</f>
        <v>0</v>
      </c>
      <c r="V16" s="63">
        <f>+'24-02-020 Ind. JUNAEB EM '!AG43</f>
        <v>0</v>
      </c>
      <c r="W16" s="63">
        <f>+'24-02-020 Ind. JUNAEB EM '!AH43</f>
        <v>0</v>
      </c>
      <c r="X16" s="87">
        <f>+'24-02-020 Ind. JUNAEB EM '!AI43</f>
        <v>0</v>
      </c>
      <c r="Y16" s="87">
        <f>+'24-02-020 Ind. JUNAEB EM '!AJ43</f>
        <v>0</v>
      </c>
    </row>
    <row r="17" spans="1:25" ht="24.75" customHeight="1" x14ac:dyDescent="0.25">
      <c r="A17" s="86" t="s">
        <v>62</v>
      </c>
      <c r="B17" s="63">
        <f>+'24-02-020 Ind. JUNAEB EM '!J47</f>
        <v>0</v>
      </c>
      <c r="C17" s="63">
        <f>+'24-02-020 Ind. JUNAEB EM '!K47</f>
        <v>0</v>
      </c>
      <c r="D17" s="63">
        <f>+'24-02-020 Ind. JUNAEB EM '!M47</f>
        <v>0</v>
      </c>
      <c r="E17" s="63">
        <f>+'24-02-020 Ind. JUNAEB EM '!N47</f>
        <v>0</v>
      </c>
      <c r="F17" s="63">
        <f>+'24-02-020 Ind. JUNAEB EM '!O47</f>
        <v>0</v>
      </c>
      <c r="G17" s="63">
        <f>+'24-02-020 Ind. JUNAEB EM '!R47</f>
        <v>0</v>
      </c>
      <c r="H17" s="63">
        <f>+'24-02-020 Ind. JUNAEB EM '!S47</f>
        <v>0</v>
      </c>
      <c r="I17" s="63">
        <f>+'24-02-020 Ind. JUNAEB EM '!T47</f>
        <v>0</v>
      </c>
      <c r="J17" s="63">
        <f>+'24-02-020 Ind. JUNAEB EM '!U47</f>
        <v>0</v>
      </c>
      <c r="K17" s="63">
        <f>+'24-02-020 Ind. JUNAEB EM '!V47</f>
        <v>0</v>
      </c>
      <c r="L17" s="63">
        <f>+'24-02-020 Ind. JUNAEB EM '!W47</f>
        <v>0</v>
      </c>
      <c r="M17" s="63">
        <f>+'24-02-020 Ind. JUNAEB EM '!X47</f>
        <v>0</v>
      </c>
      <c r="N17" s="63">
        <f>+'24-02-020 Ind. JUNAEB EM '!Y47</f>
        <v>0</v>
      </c>
      <c r="O17" s="63">
        <f>+'24-02-020 Ind. JUNAEB EM '!Z47</f>
        <v>0</v>
      </c>
      <c r="P17" s="63">
        <f>+'24-02-020 Ind. JUNAEB EM '!AA47</f>
        <v>0</v>
      </c>
      <c r="Q17" s="63">
        <f>+'24-02-020 Ind. JUNAEB EM '!AB47</f>
        <v>0</v>
      </c>
      <c r="R17" s="63">
        <f>+'24-02-020 Ind. JUNAEB EM '!AC47</f>
        <v>0</v>
      </c>
      <c r="S17" s="63">
        <f>+'24-02-020 Ind. JUNAEB EM '!AD47</f>
        <v>0</v>
      </c>
      <c r="T17" s="63">
        <f>+'24-02-020 Ind. JUNAEB EM '!AE47</f>
        <v>0</v>
      </c>
      <c r="U17" s="63">
        <f>+'24-02-020 Ind. JUNAEB EM '!AF47</f>
        <v>0</v>
      </c>
      <c r="V17" s="63">
        <f>+'24-02-020 Ind. JUNAEB EM '!AG47</f>
        <v>0</v>
      </c>
      <c r="W17" s="63">
        <f>+'24-02-020 Ind. JUNAEB EM '!AH47</f>
        <v>0</v>
      </c>
      <c r="X17" s="87">
        <f>+'24-02-020 Ind. JUNAEB EM '!AI47</f>
        <v>0</v>
      </c>
      <c r="Y17" s="87">
        <f>+'24-02-020 Ind. JUNAEB EM '!AJ44</f>
        <v>0</v>
      </c>
    </row>
    <row r="18" spans="1:25" ht="24.75" customHeight="1" x14ac:dyDescent="0.25">
      <c r="A18" s="86" t="s">
        <v>64</v>
      </c>
      <c r="B18" s="63">
        <f>+'24-02-020 Ind. JUNAEB EM '!J51</f>
        <v>0</v>
      </c>
      <c r="C18" s="63">
        <f>+'24-02-020 Ind. JUNAEB EM '!K51</f>
        <v>0</v>
      </c>
      <c r="D18" s="63">
        <f>+'24-02-020 Ind. JUNAEB EM '!M51</f>
        <v>0</v>
      </c>
      <c r="E18" s="63">
        <f>+'24-02-020 Ind. JUNAEB EM '!N51</f>
        <v>0</v>
      </c>
      <c r="F18" s="63">
        <f>+'24-02-020 Ind. JUNAEB EM '!O51</f>
        <v>0</v>
      </c>
      <c r="G18" s="63">
        <f>+'24-02-020 Ind. JUNAEB EM '!R51</f>
        <v>0</v>
      </c>
      <c r="H18" s="63">
        <f>+'24-02-020 Ind. JUNAEB EM '!S51</f>
        <v>0</v>
      </c>
      <c r="I18" s="63">
        <f>+'24-02-020 Ind. JUNAEB EM '!T51</f>
        <v>0</v>
      </c>
      <c r="J18" s="63">
        <f>+'24-02-020 Ind. JUNAEB EM '!U51</f>
        <v>0</v>
      </c>
      <c r="K18" s="63">
        <f>+'24-02-020 Ind. JUNAEB EM '!V51</f>
        <v>0</v>
      </c>
      <c r="L18" s="63">
        <f>+'24-02-020 Ind. JUNAEB EM '!W51</f>
        <v>0</v>
      </c>
      <c r="M18" s="63">
        <f>+'24-02-020 Ind. JUNAEB EM '!X51</f>
        <v>0</v>
      </c>
      <c r="N18" s="63">
        <f>+'24-02-020 Ind. JUNAEB EM '!Y51</f>
        <v>0</v>
      </c>
      <c r="O18" s="63">
        <f>+'24-02-020 Ind. JUNAEB EM '!Z51</f>
        <v>0</v>
      </c>
      <c r="P18" s="63">
        <f>+'24-02-020 Ind. JUNAEB EM '!AA51</f>
        <v>0</v>
      </c>
      <c r="Q18" s="63">
        <f>+'24-02-020 Ind. JUNAEB EM '!AB51</f>
        <v>0</v>
      </c>
      <c r="R18" s="63">
        <f>+'24-02-020 Ind. JUNAEB EM '!AC51</f>
        <v>0</v>
      </c>
      <c r="S18" s="63">
        <f>+'24-02-020 Ind. JUNAEB EM '!AD51</f>
        <v>0</v>
      </c>
      <c r="T18" s="63">
        <f>+'24-02-020 Ind. JUNAEB EM '!AE51</f>
        <v>0</v>
      </c>
      <c r="U18" s="63">
        <f>+'24-02-020 Ind. JUNAEB EM '!AF51</f>
        <v>0</v>
      </c>
      <c r="V18" s="63">
        <f>+'24-02-020 Ind. JUNAEB EM '!AG51</f>
        <v>0</v>
      </c>
      <c r="W18" s="63">
        <f>+'24-02-020 Ind. JUNAEB EM '!AH51</f>
        <v>0</v>
      </c>
      <c r="X18" s="87">
        <f>+'24-02-020 Ind. JUNAEB EM '!AI51</f>
        <v>0</v>
      </c>
      <c r="Y18" s="87">
        <f>+'24-02-020 Ind. JUNAEB EM '!AJ51</f>
        <v>0</v>
      </c>
    </row>
    <row r="19" spans="1:25" ht="24.75" customHeight="1" x14ac:dyDescent="0.25">
      <c r="A19" s="86" t="s">
        <v>66</v>
      </c>
      <c r="B19" s="63">
        <f>+'24-02-020 Ind. JUNAEB EM '!J55</f>
        <v>0</v>
      </c>
      <c r="C19" s="63">
        <f>+'24-02-020 Ind. JUNAEB EM '!K55</f>
        <v>0</v>
      </c>
      <c r="D19" s="63">
        <f>+'24-02-020 Ind. JUNAEB EM '!M55</f>
        <v>0</v>
      </c>
      <c r="E19" s="63">
        <f>+'24-02-020 Ind. JUNAEB EM '!N55</f>
        <v>0</v>
      </c>
      <c r="F19" s="63">
        <f>+'24-02-020 Ind. JUNAEB EM '!O55</f>
        <v>0</v>
      </c>
      <c r="G19" s="63">
        <f>+'24-02-020 Ind. JUNAEB EM '!R55</f>
        <v>0</v>
      </c>
      <c r="H19" s="63">
        <f>+'24-02-020 Ind. JUNAEB EM '!S55</f>
        <v>0</v>
      </c>
      <c r="I19" s="63">
        <f>+'24-02-020 Ind. JUNAEB EM '!T55</f>
        <v>0</v>
      </c>
      <c r="J19" s="63">
        <f>+'24-02-020 Ind. JUNAEB EM '!U55</f>
        <v>0</v>
      </c>
      <c r="K19" s="63">
        <f>+'24-02-020 Ind. JUNAEB EM '!V55</f>
        <v>0</v>
      </c>
      <c r="L19" s="63">
        <f>+'24-02-020 Ind. JUNAEB EM '!W55</f>
        <v>0</v>
      </c>
      <c r="M19" s="63">
        <f>+'24-02-020 Ind. JUNAEB EM '!X55</f>
        <v>0</v>
      </c>
      <c r="N19" s="63">
        <f>+'24-02-020 Ind. JUNAEB EM '!Y55</f>
        <v>0</v>
      </c>
      <c r="O19" s="63">
        <f>+'24-02-020 Ind. JUNAEB EM '!Z55</f>
        <v>0</v>
      </c>
      <c r="P19" s="63">
        <f>+'24-02-020 Ind. JUNAEB EM '!AA55</f>
        <v>0</v>
      </c>
      <c r="Q19" s="63">
        <f>+'24-02-020 Ind. JUNAEB EM '!AB55</f>
        <v>0</v>
      </c>
      <c r="R19" s="63">
        <f>+'24-02-020 Ind. JUNAEB EM '!AC55</f>
        <v>0</v>
      </c>
      <c r="S19" s="63">
        <f>+'24-02-020 Ind. JUNAEB EM '!AD55</f>
        <v>0</v>
      </c>
      <c r="T19" s="63">
        <f>+'24-02-020 Ind. JUNAEB EM '!AE55</f>
        <v>0</v>
      </c>
      <c r="U19" s="63">
        <f>+'24-02-020 Ind. JUNAEB EM '!AF55</f>
        <v>0</v>
      </c>
      <c r="V19" s="63">
        <f>+'24-02-020 Ind. JUNAEB EM '!AG55</f>
        <v>0</v>
      </c>
      <c r="W19" s="63">
        <f>+'24-02-020 Ind. JUNAEB EM '!AH55</f>
        <v>0</v>
      </c>
      <c r="X19" s="87">
        <f>+'24-02-020 Ind. JUNAEB EM '!AI55</f>
        <v>0</v>
      </c>
      <c r="Y19" s="87">
        <f>+'24-02-020 Ind. JUNAEB EM '!AJ55</f>
        <v>0</v>
      </c>
    </row>
    <row r="20" spans="1:25" ht="24.75" customHeight="1" x14ac:dyDescent="0.25">
      <c r="A20" s="88" t="s">
        <v>68</v>
      </c>
      <c r="B20" s="63">
        <f>+'24-02-020 Ind. JUNAEB EM '!J59</f>
        <v>0</v>
      </c>
      <c r="C20" s="63">
        <f>+'24-02-020 Ind. JUNAEB EM '!K59</f>
        <v>0</v>
      </c>
      <c r="D20" s="63">
        <f>+'24-02-020 Ind. JUNAEB EM '!M59</f>
        <v>0</v>
      </c>
      <c r="E20" s="63">
        <f>+'24-02-020 Ind. JUNAEB EM '!N59</f>
        <v>0</v>
      </c>
      <c r="F20" s="63">
        <f>+'24-02-020 Ind. JUNAEB EM '!O59</f>
        <v>0</v>
      </c>
      <c r="G20" s="63">
        <f>+'24-02-020 Ind. JUNAEB EM '!R59</f>
        <v>0</v>
      </c>
      <c r="H20" s="63">
        <f>+'24-02-020 Ind. JUNAEB EM '!S59</f>
        <v>0</v>
      </c>
      <c r="I20" s="63">
        <f>+'24-02-020 Ind. JUNAEB EM '!T59</f>
        <v>0</v>
      </c>
      <c r="J20" s="63">
        <f>+'24-02-020 Ind. JUNAEB EM '!U59</f>
        <v>0</v>
      </c>
      <c r="K20" s="63">
        <f>+'24-02-020 Ind. JUNAEB EM '!V59</f>
        <v>0</v>
      </c>
      <c r="L20" s="63">
        <f>+'24-02-020 Ind. JUNAEB EM '!W59</f>
        <v>0</v>
      </c>
      <c r="M20" s="63">
        <f>+'24-02-020 Ind. JUNAEB EM '!X59</f>
        <v>0</v>
      </c>
      <c r="N20" s="63">
        <f>+'24-02-020 Ind. JUNAEB EM '!Y59</f>
        <v>0</v>
      </c>
      <c r="O20" s="63">
        <f>+'24-02-020 Ind. JUNAEB EM '!Z59</f>
        <v>0</v>
      </c>
      <c r="P20" s="63">
        <f>+'24-02-020 Ind. JUNAEB EM '!AA59</f>
        <v>0</v>
      </c>
      <c r="Q20" s="63">
        <f>+'24-02-020 Ind. JUNAEB EM '!AB59</f>
        <v>0</v>
      </c>
      <c r="R20" s="63">
        <f>+'24-02-020 Ind. JUNAEB EM '!AC59</f>
        <v>0</v>
      </c>
      <c r="S20" s="63">
        <f>+'24-02-020 Ind. JUNAEB EM '!AD59</f>
        <v>0</v>
      </c>
      <c r="T20" s="63">
        <f>+'24-02-020 Ind. JUNAEB EM '!AE59</f>
        <v>0</v>
      </c>
      <c r="U20" s="63">
        <f>+'24-02-020 Ind. JUNAEB EM '!AF59</f>
        <v>0</v>
      </c>
      <c r="V20" s="63">
        <f>+'24-02-020 Ind. JUNAEB EM '!AG59</f>
        <v>0</v>
      </c>
      <c r="W20" s="63">
        <f>+'24-02-020 Ind. JUNAEB EM '!AH59</f>
        <v>0</v>
      </c>
      <c r="X20" s="87">
        <f>+'24-02-020 Ind. JUNAEB EM '!AI59</f>
        <v>0</v>
      </c>
      <c r="Y20" s="87">
        <f>+'24-02-020 Ind. JUNAEB EM '!AJ59</f>
        <v>0</v>
      </c>
    </row>
    <row r="21" spans="1:25" ht="24.75" customHeight="1" x14ac:dyDescent="0.25">
      <c r="A21" s="88" t="s">
        <v>70</v>
      </c>
      <c r="B21" s="63">
        <f>+'24-02-020 Ind. JUNAEB EM '!J63</f>
        <v>0</v>
      </c>
      <c r="C21" s="63">
        <f>+'24-02-020 Ind. JUNAEB EM '!K63</f>
        <v>0</v>
      </c>
      <c r="D21" s="63">
        <f>+'24-02-020 Ind. JUNAEB EM '!M63</f>
        <v>0</v>
      </c>
      <c r="E21" s="63">
        <f>+'24-02-020 Ind. JUNAEB EM '!N63</f>
        <v>0</v>
      </c>
      <c r="F21" s="63">
        <f>+'24-02-020 Ind. JUNAEB EM '!O63</f>
        <v>0</v>
      </c>
      <c r="G21" s="63">
        <f>+'24-02-020 Ind. JUNAEB EM '!R63</f>
        <v>0</v>
      </c>
      <c r="H21" s="63">
        <f>+'24-02-020 Ind. JUNAEB EM '!S63</f>
        <v>0</v>
      </c>
      <c r="I21" s="63">
        <f>+'24-02-020 Ind. JUNAEB EM '!T63</f>
        <v>0</v>
      </c>
      <c r="J21" s="63">
        <f>+'24-02-020 Ind. JUNAEB EM '!U63</f>
        <v>0</v>
      </c>
      <c r="K21" s="63">
        <f>+'24-02-020 Ind. JUNAEB EM '!V63</f>
        <v>0</v>
      </c>
      <c r="L21" s="63">
        <f>+'24-02-020 Ind. JUNAEB EM '!W63</f>
        <v>0</v>
      </c>
      <c r="M21" s="63">
        <f>+'24-02-020 Ind. JUNAEB EM '!X63</f>
        <v>0</v>
      </c>
      <c r="N21" s="63">
        <f>+'24-02-020 Ind. JUNAEB EM '!Y63</f>
        <v>0</v>
      </c>
      <c r="O21" s="63">
        <f>+'24-02-020 Ind. JUNAEB EM '!Z63</f>
        <v>0</v>
      </c>
      <c r="P21" s="63">
        <f>+'24-02-020 Ind. JUNAEB EM '!AA63</f>
        <v>0</v>
      </c>
      <c r="Q21" s="63">
        <f>+'24-02-020 Ind. JUNAEB EM '!AB63</f>
        <v>0</v>
      </c>
      <c r="R21" s="63">
        <f>+'24-02-020 Ind. JUNAEB EM '!AC63</f>
        <v>0</v>
      </c>
      <c r="S21" s="63">
        <f>+'24-02-020 Ind. JUNAEB EM '!AD63</f>
        <v>0</v>
      </c>
      <c r="T21" s="63">
        <f>+'24-02-020 Ind. JUNAEB EM '!AE63</f>
        <v>0</v>
      </c>
      <c r="U21" s="63">
        <f>+'24-02-020 Ind. JUNAEB EM '!AF63</f>
        <v>0</v>
      </c>
      <c r="V21" s="63">
        <f>+'24-02-020 Ind. JUNAEB EM '!AG63</f>
        <v>0</v>
      </c>
      <c r="W21" s="63">
        <f>+'24-02-020 Ind. JUNAEB EM '!AH63</f>
        <v>0</v>
      </c>
      <c r="X21" s="87">
        <f>+'24-02-020 Ind. JUNAEB EM '!AI63</f>
        <v>0</v>
      </c>
      <c r="Y21" s="87">
        <f>+'24-02-020 Ind. JUNAEB EM '!AJ63</f>
        <v>0</v>
      </c>
    </row>
    <row r="22" spans="1:25" ht="24.75" customHeight="1" x14ac:dyDescent="0.25">
      <c r="A22" s="88" t="s">
        <v>72</v>
      </c>
      <c r="B22" s="63">
        <f>+'24-02-020 Ind. JUNAEB EM '!J67</f>
        <v>0</v>
      </c>
      <c r="C22" s="63">
        <f>+'24-02-020 Ind. JUNAEB EM '!K67</f>
        <v>0</v>
      </c>
      <c r="D22" s="63">
        <f>+'24-02-020 Ind. JUNAEB EM '!M67</f>
        <v>0</v>
      </c>
      <c r="E22" s="63">
        <f>+'24-02-020 Ind. JUNAEB EM '!N67</f>
        <v>0</v>
      </c>
      <c r="F22" s="63">
        <f>+'24-02-020 Ind. JUNAEB EM '!O67</f>
        <v>0</v>
      </c>
      <c r="G22" s="63">
        <f>+'24-02-020 Ind. JUNAEB EM '!R67</f>
        <v>0</v>
      </c>
      <c r="H22" s="63">
        <f>+'24-02-020 Ind. JUNAEB EM '!S67</f>
        <v>0</v>
      </c>
      <c r="I22" s="63">
        <f>+'24-02-020 Ind. JUNAEB EM '!T67</f>
        <v>0</v>
      </c>
      <c r="J22" s="63">
        <f>+'24-02-020 Ind. JUNAEB EM '!U67</f>
        <v>0</v>
      </c>
      <c r="K22" s="63">
        <f>+'24-02-020 Ind. JUNAEB EM '!V67</f>
        <v>0</v>
      </c>
      <c r="L22" s="63">
        <f>+'24-02-020 Ind. JUNAEB EM '!W67</f>
        <v>0</v>
      </c>
      <c r="M22" s="63">
        <f>+'24-02-020 Ind. JUNAEB EM '!X67</f>
        <v>0</v>
      </c>
      <c r="N22" s="63">
        <f>+'24-02-020 Ind. JUNAEB EM '!Y67</f>
        <v>0</v>
      </c>
      <c r="O22" s="63">
        <f>+'24-02-020 Ind. JUNAEB EM '!Z67</f>
        <v>0</v>
      </c>
      <c r="P22" s="63">
        <f>+'24-02-020 Ind. JUNAEB EM '!AA67</f>
        <v>0</v>
      </c>
      <c r="Q22" s="63">
        <f>+'24-02-020 Ind. JUNAEB EM '!AB67</f>
        <v>0</v>
      </c>
      <c r="R22" s="63">
        <f>+'24-02-020 Ind. JUNAEB EM '!AC67</f>
        <v>0</v>
      </c>
      <c r="S22" s="63">
        <f>+'24-02-020 Ind. JUNAEB EM '!AD67</f>
        <v>0</v>
      </c>
      <c r="T22" s="63">
        <f>+'24-02-020 Ind. JUNAEB EM '!AE67</f>
        <v>0</v>
      </c>
      <c r="U22" s="63">
        <f>+'24-02-020 Ind. JUNAEB EM '!AF67</f>
        <v>0</v>
      </c>
      <c r="V22" s="63">
        <f>+'24-02-020 Ind. JUNAEB EM '!AG67</f>
        <v>0</v>
      </c>
      <c r="W22" s="63">
        <f>+'24-02-020 Ind. JUNAEB EM '!AH67</f>
        <v>0</v>
      </c>
      <c r="X22" s="87">
        <f>+'24-02-020 Ind. JUNAEB EM '!AI67</f>
        <v>0</v>
      </c>
      <c r="Y22" s="87">
        <f>+'24-02-020 Ind. JUNAEB EM '!AJ67</f>
        <v>0</v>
      </c>
    </row>
    <row r="23" spans="1:25" ht="24.75" customHeight="1" x14ac:dyDescent="0.25">
      <c r="A23" s="89" t="s">
        <v>74</v>
      </c>
      <c r="B23" s="63">
        <f>+'24-02-020 Ind. JUNAEB EM '!J70</f>
        <v>49780000</v>
      </c>
      <c r="C23" s="63">
        <f>+'24-02-020 Ind. JUNAEB EM '!K70</f>
        <v>49780000</v>
      </c>
      <c r="D23" s="63">
        <f>+'24-02-020 Ind. JUNAEB EM '!M70</f>
        <v>0</v>
      </c>
      <c r="E23" s="63">
        <f>+'24-02-020 Ind. JUNAEB EM '!N70</f>
        <v>0</v>
      </c>
      <c r="F23" s="63">
        <f>+'24-02-020 Ind. JUNAEB EM '!O70</f>
        <v>0</v>
      </c>
      <c r="G23" s="63">
        <f>+'24-02-020 Ind. JUNAEB EM '!R70</f>
        <v>0</v>
      </c>
      <c r="H23" s="63">
        <f>+'24-02-020 Ind. JUNAEB EM '!S70</f>
        <v>0</v>
      </c>
      <c r="I23" s="63">
        <f>+'24-02-020 Ind. JUNAEB EM '!T70</f>
        <v>0</v>
      </c>
      <c r="J23" s="63">
        <f>+'24-02-020 Ind. JUNAEB EM '!U70</f>
        <v>0</v>
      </c>
      <c r="K23" s="63">
        <f>+'24-02-020 Ind. JUNAEB EM '!V70</f>
        <v>0</v>
      </c>
      <c r="L23" s="63">
        <f>+'24-02-020 Ind. JUNAEB EM '!W70</f>
        <v>0</v>
      </c>
      <c r="M23" s="63">
        <f>+'24-02-020 Ind. JUNAEB EM '!X70</f>
        <v>0</v>
      </c>
      <c r="N23" s="63">
        <f>+'24-02-020 Ind. JUNAEB EM '!Y70</f>
        <v>0</v>
      </c>
      <c r="O23" s="63">
        <f>+'24-02-020 Ind. JUNAEB EM '!Z70</f>
        <v>0</v>
      </c>
      <c r="P23" s="63">
        <f>+'24-02-020 Ind. JUNAEB EM '!AA70</f>
        <v>49780000</v>
      </c>
      <c r="Q23" s="63">
        <f>+'24-02-020 Ind. JUNAEB EM '!AB70</f>
        <v>0</v>
      </c>
      <c r="R23" s="63">
        <f>+'24-02-020 Ind. JUNAEB EM '!AC70</f>
        <v>49780000</v>
      </c>
      <c r="S23" s="63">
        <f>+'24-02-020 Ind. JUNAEB EM '!AD70</f>
        <v>0</v>
      </c>
      <c r="T23" s="63">
        <f>+'24-02-020 Ind. JUNAEB EM '!AE70</f>
        <v>0</v>
      </c>
      <c r="U23" s="63">
        <f>+'24-02-020 Ind. JUNAEB EM '!AF70</f>
        <v>0</v>
      </c>
      <c r="V23" s="63">
        <f>+'24-02-020 Ind. JUNAEB EM '!AG70</f>
        <v>0</v>
      </c>
      <c r="W23" s="63">
        <f>+'24-02-020 Ind. JUNAEB EM '!AH70</f>
        <v>49780000</v>
      </c>
      <c r="X23" s="87">
        <f>+'24-02-020 Ind. JUNAEB EM '!AI70</f>
        <v>1</v>
      </c>
      <c r="Y23" s="87">
        <f>+'24-02-020 Ind. JUNAEB EM '!AJ70</f>
        <v>1</v>
      </c>
    </row>
    <row r="24" spans="1:25" ht="25.5" x14ac:dyDescent="0.25">
      <c r="A24" s="8" t="str">
        <f>"TOTAL ASIG."&amp;" "&amp;$A$5</f>
        <v>TOTAL ASIG. 24-02-020 "Programa de Educación Media - JUNAEB"</v>
      </c>
      <c r="B24" s="75">
        <f>SUM(B8:B23)</f>
        <v>49780000</v>
      </c>
      <c r="C24" s="75">
        <f t="shared" ref="C24:V24" si="0">SUM(C8:C23)</f>
        <v>49780000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49780000</v>
      </c>
      <c r="Q24" s="75">
        <f t="shared" si="0"/>
        <v>0</v>
      </c>
      <c r="R24" s="75">
        <f t="shared" si="0"/>
        <v>49780000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49780000</v>
      </c>
      <c r="X24" s="90">
        <f>+'24-02-020 Ind. JUNAEB EM '!AI71</f>
        <v>1</v>
      </c>
      <c r="Y24" s="90">
        <f>'24-02-020 Ind. JUNAEB EM 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D01C-A467-4A40-B8BA-9A0DD447F48C}">
  <sheetPr>
    <tabColor rgb="FF007DB5"/>
    <pageSetUpPr fitToPage="1"/>
  </sheetPr>
  <dimension ref="A1:DB91"/>
  <sheetViews>
    <sheetView topLeftCell="L19" zoomScale="110" zoomScaleNormal="110" workbookViewId="0">
      <selection activeCell="L70" sqref="L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9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86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24.95" customHeight="1" outlineLevel="1" x14ac:dyDescent="0.25">
      <c r="A29" s="19">
        <v>1</v>
      </c>
      <c r="B29" s="19"/>
      <c r="C29" s="64"/>
      <c r="D29" s="29"/>
      <c r="E29" s="64"/>
      <c r="F29" s="20"/>
      <c r="G29" s="22"/>
      <c r="H29" s="21"/>
      <c r="I29" s="21"/>
      <c r="J29" s="109">
        <v>200000</v>
      </c>
      <c r="K29" s="99">
        <v>200000</v>
      </c>
      <c r="L29" s="59" t="s">
        <v>174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>
        <v>200000</v>
      </c>
      <c r="X29" s="24"/>
      <c r="Y29" s="25">
        <f>SUM(V29:X29)</f>
        <v>200000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200000</v>
      </c>
      <c r="AI29" s="26">
        <f>IF(ISERROR(AH29/J29),0,AH29/J29)</f>
        <v>1</v>
      </c>
      <c r="AJ29" s="27">
        <f>IF(ISERROR(AH29/$AH$72),"-",AH29/$AH$72)</f>
        <v>3.5907110191775305E-6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s="37" customFormat="1" ht="12.75" customHeight="1" x14ac:dyDescent="0.25">
      <c r="A30" s="180" t="s">
        <v>55</v>
      </c>
      <c r="B30" s="181"/>
      <c r="C30" s="182"/>
      <c r="D30" s="182"/>
      <c r="E30" s="182"/>
      <c r="F30" s="182"/>
      <c r="G30" s="182"/>
      <c r="H30" s="182"/>
      <c r="I30" s="183"/>
      <c r="J30" s="33">
        <f>SUM(J29:J29)</f>
        <v>200000</v>
      </c>
      <c r="K30" s="33">
        <f>SUM(K29:K29)</f>
        <v>200000</v>
      </c>
      <c r="L30" s="32"/>
      <c r="M30" s="33">
        <f>SUM(M29:M29)</f>
        <v>0</v>
      </c>
      <c r="N30" s="33">
        <f>SUM(N29:N29)</f>
        <v>0</v>
      </c>
      <c r="O30" s="33">
        <f>SUM(O29:O29)</f>
        <v>0</v>
      </c>
      <c r="P30" s="34"/>
      <c r="Q30" s="35"/>
      <c r="R30" s="33">
        <f t="shared" ref="R30:AH30" si="5">SUM(R29:R29)</f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200000</v>
      </c>
      <c r="X30" s="33">
        <f t="shared" si="5"/>
        <v>0</v>
      </c>
      <c r="Y30" s="33">
        <f t="shared" si="5"/>
        <v>200000</v>
      </c>
      <c r="Z30" s="33">
        <f t="shared" si="5"/>
        <v>0</v>
      </c>
      <c r="AA30" s="33">
        <f t="shared" si="5"/>
        <v>0</v>
      </c>
      <c r="AB30" s="33">
        <f t="shared" si="5"/>
        <v>0</v>
      </c>
      <c r="AC30" s="33">
        <f t="shared" si="5"/>
        <v>0</v>
      </c>
      <c r="AD30" s="33">
        <f t="shared" si="5"/>
        <v>0</v>
      </c>
      <c r="AE30" s="33">
        <f t="shared" si="5"/>
        <v>0</v>
      </c>
      <c r="AF30" s="33">
        <f t="shared" si="5"/>
        <v>0</v>
      </c>
      <c r="AG30" s="33">
        <f t="shared" si="5"/>
        <v>0</v>
      </c>
      <c r="AH30" s="33">
        <f t="shared" si="5"/>
        <v>200000</v>
      </c>
      <c r="AI30" s="36">
        <f>IF(ISERROR(AH30/J30),0,AH30/J30)</f>
        <v>1</v>
      </c>
      <c r="AJ30" s="36">
        <f>IF(ISERROR(AH30/$AH$72),0,AH30/$AH$72)</f>
        <v>3.5907110191775305E-6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x14ac:dyDescent="0.25">
      <c r="A31" s="187" t="s">
        <v>56</v>
      </c>
      <c r="B31" s="188"/>
      <c r="C31" s="188"/>
      <c r="D31" s="188"/>
      <c r="E31" s="189"/>
      <c r="F31" s="9"/>
      <c r="G31" s="10"/>
      <c r="H31" s="11"/>
      <c r="I31" s="11"/>
      <c r="J31" s="12"/>
      <c r="K31" s="13"/>
      <c r="L31" s="14"/>
      <c r="M31" s="15"/>
      <c r="N31" s="15"/>
      <c r="O31" s="15"/>
      <c r="P31" s="10"/>
      <c r="Q31" s="16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7"/>
      <c r="AJ31" s="17"/>
    </row>
    <row r="32" spans="1:106" ht="12.75" hidden="1" customHeight="1" outlineLevel="1" x14ac:dyDescent="0.25">
      <c r="A32" s="18">
        <v>1</v>
      </c>
      <c r="B32" s="19"/>
      <c r="C32" s="20"/>
      <c r="D32" s="21"/>
      <c r="E32" s="22"/>
      <c r="F32" s="22"/>
      <c r="G32" s="22"/>
      <c r="H32" s="21"/>
      <c r="I32" s="21"/>
      <c r="J32" s="185"/>
      <c r="K32" s="23"/>
      <c r="L32" s="22"/>
      <c r="M32" s="24"/>
      <c r="N32" s="24"/>
      <c r="O32" s="24"/>
      <c r="P32" s="22"/>
      <c r="Q32" s="22"/>
      <c r="R32" s="24"/>
      <c r="S32" s="24"/>
      <c r="T32" s="24"/>
      <c r="U32" s="25">
        <f>SUM(R32:T32)</f>
        <v>0</v>
      </c>
      <c r="V32" s="24"/>
      <c r="W32" s="24"/>
      <c r="X32" s="24"/>
      <c r="Y32" s="25">
        <f>SUM(V32:X32)</f>
        <v>0</v>
      </c>
      <c r="Z32" s="24"/>
      <c r="AA32" s="24"/>
      <c r="AB32" s="24"/>
      <c r="AC32" s="25">
        <f>SUM(Z32:AB32)</f>
        <v>0</v>
      </c>
      <c r="AD32" s="24"/>
      <c r="AE32" s="24"/>
      <c r="AF32" s="24"/>
      <c r="AG32" s="25">
        <f>SUM(AD32:AF32)</f>
        <v>0</v>
      </c>
      <c r="AH32" s="25">
        <f>SUM(U32,Y32,AC32,AG32)</f>
        <v>0</v>
      </c>
      <c r="AI32" s="26">
        <f>IF(ISERROR(AH32/J32),0,AH32/J32)</f>
        <v>0</v>
      </c>
      <c r="AJ32" s="27">
        <f>IF(ISERROR(AH32/$AH$72),"-",AH32/$AH$72)</f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hidden="1" customHeight="1" outlineLevel="1" x14ac:dyDescent="0.25">
      <c r="A33" s="18">
        <v>2</v>
      </c>
      <c r="B33" s="19"/>
      <c r="C33" s="28"/>
      <c r="D33" s="29"/>
      <c r="E33" s="30"/>
      <c r="F33" s="30"/>
      <c r="G33" s="30"/>
      <c r="H33" s="29"/>
      <c r="I33" s="29"/>
      <c r="J33" s="186"/>
      <c r="K33" s="31"/>
      <c r="L33" s="30"/>
      <c r="M33" s="24"/>
      <c r="N33" s="24"/>
      <c r="O33" s="24"/>
      <c r="P33" s="30"/>
      <c r="Q33" s="30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37" customFormat="1" ht="12.75" customHeight="1" collapsed="1" x14ac:dyDescent="0.25">
      <c r="A34" s="180" t="s">
        <v>57</v>
      </c>
      <c r="B34" s="181"/>
      <c r="C34" s="182"/>
      <c r="D34" s="182"/>
      <c r="E34" s="182"/>
      <c r="F34" s="182"/>
      <c r="G34" s="182"/>
      <c r="H34" s="182"/>
      <c r="I34" s="183"/>
      <c r="J34" s="33">
        <f>SUM(J32:J33)</f>
        <v>0</v>
      </c>
      <c r="K34" s="33">
        <f>SUM(K32:K33)</f>
        <v>0</v>
      </c>
      <c r="L34" s="32"/>
      <c r="M34" s="33">
        <f>SUM(M32:M33)</f>
        <v>0</v>
      </c>
      <c r="N34" s="33">
        <f>SUM(N32:N33)</f>
        <v>0</v>
      </c>
      <c r="O34" s="33">
        <f>SUM(O32:O33)</f>
        <v>0</v>
      </c>
      <c r="P34" s="34"/>
      <c r="Q34" s="35"/>
      <c r="R34" s="33">
        <f t="shared" ref="R34:AH34" si="6">SUM(R32:R33)</f>
        <v>0</v>
      </c>
      <c r="S34" s="33">
        <f t="shared" si="6"/>
        <v>0</v>
      </c>
      <c r="T34" s="33">
        <f t="shared" si="6"/>
        <v>0</v>
      </c>
      <c r="U34" s="33">
        <f t="shared" si="6"/>
        <v>0</v>
      </c>
      <c r="V34" s="33">
        <f t="shared" si="6"/>
        <v>0</v>
      </c>
      <c r="W34" s="33">
        <f t="shared" si="6"/>
        <v>0</v>
      </c>
      <c r="X34" s="33">
        <f t="shared" si="6"/>
        <v>0</v>
      </c>
      <c r="Y34" s="33">
        <f t="shared" si="6"/>
        <v>0</v>
      </c>
      <c r="Z34" s="33">
        <f t="shared" si="6"/>
        <v>0</v>
      </c>
      <c r="AA34" s="33">
        <f t="shared" si="6"/>
        <v>0</v>
      </c>
      <c r="AB34" s="33">
        <f t="shared" si="6"/>
        <v>0</v>
      </c>
      <c r="AC34" s="33">
        <f t="shared" si="6"/>
        <v>0</v>
      </c>
      <c r="AD34" s="33">
        <f t="shared" si="6"/>
        <v>0</v>
      </c>
      <c r="AE34" s="33">
        <f t="shared" si="6"/>
        <v>0</v>
      </c>
      <c r="AF34" s="33">
        <f t="shared" si="6"/>
        <v>0</v>
      </c>
      <c r="AG34" s="33">
        <f t="shared" si="6"/>
        <v>0</v>
      </c>
      <c r="AH34" s="33">
        <f t="shared" si="6"/>
        <v>0</v>
      </c>
      <c r="AI34" s="36">
        <f>IF(ISERROR(AH34/J34),0,AH34/J34)</f>
        <v>0</v>
      </c>
      <c r="AJ34" s="36">
        <f>IF(ISERROR(AH34/$AH$72),0,AH34/$AH$72)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x14ac:dyDescent="0.25">
      <c r="A35" s="187" t="s">
        <v>58</v>
      </c>
      <c r="B35" s="188"/>
      <c r="C35" s="188"/>
      <c r="D35" s="188"/>
      <c r="E35" s="189"/>
      <c r="F35" s="9"/>
      <c r="G35" s="10"/>
      <c r="H35" s="11"/>
      <c r="I35" s="11"/>
      <c r="J35" s="12"/>
      <c r="K35" s="13"/>
      <c r="L35" s="14"/>
      <c r="M35" s="15"/>
      <c r="N35" s="15"/>
      <c r="O35" s="15"/>
      <c r="P35" s="10"/>
      <c r="Q35" s="16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7"/>
      <c r="AJ35" s="17"/>
    </row>
    <row r="36" spans="1:106" ht="12.75" hidden="1" customHeight="1" outlineLevel="1" x14ac:dyDescent="0.25">
      <c r="A36" s="18">
        <v>1</v>
      </c>
      <c r="B36" s="19"/>
      <c r="C36" s="20"/>
      <c r="D36" s="21"/>
      <c r="E36" s="22"/>
      <c r="F36" s="22"/>
      <c r="G36" s="22"/>
      <c r="H36" s="21"/>
      <c r="I36" s="21"/>
      <c r="J36" s="185"/>
      <c r="K36" s="23"/>
      <c r="L36" s="22"/>
      <c r="M36" s="24"/>
      <c r="N36" s="24"/>
      <c r="O36" s="24"/>
      <c r="P36" s="22"/>
      <c r="Q36" s="22"/>
      <c r="R36" s="24"/>
      <c r="S36" s="24"/>
      <c r="T36" s="24"/>
      <c r="U36" s="25">
        <f>SUM(R36:T36)</f>
        <v>0</v>
      </c>
      <c r="V36" s="24"/>
      <c r="W36" s="24"/>
      <c r="X36" s="24"/>
      <c r="Y36" s="25">
        <f>SUM(V36:X36)</f>
        <v>0</v>
      </c>
      <c r="Z36" s="24"/>
      <c r="AA36" s="24"/>
      <c r="AB36" s="24"/>
      <c r="AC36" s="25">
        <f>SUM(Z36:AB36)</f>
        <v>0</v>
      </c>
      <c r="AD36" s="24"/>
      <c r="AE36" s="24"/>
      <c r="AF36" s="24"/>
      <c r="AG36" s="25">
        <f>SUM(AD36:AF36)</f>
        <v>0</v>
      </c>
      <c r="AH36" s="25">
        <f>SUM(U36,Y36,AC36,AG36)</f>
        <v>0</v>
      </c>
      <c r="AI36" s="26">
        <f>IF(ISERROR(AH36/J36),0,AH36/J36)</f>
        <v>0</v>
      </c>
      <c r="AJ36" s="27">
        <f>IF(ISERROR(AH36/$AH$72),"-",AH36/$AH$72)</f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hidden="1" customHeight="1" outlineLevel="1" x14ac:dyDescent="0.25">
      <c r="A37" s="18">
        <v>2</v>
      </c>
      <c r="B37" s="19"/>
      <c r="C37" s="28"/>
      <c r="D37" s="29"/>
      <c r="E37" s="30"/>
      <c r="F37" s="30"/>
      <c r="G37" s="30"/>
      <c r="H37" s="29"/>
      <c r="I37" s="29"/>
      <c r="J37" s="186"/>
      <c r="K37" s="31"/>
      <c r="L37" s="30"/>
      <c r="M37" s="24"/>
      <c r="N37" s="24"/>
      <c r="O37" s="24"/>
      <c r="P37" s="30"/>
      <c r="Q37" s="30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37" customFormat="1" ht="12.75" customHeight="1" collapsed="1" x14ac:dyDescent="0.25">
      <c r="A38" s="180" t="s">
        <v>59</v>
      </c>
      <c r="B38" s="181"/>
      <c r="C38" s="182"/>
      <c r="D38" s="182"/>
      <c r="E38" s="182"/>
      <c r="F38" s="182"/>
      <c r="G38" s="182"/>
      <c r="H38" s="182"/>
      <c r="I38" s="183"/>
      <c r="J38" s="33">
        <f>SUM(J36:J37)</f>
        <v>0</v>
      </c>
      <c r="K38" s="33">
        <f>SUM(K36:K37)</f>
        <v>0</v>
      </c>
      <c r="L38" s="32"/>
      <c r="M38" s="33">
        <f>SUM(M36:M37)</f>
        <v>0</v>
      </c>
      <c r="N38" s="33">
        <f>SUM(N36:N37)</f>
        <v>0</v>
      </c>
      <c r="O38" s="33">
        <f>SUM(O36:O37)</f>
        <v>0</v>
      </c>
      <c r="P38" s="34"/>
      <c r="Q38" s="35"/>
      <c r="R38" s="33">
        <f t="shared" ref="R38:AH38" si="7">SUM(R36:R37)</f>
        <v>0</v>
      </c>
      <c r="S38" s="33">
        <f t="shared" si="7"/>
        <v>0</v>
      </c>
      <c r="T38" s="33">
        <f t="shared" si="7"/>
        <v>0</v>
      </c>
      <c r="U38" s="33">
        <f t="shared" si="7"/>
        <v>0</v>
      </c>
      <c r="V38" s="33">
        <f t="shared" si="7"/>
        <v>0</v>
      </c>
      <c r="W38" s="33">
        <f t="shared" si="7"/>
        <v>0</v>
      </c>
      <c r="X38" s="33">
        <f t="shared" si="7"/>
        <v>0</v>
      </c>
      <c r="Y38" s="33">
        <f t="shared" si="7"/>
        <v>0</v>
      </c>
      <c r="Z38" s="33">
        <f t="shared" si="7"/>
        <v>0</v>
      </c>
      <c r="AA38" s="33">
        <f t="shared" si="7"/>
        <v>0</v>
      </c>
      <c r="AB38" s="33">
        <f t="shared" si="7"/>
        <v>0</v>
      </c>
      <c r="AC38" s="33">
        <f t="shared" si="7"/>
        <v>0</v>
      </c>
      <c r="AD38" s="33">
        <f t="shared" si="7"/>
        <v>0</v>
      </c>
      <c r="AE38" s="33">
        <f t="shared" si="7"/>
        <v>0</v>
      </c>
      <c r="AF38" s="33">
        <f t="shared" si="7"/>
        <v>0</v>
      </c>
      <c r="AG38" s="33">
        <f t="shared" si="7"/>
        <v>0</v>
      </c>
      <c r="AH38" s="33">
        <f t="shared" si="7"/>
        <v>0</v>
      </c>
      <c r="AI38" s="36">
        <f>IF(ISERROR(AH38/J38),0,AH38/J38)</f>
        <v>0</v>
      </c>
      <c r="AJ38" s="36">
        <f>IF(ISERROR(AH38/$AH$72),0,AH38/$AH$72)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x14ac:dyDescent="0.25">
      <c r="A39" s="187" t="s">
        <v>60</v>
      </c>
      <c r="B39" s="188"/>
      <c r="C39" s="188"/>
      <c r="D39" s="188"/>
      <c r="E39" s="189"/>
      <c r="F39" s="9"/>
      <c r="G39" s="10"/>
      <c r="H39" s="11"/>
      <c r="I39" s="11"/>
      <c r="J39" s="12"/>
      <c r="K39" s="13"/>
      <c r="L39" s="14"/>
      <c r="M39" s="15"/>
      <c r="N39" s="15"/>
      <c r="O39" s="15"/>
      <c r="P39" s="10"/>
      <c r="Q39" s="16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7"/>
      <c r="AJ39" s="17"/>
    </row>
    <row r="40" spans="1:106" hidden="1" outlineLevel="1" x14ac:dyDescent="0.25">
      <c r="A40" s="18">
        <v>1</v>
      </c>
      <c r="B40" s="19"/>
      <c r="C40" s="40"/>
      <c r="D40" s="41"/>
      <c r="E40" s="42"/>
      <c r="F40" s="43"/>
      <c r="G40" s="43"/>
      <c r="H40" s="55"/>
      <c r="I40" s="55"/>
      <c r="J40" s="185"/>
      <c r="K40" s="45"/>
      <c r="L40" s="46"/>
      <c r="M40" s="47"/>
      <c r="N40" s="48"/>
      <c r="O40" s="47"/>
      <c r="P40" s="49"/>
      <c r="Q40" s="49"/>
      <c r="R40" s="24"/>
      <c r="S40" s="24"/>
      <c r="T40" s="24"/>
      <c r="U40" s="25">
        <f>SUM(R40:T40)</f>
        <v>0</v>
      </c>
      <c r="V40" s="24"/>
      <c r="W40" s="24"/>
      <c r="X40" s="24"/>
      <c r="Y40" s="25">
        <f>SUM(V40:X40)</f>
        <v>0</v>
      </c>
      <c r="Z40" s="24"/>
      <c r="AA40" s="24"/>
      <c r="AB40" s="24"/>
      <c r="AC40" s="25">
        <f>SUM(Z40:AB40)</f>
        <v>0</v>
      </c>
      <c r="AD40" s="24"/>
      <c r="AE40" s="24">
        <v>0</v>
      </c>
      <c r="AF40" s="24">
        <v>0</v>
      </c>
      <c r="AG40" s="25">
        <f>SUM(AD40:AF40)</f>
        <v>0</v>
      </c>
      <c r="AH40" s="25">
        <f>SUM(U40,Y40,AC40,AG40)</f>
        <v>0</v>
      </c>
      <c r="AI40" s="26">
        <f>IF(ISERROR(AH40/J40),0,AH40/J40)</f>
        <v>0</v>
      </c>
      <c r="AJ40" s="27">
        <f>IF(ISERROR(AH40/$AH$72),"-",AH40/$AH$72)</f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hidden="1" customHeight="1" outlineLevel="1" x14ac:dyDescent="0.25">
      <c r="A41" s="18">
        <v>2</v>
      </c>
      <c r="B41" s="19"/>
      <c r="C41" s="20"/>
      <c r="D41" s="21"/>
      <c r="E41" s="30"/>
      <c r="F41" s="30"/>
      <c r="G41" s="30"/>
      <c r="H41" s="29"/>
      <c r="I41" s="29"/>
      <c r="J41" s="186"/>
      <c r="K41" s="31"/>
      <c r="L41" s="22"/>
      <c r="M41" s="24"/>
      <c r="N41" s="24"/>
      <c r="O41" s="24"/>
      <c r="P41" s="30"/>
      <c r="Q41" s="30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/>
      <c r="AF41" s="24"/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37" customFormat="1" ht="12.75" customHeight="1" collapsed="1" x14ac:dyDescent="0.25">
      <c r="A42" s="180" t="s">
        <v>61</v>
      </c>
      <c r="B42" s="181"/>
      <c r="C42" s="182"/>
      <c r="D42" s="182"/>
      <c r="E42" s="182"/>
      <c r="F42" s="182"/>
      <c r="G42" s="182"/>
      <c r="H42" s="182"/>
      <c r="I42" s="183"/>
      <c r="J42" s="33">
        <f>SUM(J40:J41)</f>
        <v>0</v>
      </c>
      <c r="K42" s="33">
        <f>SUM(K40:K41)</f>
        <v>0</v>
      </c>
      <c r="L42" s="32"/>
      <c r="M42" s="33">
        <f>SUM(M40:M41)</f>
        <v>0</v>
      </c>
      <c r="N42" s="33">
        <f>SUM(N40:N41)</f>
        <v>0</v>
      </c>
      <c r="O42" s="33">
        <f>SUM(O40:O41)</f>
        <v>0</v>
      </c>
      <c r="P42" s="34"/>
      <c r="Q42" s="35"/>
      <c r="R42" s="33">
        <f t="shared" ref="R42:AH42" si="8">SUM(R40:R41)</f>
        <v>0</v>
      </c>
      <c r="S42" s="33">
        <f t="shared" si="8"/>
        <v>0</v>
      </c>
      <c r="T42" s="33">
        <f t="shared" si="8"/>
        <v>0</v>
      </c>
      <c r="U42" s="33">
        <f t="shared" si="8"/>
        <v>0</v>
      </c>
      <c r="V42" s="33">
        <f t="shared" si="8"/>
        <v>0</v>
      </c>
      <c r="W42" s="33">
        <f t="shared" si="8"/>
        <v>0</v>
      </c>
      <c r="X42" s="33">
        <f t="shared" si="8"/>
        <v>0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33">
        <f t="shared" si="8"/>
        <v>0</v>
      </c>
      <c r="AG42" s="33">
        <f t="shared" si="8"/>
        <v>0</v>
      </c>
      <c r="AH42" s="33">
        <f t="shared" si="8"/>
        <v>0</v>
      </c>
      <c r="AI42" s="36">
        <f>IF(ISERROR(AH42/J42),0,AH42/J42)</f>
        <v>0</v>
      </c>
      <c r="AJ42" s="36">
        <f>IF(ISERROR(AH42/$AH$72),0,AH42/$AH$72)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x14ac:dyDescent="0.25">
      <c r="A43" s="187" t="s">
        <v>62</v>
      </c>
      <c r="B43" s="188"/>
      <c r="C43" s="188"/>
      <c r="D43" s="188"/>
      <c r="E43" s="189"/>
      <c r="F43" s="9"/>
      <c r="G43" s="10"/>
      <c r="H43" s="11"/>
      <c r="I43" s="11"/>
      <c r="J43" s="12"/>
      <c r="K43" s="13"/>
      <c r="L43" s="14"/>
      <c r="M43" s="15"/>
      <c r="N43" s="15"/>
      <c r="O43" s="15"/>
      <c r="P43" s="10"/>
      <c r="Q43" s="16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7"/>
      <c r="AJ43" s="17"/>
    </row>
    <row r="44" spans="1:106" hidden="1" outlineLevel="1" x14ac:dyDescent="0.25">
      <c r="A44" s="18">
        <v>1</v>
      </c>
      <c r="B44" s="19"/>
      <c r="C44" s="40"/>
      <c r="D44" s="41"/>
      <c r="E44" s="56"/>
      <c r="F44" s="43"/>
      <c r="G44" s="43"/>
      <c r="H44" s="55"/>
      <c r="I44" s="55"/>
      <c r="J44" s="185"/>
      <c r="K44" s="57"/>
      <c r="L44" s="58"/>
      <c r="M44" s="47"/>
      <c r="N44" s="48"/>
      <c r="O44" s="47"/>
      <c r="P44" s="49"/>
      <c r="Q44" s="49"/>
      <c r="R44" s="24">
        <v>0</v>
      </c>
      <c r="S44" s="24">
        <v>0</v>
      </c>
      <c r="T44" s="24">
        <v>0</v>
      </c>
      <c r="U44" s="25">
        <f>SUM(R44:T44)</f>
        <v>0</v>
      </c>
      <c r="V44" s="24">
        <v>0</v>
      </c>
      <c r="W44" s="24">
        <v>0</v>
      </c>
      <c r="X44" s="24">
        <v>0</v>
      </c>
      <c r="Y44" s="25">
        <f>SUM(V44:X44)</f>
        <v>0</v>
      </c>
      <c r="Z44" s="24">
        <v>0</v>
      </c>
      <c r="AA44" s="24">
        <v>0</v>
      </c>
      <c r="AB44" s="24">
        <v>0</v>
      </c>
      <c r="AC44" s="25">
        <f>SUM(Z44:AB44)</f>
        <v>0</v>
      </c>
      <c r="AD44" s="24">
        <v>0</v>
      </c>
      <c r="AE44" s="24">
        <v>0</v>
      </c>
      <c r="AF44" s="24">
        <v>0</v>
      </c>
      <c r="AG44" s="25">
        <f>SUM(AD44:AF44)</f>
        <v>0</v>
      </c>
      <c r="AH44" s="25">
        <f>SUM(U44,Y44,AC44,AG44)</f>
        <v>0</v>
      </c>
      <c r="AI44" s="26">
        <f>IF(ISERROR(AH44/J44),0,AH44/J44)</f>
        <v>0</v>
      </c>
      <c r="AJ44" s="27">
        <f>IF(ISERROR(AH44/$AH$72),"-",AH44/$AH$72)</f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hidden="1" customHeight="1" outlineLevel="1" x14ac:dyDescent="0.25">
      <c r="A45" s="18">
        <v>2</v>
      </c>
      <c r="B45" s="19"/>
      <c r="C45" s="20"/>
      <c r="D45" s="21"/>
      <c r="E45" s="30"/>
      <c r="F45" s="22"/>
      <c r="G45" s="22"/>
      <c r="H45" s="21"/>
      <c r="I45" s="29"/>
      <c r="J45" s="186"/>
      <c r="K45" s="57"/>
      <c r="L45" s="28"/>
      <c r="M45" s="24"/>
      <c r="N45" s="24"/>
      <c r="O45" s="24"/>
      <c r="P45" s="30"/>
      <c r="Q45" s="30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24"/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collapsed="1" x14ac:dyDescent="0.25">
      <c r="A46" s="180" t="s">
        <v>63</v>
      </c>
      <c r="B46" s="181"/>
      <c r="C46" s="182"/>
      <c r="D46" s="182"/>
      <c r="E46" s="182"/>
      <c r="F46" s="182"/>
      <c r="G46" s="182"/>
      <c r="H46" s="182"/>
      <c r="I46" s="183"/>
      <c r="J46" s="33">
        <f>SUM(J44:J45)</f>
        <v>0</v>
      </c>
      <c r="K46" s="33">
        <f>SUM(K44:K45)</f>
        <v>0</v>
      </c>
      <c r="L46" s="32"/>
      <c r="M46" s="33">
        <f>SUM(M44:M45)</f>
        <v>0</v>
      </c>
      <c r="N46" s="33">
        <f>SUM(N44:N45)</f>
        <v>0</v>
      </c>
      <c r="O46" s="33">
        <f>SUM(O44:O45)</f>
        <v>0</v>
      </c>
      <c r="P46" s="34"/>
      <c r="Q46" s="35"/>
      <c r="R46" s="33">
        <f t="shared" ref="R46:AH46" si="9">SUM(R44:R45)</f>
        <v>0</v>
      </c>
      <c r="S46" s="33">
        <f t="shared" si="9"/>
        <v>0</v>
      </c>
      <c r="T46" s="33">
        <f t="shared" si="9"/>
        <v>0</v>
      </c>
      <c r="U46" s="33">
        <f t="shared" si="9"/>
        <v>0</v>
      </c>
      <c r="V46" s="33">
        <f t="shared" si="9"/>
        <v>0</v>
      </c>
      <c r="W46" s="33">
        <f t="shared" si="9"/>
        <v>0</v>
      </c>
      <c r="X46" s="33">
        <f t="shared" si="9"/>
        <v>0</v>
      </c>
      <c r="Y46" s="33">
        <f t="shared" si="9"/>
        <v>0</v>
      </c>
      <c r="Z46" s="33">
        <f t="shared" si="9"/>
        <v>0</v>
      </c>
      <c r="AA46" s="33">
        <f t="shared" si="9"/>
        <v>0</v>
      </c>
      <c r="AB46" s="33">
        <f t="shared" si="9"/>
        <v>0</v>
      </c>
      <c r="AC46" s="33">
        <f t="shared" si="9"/>
        <v>0</v>
      </c>
      <c r="AD46" s="33">
        <f t="shared" si="9"/>
        <v>0</v>
      </c>
      <c r="AE46" s="33">
        <f t="shared" si="9"/>
        <v>0</v>
      </c>
      <c r="AF46" s="33">
        <f t="shared" si="9"/>
        <v>0</v>
      </c>
      <c r="AG46" s="33">
        <f t="shared" si="9"/>
        <v>0</v>
      </c>
      <c r="AH46" s="33">
        <f t="shared" si="9"/>
        <v>0</v>
      </c>
      <c r="AI46" s="36">
        <f>IF(ISERROR(AH46/J46),0,AH46/J46)</f>
        <v>0</v>
      </c>
      <c r="AJ46" s="36">
        <f>IF(ISERROR(AH46/$AH$72),0,AH46/$AH$72)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87" t="s">
        <v>64</v>
      </c>
      <c r="B47" s="188"/>
      <c r="C47" s="188"/>
      <c r="D47" s="188"/>
      <c r="E47" s="189"/>
      <c r="F47" s="9"/>
      <c r="G47" s="10"/>
      <c r="H47" s="11"/>
      <c r="I47" s="11"/>
      <c r="J47" s="12"/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idden="1" outlineLevel="1" x14ac:dyDescent="0.25">
      <c r="A48" s="19">
        <v>1</v>
      </c>
      <c r="B48" s="46"/>
      <c r="C48" s="46"/>
      <c r="D48" s="44"/>
      <c r="E48" s="59"/>
      <c r="F48" s="60"/>
      <c r="G48" s="10"/>
      <c r="H48" s="55"/>
      <c r="I48" s="55"/>
      <c r="J48" s="185"/>
      <c r="K48" s="13"/>
      <c r="L48" s="61"/>
      <c r="M48" s="62"/>
      <c r="N48" s="62"/>
      <c r="O48" s="10"/>
      <c r="P48" s="10"/>
      <c r="Q48" s="10"/>
      <c r="R48" s="63"/>
      <c r="S48" s="63"/>
      <c r="T48" s="63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IF(ISERROR(AH48/$AH$72),"-",AH48/$AH$72)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hidden="1" customHeight="1" outlineLevel="1" x14ac:dyDescent="0.25">
      <c r="A49" s="19">
        <v>2</v>
      </c>
      <c r="B49" s="19"/>
      <c r="C49" s="64"/>
      <c r="D49" s="29"/>
      <c r="E49" s="64"/>
      <c r="F49" s="64"/>
      <c r="G49" s="64"/>
      <c r="H49" s="29"/>
      <c r="I49" s="29"/>
      <c r="J49" s="186"/>
      <c r="K49" s="31"/>
      <c r="L49" s="30"/>
      <c r="M49" s="24"/>
      <c r="N49" s="24"/>
      <c r="O49" s="24"/>
      <c r="P49" s="30"/>
      <c r="Q49" s="30"/>
      <c r="R49" s="24"/>
      <c r="S49" s="24"/>
      <c r="T49" s="24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37" customFormat="1" ht="12.75" customHeight="1" collapsed="1" x14ac:dyDescent="0.25">
      <c r="A50" s="160" t="s">
        <v>65</v>
      </c>
      <c r="B50" s="160"/>
      <c r="C50" s="160"/>
      <c r="D50" s="160"/>
      <c r="E50" s="160"/>
      <c r="F50" s="160"/>
      <c r="G50" s="160"/>
      <c r="H50" s="160"/>
      <c r="I50" s="160"/>
      <c r="J50" s="33">
        <f>J48</f>
        <v>0</v>
      </c>
      <c r="K50" s="33">
        <v>0</v>
      </c>
      <c r="L50" s="32"/>
      <c r="M50" s="33">
        <f>SUM(M48:M49)</f>
        <v>0</v>
      </c>
      <c r="N50" s="33">
        <f>SUM(N48:N49)</f>
        <v>0</v>
      </c>
      <c r="O50" s="33">
        <f>SUM(O48:O49)</f>
        <v>0</v>
      </c>
      <c r="P50" s="34"/>
      <c r="Q50" s="35"/>
      <c r="R50" s="33">
        <f t="shared" ref="R50:AH50" si="10">SUM(R48:R49)</f>
        <v>0</v>
      </c>
      <c r="S50" s="33">
        <f t="shared" si="10"/>
        <v>0</v>
      </c>
      <c r="T50" s="33">
        <f t="shared" si="10"/>
        <v>0</v>
      </c>
      <c r="U50" s="33">
        <f t="shared" si="10"/>
        <v>0</v>
      </c>
      <c r="V50" s="33">
        <f t="shared" si="10"/>
        <v>0</v>
      </c>
      <c r="W50" s="33">
        <f t="shared" si="10"/>
        <v>0</v>
      </c>
      <c r="X50" s="33">
        <f t="shared" si="10"/>
        <v>0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33">
        <f t="shared" si="10"/>
        <v>0</v>
      </c>
      <c r="AG50" s="33">
        <f t="shared" si="10"/>
        <v>0</v>
      </c>
      <c r="AH50" s="33">
        <f t="shared" si="10"/>
        <v>0</v>
      </c>
      <c r="AI50" s="36">
        <f>IF(ISERROR(AH50/J50),0,AH50/J50)</f>
        <v>0</v>
      </c>
      <c r="AJ50" s="36">
        <f>IF(ISERROR(AH50/$AH$72),0,AH50/$AH$72)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x14ac:dyDescent="0.25">
      <c r="A51" s="192" t="s">
        <v>66</v>
      </c>
      <c r="B51" s="193"/>
      <c r="C51" s="193"/>
      <c r="D51" s="193"/>
      <c r="E51" s="194"/>
      <c r="F51" s="66"/>
      <c r="G51" s="67"/>
      <c r="H51" s="68"/>
      <c r="I51" s="68"/>
      <c r="J51" s="12"/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106" ht="12.75" hidden="1" customHeight="1" outlineLevel="1" x14ac:dyDescent="0.25">
      <c r="A52" s="18">
        <v>1</v>
      </c>
      <c r="B52" s="19"/>
      <c r="C52" s="20"/>
      <c r="D52" s="21"/>
      <c r="E52" s="22"/>
      <c r="F52" s="22"/>
      <c r="G52" s="22"/>
      <c r="H52" s="21"/>
      <c r="I52" s="21"/>
      <c r="J52" s="185"/>
      <c r="K52" s="23"/>
      <c r="L52" s="22"/>
      <c r="M52" s="24"/>
      <c r="N52" s="24"/>
      <c r="O52" s="24"/>
      <c r="P52" s="22"/>
      <c r="Q52" s="22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0</v>
      </c>
      <c r="AI52" s="26">
        <f>IF(ISERROR(AH52/J52),0,AH52/J52)</f>
        <v>0</v>
      </c>
      <c r="AJ52" s="27">
        <f>IF(ISERROR(AH52/$AH$72),"-",AH52/$AH$72)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hidden="1" customHeight="1" outlineLevel="1" x14ac:dyDescent="0.25">
      <c r="A53" s="18">
        <v>2</v>
      </c>
      <c r="B53" s="19"/>
      <c r="C53" s="28"/>
      <c r="D53" s="29"/>
      <c r="E53" s="30"/>
      <c r="F53" s="30"/>
      <c r="G53" s="30"/>
      <c r="H53" s="29"/>
      <c r="I53" s="29"/>
      <c r="J53" s="186"/>
      <c r="K53" s="31"/>
      <c r="L53" s="30"/>
      <c r="M53" s="24"/>
      <c r="N53" s="24"/>
      <c r="O53" s="24"/>
      <c r="P53" s="30"/>
      <c r="Q53" s="30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37" customFormat="1" ht="12.75" customHeight="1" collapsed="1" x14ac:dyDescent="0.25">
      <c r="A54" s="180" t="s">
        <v>67</v>
      </c>
      <c r="B54" s="182"/>
      <c r="C54" s="182"/>
      <c r="D54" s="182"/>
      <c r="E54" s="182"/>
      <c r="F54" s="182"/>
      <c r="G54" s="182"/>
      <c r="H54" s="182"/>
      <c r="I54" s="183"/>
      <c r="J54" s="33">
        <f>SUM(J52:J53)</f>
        <v>0</v>
      </c>
      <c r="K54" s="33">
        <f>SUM(K52:K53)</f>
        <v>0</v>
      </c>
      <c r="L54" s="32"/>
      <c r="M54" s="33">
        <f>SUM(M52:M53)</f>
        <v>0</v>
      </c>
      <c r="N54" s="33">
        <f>SUM(N52:N53)</f>
        <v>0</v>
      </c>
      <c r="O54" s="33">
        <f>SUM(O52:O53)</f>
        <v>0</v>
      </c>
      <c r="P54" s="34"/>
      <c r="Q54" s="35"/>
      <c r="R54" s="33">
        <f t="shared" ref="R54:AH54" si="11">SUM(R52:R53)</f>
        <v>0</v>
      </c>
      <c r="S54" s="33">
        <f t="shared" si="11"/>
        <v>0</v>
      </c>
      <c r="T54" s="33">
        <f t="shared" si="11"/>
        <v>0</v>
      </c>
      <c r="U54" s="33">
        <f t="shared" si="11"/>
        <v>0</v>
      </c>
      <c r="V54" s="33">
        <f t="shared" si="11"/>
        <v>0</v>
      </c>
      <c r="W54" s="33">
        <f t="shared" si="11"/>
        <v>0</v>
      </c>
      <c r="X54" s="33">
        <f t="shared" si="11"/>
        <v>0</v>
      </c>
      <c r="Y54" s="33">
        <f t="shared" si="11"/>
        <v>0</v>
      </c>
      <c r="Z54" s="33">
        <f t="shared" si="11"/>
        <v>0</v>
      </c>
      <c r="AA54" s="33">
        <f t="shared" si="11"/>
        <v>0</v>
      </c>
      <c r="AB54" s="33">
        <f t="shared" si="11"/>
        <v>0</v>
      </c>
      <c r="AC54" s="33">
        <f t="shared" si="11"/>
        <v>0</v>
      </c>
      <c r="AD54" s="33">
        <f t="shared" si="11"/>
        <v>0</v>
      </c>
      <c r="AE54" s="33">
        <f t="shared" si="11"/>
        <v>0</v>
      </c>
      <c r="AF54" s="33">
        <f t="shared" si="11"/>
        <v>0</v>
      </c>
      <c r="AG54" s="33">
        <f t="shared" si="11"/>
        <v>0</v>
      </c>
      <c r="AH54" s="33">
        <f t="shared" si="11"/>
        <v>0</v>
      </c>
      <c r="AI54" s="36">
        <f>IF(ISERROR(AH54/J54),0,AH54/J54)</f>
        <v>0</v>
      </c>
      <c r="AJ54" s="36">
        <f>IF(ISERROR(AH54/$AH$72),0,AH54/$AH$72)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x14ac:dyDescent="0.25">
      <c r="A55" s="187" t="s">
        <v>68</v>
      </c>
      <c r="B55" s="188"/>
      <c r="C55" s="188"/>
      <c r="D55" s="188"/>
      <c r="E55" s="189"/>
      <c r="F55" s="9"/>
      <c r="G55" s="10"/>
      <c r="H55" s="11"/>
      <c r="I55" s="11"/>
      <c r="J55" s="12"/>
      <c r="K55" s="13"/>
      <c r="L55" s="14"/>
      <c r="M55" s="15"/>
      <c r="N55" s="15"/>
      <c r="O55" s="15"/>
      <c r="P55" s="10"/>
      <c r="Q55" s="16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7"/>
      <c r="AJ55" s="17"/>
    </row>
    <row r="56" spans="1:106" ht="12.75" hidden="1" customHeight="1" outlineLevel="1" x14ac:dyDescent="0.25">
      <c r="A56" s="18">
        <v>1</v>
      </c>
      <c r="B56" s="19"/>
      <c r="C56" s="20"/>
      <c r="D56" s="21"/>
      <c r="E56" s="22"/>
      <c r="F56" s="22"/>
      <c r="G56" s="22"/>
      <c r="H56" s="21"/>
      <c r="I56" s="21"/>
      <c r="J56" s="185"/>
      <c r="K56" s="23"/>
      <c r="L56" s="22"/>
      <c r="M56" s="24"/>
      <c r="N56" s="24"/>
      <c r="O56" s="24"/>
      <c r="P56" s="22"/>
      <c r="Q56" s="22"/>
      <c r="R56" s="24"/>
      <c r="S56" s="24"/>
      <c r="T56" s="24"/>
      <c r="U56" s="25">
        <f>SUM(R56:T56)</f>
        <v>0</v>
      </c>
      <c r="V56" s="24"/>
      <c r="W56" s="24"/>
      <c r="X56" s="24"/>
      <c r="Y56" s="25">
        <f>SUM(V56:X56)</f>
        <v>0</v>
      </c>
      <c r="Z56" s="24"/>
      <c r="AA56" s="24"/>
      <c r="AB56" s="24"/>
      <c r="AC56" s="25">
        <f>SUM(Z56:AB56)</f>
        <v>0</v>
      </c>
      <c r="AD56" s="24"/>
      <c r="AE56" s="24"/>
      <c r="AF56" s="24"/>
      <c r="AG56" s="25">
        <f>SUM(AD56:AF56)</f>
        <v>0</v>
      </c>
      <c r="AH56" s="25">
        <f>SUM(U56,Y56,AC56,AG56)</f>
        <v>0</v>
      </c>
      <c r="AI56" s="26">
        <f>IF(ISERROR(AH56/J56),0,AH56/J56)</f>
        <v>0</v>
      </c>
      <c r="AJ56" s="27">
        <f>IF(ISERROR(AH56/$AH$72),"-",AH56/$AH$72)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hidden="1" customHeight="1" outlineLevel="1" x14ac:dyDescent="0.25">
      <c r="A57" s="18">
        <v>2</v>
      </c>
      <c r="B57" s="19"/>
      <c r="C57" s="28"/>
      <c r="D57" s="29"/>
      <c r="E57" s="30"/>
      <c r="F57" s="30"/>
      <c r="G57" s="30"/>
      <c r="H57" s="29"/>
      <c r="I57" s="29"/>
      <c r="J57" s="186"/>
      <c r="K57" s="31"/>
      <c r="L57" s="30"/>
      <c r="M57" s="24"/>
      <c r="N57" s="24"/>
      <c r="O57" s="24"/>
      <c r="P57" s="30"/>
      <c r="Q57" s="30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7" customFormat="1" ht="12.75" customHeight="1" collapsed="1" x14ac:dyDescent="0.25">
      <c r="A58" s="180" t="s">
        <v>69</v>
      </c>
      <c r="B58" s="182"/>
      <c r="C58" s="182"/>
      <c r="D58" s="182"/>
      <c r="E58" s="182"/>
      <c r="F58" s="182"/>
      <c r="G58" s="182"/>
      <c r="H58" s="182"/>
      <c r="I58" s="183"/>
      <c r="J58" s="33">
        <f>SUM(J56:J57)</f>
        <v>0</v>
      </c>
      <c r="K58" s="33">
        <f>SUM(K56:K57)</f>
        <v>0</v>
      </c>
      <c r="L58" s="32"/>
      <c r="M58" s="33">
        <f>SUM(M56:M57)</f>
        <v>0</v>
      </c>
      <c r="N58" s="33">
        <f>SUM(N56:N57)</f>
        <v>0</v>
      </c>
      <c r="O58" s="33">
        <f>SUM(O56:O57)</f>
        <v>0</v>
      </c>
      <c r="P58" s="34"/>
      <c r="Q58" s="35"/>
      <c r="R58" s="33">
        <f t="shared" ref="R58:AH58" si="12">SUM(R56:R57)</f>
        <v>0</v>
      </c>
      <c r="S58" s="33">
        <f t="shared" si="12"/>
        <v>0</v>
      </c>
      <c r="T58" s="33">
        <f t="shared" si="12"/>
        <v>0</v>
      </c>
      <c r="U58" s="33">
        <f t="shared" si="12"/>
        <v>0</v>
      </c>
      <c r="V58" s="33">
        <f t="shared" si="12"/>
        <v>0</v>
      </c>
      <c r="W58" s="33">
        <f t="shared" si="12"/>
        <v>0</v>
      </c>
      <c r="X58" s="33">
        <f t="shared" si="12"/>
        <v>0</v>
      </c>
      <c r="Y58" s="33">
        <f t="shared" si="12"/>
        <v>0</v>
      </c>
      <c r="Z58" s="33">
        <f t="shared" si="12"/>
        <v>0</v>
      </c>
      <c r="AA58" s="33">
        <f t="shared" si="12"/>
        <v>0</v>
      </c>
      <c r="AB58" s="33">
        <f t="shared" si="12"/>
        <v>0</v>
      </c>
      <c r="AC58" s="33">
        <f t="shared" si="12"/>
        <v>0</v>
      </c>
      <c r="AD58" s="33">
        <f t="shared" si="12"/>
        <v>0</v>
      </c>
      <c r="AE58" s="33">
        <f t="shared" si="12"/>
        <v>0</v>
      </c>
      <c r="AF58" s="33">
        <f t="shared" si="12"/>
        <v>0</v>
      </c>
      <c r="AG58" s="33">
        <f t="shared" si="12"/>
        <v>0</v>
      </c>
      <c r="AH58" s="33">
        <f t="shared" si="12"/>
        <v>0</v>
      </c>
      <c r="AI58" s="36">
        <f>IF(ISERROR(AH58/J58),0,AH58/J58)</f>
        <v>0</v>
      </c>
      <c r="AJ58" s="36">
        <f>IF(ISERROR(AH58/$AH$72),0,AH58/$AH$72)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187" t="s">
        <v>70</v>
      </c>
      <c r="B59" s="188"/>
      <c r="C59" s="188"/>
      <c r="D59" s="188"/>
      <c r="E59" s="189"/>
      <c r="F59" s="9"/>
      <c r="G59" s="10"/>
      <c r="H59" s="11"/>
      <c r="I59" s="11"/>
      <c r="J59" s="12"/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106" ht="12.75" hidden="1" customHeight="1" outlineLevel="1" x14ac:dyDescent="0.25">
      <c r="A60" s="18">
        <v>1</v>
      </c>
      <c r="B60" s="19"/>
      <c r="C60" s="20"/>
      <c r="D60" s="21"/>
      <c r="E60" s="22"/>
      <c r="F60" s="22"/>
      <c r="G60" s="22"/>
      <c r="H60" s="21"/>
      <c r="I60" s="21"/>
      <c r="J60" s="185"/>
      <c r="K60" s="23"/>
      <c r="L60" s="22"/>
      <c r="M60" s="24"/>
      <c r="N60" s="24"/>
      <c r="O60" s="24"/>
      <c r="P60" s="22"/>
      <c r="Q60" s="22"/>
      <c r="R60" s="24"/>
      <c r="S60" s="24"/>
      <c r="T60" s="24"/>
      <c r="U60" s="25">
        <f>SUM(R60:T60)</f>
        <v>0</v>
      </c>
      <c r="V60" s="24"/>
      <c r="W60" s="24"/>
      <c r="X60" s="24"/>
      <c r="Y60" s="25">
        <f>SUM(V60:X60)</f>
        <v>0</v>
      </c>
      <c r="Z60" s="24"/>
      <c r="AA60" s="24"/>
      <c r="AB60" s="24"/>
      <c r="AC60" s="25">
        <f>SUM(Z60:AB60)</f>
        <v>0</v>
      </c>
      <c r="AD60" s="24"/>
      <c r="AE60" s="24"/>
      <c r="AF60" s="24"/>
      <c r="AG60" s="25">
        <f>SUM(AD60:AF60)</f>
        <v>0</v>
      </c>
      <c r="AH60" s="25">
        <f>SUM(U60,Y60,AC60,AG60)</f>
        <v>0</v>
      </c>
      <c r="AI60" s="26">
        <f>IF(ISERROR(AH60/J60),0,AH60/J60)</f>
        <v>0</v>
      </c>
      <c r="AJ60" s="27">
        <f>IF(ISERROR(AH60/$AH$72),"-",AH60/$AH$72)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hidden="1" customHeight="1" outlineLevel="1" x14ac:dyDescent="0.25">
      <c r="A61" s="18">
        <v>2</v>
      </c>
      <c r="B61" s="19"/>
      <c r="C61" s="28"/>
      <c r="D61" s="29"/>
      <c r="E61" s="30"/>
      <c r="F61" s="30"/>
      <c r="G61" s="30"/>
      <c r="H61" s="29"/>
      <c r="I61" s="29"/>
      <c r="J61" s="186"/>
      <c r="K61" s="31"/>
      <c r="L61" s="30"/>
      <c r="M61" s="24"/>
      <c r="N61" s="24"/>
      <c r="O61" s="24"/>
      <c r="P61" s="30"/>
      <c r="Q61" s="30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37" customFormat="1" ht="12.75" customHeight="1" collapsed="1" x14ac:dyDescent="0.25">
      <c r="A62" s="180" t="s">
        <v>71</v>
      </c>
      <c r="B62" s="182"/>
      <c r="C62" s="182"/>
      <c r="D62" s="182"/>
      <c r="E62" s="182"/>
      <c r="F62" s="182"/>
      <c r="G62" s="182"/>
      <c r="H62" s="182"/>
      <c r="I62" s="183"/>
      <c r="J62" s="33">
        <f>SUM(J60:J61)</f>
        <v>0</v>
      </c>
      <c r="K62" s="33">
        <f>SUM(K60:K61)</f>
        <v>0</v>
      </c>
      <c r="L62" s="32"/>
      <c r="M62" s="33">
        <f>SUM(M60:M61)</f>
        <v>0</v>
      </c>
      <c r="N62" s="33">
        <f>SUM(N60:N61)</f>
        <v>0</v>
      </c>
      <c r="O62" s="33">
        <f>SUM(O60:O61)</f>
        <v>0</v>
      </c>
      <c r="P62" s="34"/>
      <c r="Q62" s="35"/>
      <c r="R62" s="33">
        <f t="shared" ref="R62:AH62" si="13">SUM(R60:R61)</f>
        <v>0</v>
      </c>
      <c r="S62" s="33">
        <f t="shared" si="13"/>
        <v>0</v>
      </c>
      <c r="T62" s="33">
        <f t="shared" si="13"/>
        <v>0</v>
      </c>
      <c r="U62" s="33">
        <f t="shared" si="13"/>
        <v>0</v>
      </c>
      <c r="V62" s="33">
        <f t="shared" si="13"/>
        <v>0</v>
      </c>
      <c r="W62" s="33">
        <f t="shared" si="13"/>
        <v>0</v>
      </c>
      <c r="X62" s="33">
        <f t="shared" si="13"/>
        <v>0</v>
      </c>
      <c r="Y62" s="33">
        <f t="shared" si="13"/>
        <v>0</v>
      </c>
      <c r="Z62" s="33">
        <f t="shared" si="13"/>
        <v>0</v>
      </c>
      <c r="AA62" s="33">
        <f t="shared" si="13"/>
        <v>0</v>
      </c>
      <c r="AB62" s="33">
        <f t="shared" si="13"/>
        <v>0</v>
      </c>
      <c r="AC62" s="33">
        <f t="shared" si="13"/>
        <v>0</v>
      </c>
      <c r="AD62" s="33">
        <f t="shared" si="13"/>
        <v>0</v>
      </c>
      <c r="AE62" s="33">
        <f t="shared" si="13"/>
        <v>0</v>
      </c>
      <c r="AF62" s="33">
        <f t="shared" si="13"/>
        <v>0</v>
      </c>
      <c r="AG62" s="33">
        <f t="shared" si="13"/>
        <v>0</v>
      </c>
      <c r="AH62" s="33">
        <f t="shared" si="13"/>
        <v>0</v>
      </c>
      <c r="AI62" s="36">
        <f>IF(ISERROR(AH62/J62),0,AH62/J62)</f>
        <v>0</v>
      </c>
      <c r="AJ62" s="36">
        <f>IF(ISERROR(AH62/$AH$72),0,AH62/$AH$72)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x14ac:dyDescent="0.25">
      <c r="A63" s="187" t="s">
        <v>72</v>
      </c>
      <c r="B63" s="188"/>
      <c r="C63" s="188"/>
      <c r="D63" s="188"/>
      <c r="E63" s="189"/>
      <c r="F63" s="9"/>
      <c r="G63" s="10"/>
      <c r="H63" s="11"/>
      <c r="I63" s="11"/>
      <c r="J63" s="12"/>
      <c r="K63" s="13"/>
      <c r="L63" s="14"/>
      <c r="M63" s="15"/>
      <c r="N63" s="15"/>
      <c r="O63" s="15"/>
      <c r="P63" s="10"/>
      <c r="Q63" s="16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7"/>
      <c r="AJ63" s="17"/>
    </row>
    <row r="64" spans="1:106" ht="12.75" hidden="1" customHeight="1" outlineLevel="1" x14ac:dyDescent="0.25">
      <c r="A64" s="18">
        <v>1</v>
      </c>
      <c r="B64" s="19"/>
      <c r="C64" s="20"/>
      <c r="D64" s="21"/>
      <c r="E64" s="22"/>
      <c r="F64" s="22"/>
      <c r="G64" s="22"/>
      <c r="H64" s="21"/>
      <c r="I64" s="21"/>
      <c r="J64" s="185"/>
      <c r="K64" s="23"/>
      <c r="L64" s="22"/>
      <c r="M64" s="24"/>
      <c r="N64" s="24"/>
      <c r="O64" s="24"/>
      <c r="P64" s="22"/>
      <c r="Q64" s="22"/>
      <c r="R64" s="24"/>
      <c r="S64" s="24"/>
      <c r="T64" s="24"/>
      <c r="U64" s="25">
        <f>SUM(R64:T64)</f>
        <v>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0</v>
      </c>
      <c r="AI64" s="26">
        <f>IF(ISERROR(AH64/J64),0,AH64/J64)</f>
        <v>0</v>
      </c>
      <c r="AJ64" s="27">
        <f>IF(ISERROR(AH64/$AH$72),"-",AH64/$AH$72)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hidden="1" customHeight="1" outlineLevel="1" x14ac:dyDescent="0.25">
      <c r="A65" s="18">
        <v>2</v>
      </c>
      <c r="B65" s="19"/>
      <c r="C65" s="28"/>
      <c r="D65" s="29"/>
      <c r="E65" s="30"/>
      <c r="F65" s="30"/>
      <c r="G65" s="30"/>
      <c r="H65" s="29"/>
      <c r="I65" s="29"/>
      <c r="J65" s="186"/>
      <c r="K65" s="31"/>
      <c r="L65" s="30"/>
      <c r="M65" s="24"/>
      <c r="N65" s="24"/>
      <c r="O65" s="24"/>
      <c r="P65" s="30"/>
      <c r="Q65" s="30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37" customFormat="1" ht="12.75" customHeight="1" collapsed="1" x14ac:dyDescent="0.25">
      <c r="A66" s="180" t="s">
        <v>73</v>
      </c>
      <c r="B66" s="182"/>
      <c r="C66" s="182"/>
      <c r="D66" s="182"/>
      <c r="E66" s="182"/>
      <c r="F66" s="182"/>
      <c r="G66" s="182"/>
      <c r="H66" s="182"/>
      <c r="I66" s="183"/>
      <c r="J66" s="33">
        <f>SUM(J64:J65)</f>
        <v>0</v>
      </c>
      <c r="K66" s="33">
        <f>SUM(K64:K65)</f>
        <v>0</v>
      </c>
      <c r="L66" s="32"/>
      <c r="M66" s="33">
        <f>SUM(M64:M65)</f>
        <v>0</v>
      </c>
      <c r="N66" s="33">
        <f>SUM(N64:N65)</f>
        <v>0</v>
      </c>
      <c r="O66" s="33">
        <f>SUM(O64:O65)</f>
        <v>0</v>
      </c>
      <c r="P66" s="34"/>
      <c r="Q66" s="35"/>
      <c r="R66" s="33">
        <f t="shared" ref="R66:AH66" si="14">SUM(R64:R65)</f>
        <v>0</v>
      </c>
      <c r="S66" s="33">
        <f t="shared" si="14"/>
        <v>0</v>
      </c>
      <c r="T66" s="33">
        <f t="shared" si="14"/>
        <v>0</v>
      </c>
      <c r="U66" s="33">
        <f t="shared" si="14"/>
        <v>0</v>
      </c>
      <c r="V66" s="33">
        <f t="shared" si="14"/>
        <v>0</v>
      </c>
      <c r="W66" s="33">
        <f t="shared" si="14"/>
        <v>0</v>
      </c>
      <c r="X66" s="33">
        <f t="shared" si="14"/>
        <v>0</v>
      </c>
      <c r="Y66" s="33">
        <f t="shared" si="14"/>
        <v>0</v>
      </c>
      <c r="Z66" s="33">
        <f t="shared" si="14"/>
        <v>0</v>
      </c>
      <c r="AA66" s="33">
        <f t="shared" si="14"/>
        <v>0</v>
      </c>
      <c r="AB66" s="33">
        <f t="shared" si="14"/>
        <v>0</v>
      </c>
      <c r="AC66" s="33">
        <f t="shared" si="14"/>
        <v>0</v>
      </c>
      <c r="AD66" s="33">
        <f t="shared" si="14"/>
        <v>0</v>
      </c>
      <c r="AE66" s="33">
        <f t="shared" si="14"/>
        <v>0</v>
      </c>
      <c r="AF66" s="33">
        <f t="shared" si="14"/>
        <v>0</v>
      </c>
      <c r="AG66" s="33">
        <f t="shared" si="14"/>
        <v>0</v>
      </c>
      <c r="AH66" s="33">
        <f t="shared" si="14"/>
        <v>0</v>
      </c>
      <c r="AI66" s="36">
        <f>IF(ISERROR(AH66/J66),0,AH66/J66)</f>
        <v>0</v>
      </c>
      <c r="AJ66" s="36">
        <f>IF(ISERROR(AH66/$AH$72),0,AH66/$AH$72)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x14ac:dyDescent="0.25">
      <c r="A67" s="187" t="s">
        <v>74</v>
      </c>
      <c r="B67" s="188"/>
      <c r="C67" s="188"/>
      <c r="D67" s="188"/>
      <c r="E67" s="189"/>
      <c r="F67" s="9"/>
      <c r="G67" s="10"/>
      <c r="H67" s="11"/>
      <c r="I67" s="11"/>
      <c r="J67" s="185">
        <v>83598586000</v>
      </c>
      <c r="K67" s="13"/>
      <c r="L67" s="14"/>
      <c r="M67" s="15"/>
      <c r="N67" s="15"/>
      <c r="O67" s="15"/>
      <c r="P67" s="10"/>
      <c r="Q67" s="16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7"/>
      <c r="AJ67" s="17"/>
    </row>
    <row r="68" spans="1:106" ht="24.95" customHeight="1" outlineLevel="1" x14ac:dyDescent="0.25">
      <c r="A68" s="19">
        <v>1</v>
      </c>
      <c r="B68" s="19"/>
      <c r="C68" s="50"/>
      <c r="D68" s="51"/>
      <c r="E68" s="69"/>
      <c r="F68" s="70"/>
      <c r="G68" s="71"/>
      <c r="H68" s="53"/>
      <c r="I68" s="55"/>
      <c r="J68" s="199"/>
      <c r="K68" s="99">
        <v>149574155</v>
      </c>
      <c r="L68" s="59" t="s">
        <v>298</v>
      </c>
      <c r="M68" s="47"/>
      <c r="N68" s="73"/>
      <c r="O68" s="47"/>
      <c r="P68" s="74"/>
      <c r="Q68" s="74"/>
      <c r="R68" s="99">
        <v>13383187</v>
      </c>
      <c r="S68" s="99">
        <v>11884940</v>
      </c>
      <c r="T68" s="99">
        <v>10230193</v>
      </c>
      <c r="U68" s="25">
        <f>SUM(R68:T68)</f>
        <v>35498320</v>
      </c>
      <c r="V68" s="99">
        <v>9975616</v>
      </c>
      <c r="W68" s="99">
        <v>9975616</v>
      </c>
      <c r="X68" s="99">
        <v>8787178</v>
      </c>
      <c r="Y68" s="25">
        <f>SUM(V68:X68)</f>
        <v>28738410</v>
      </c>
      <c r="Z68" s="99">
        <v>12191184</v>
      </c>
      <c r="AA68" s="99">
        <v>13433023</v>
      </c>
      <c r="AB68" s="99">
        <v>12975065</v>
      </c>
      <c r="AC68" s="25">
        <f>SUM(Z68:AB68)</f>
        <v>38599272</v>
      </c>
      <c r="AD68" s="24"/>
      <c r="AE68" s="24">
        <v>0</v>
      </c>
      <c r="AF68" s="24">
        <v>0</v>
      </c>
      <c r="AG68" s="25">
        <f>SUM(AD68:AF68)</f>
        <v>0</v>
      </c>
      <c r="AH68" s="25">
        <f>SUM(U68,Y68,AC68,AG68)</f>
        <v>102836002</v>
      </c>
      <c r="AI68" s="26">
        <f>IF(ISERROR(AH68/J67),0,AH68/J67)</f>
        <v>1.230116523741203E-3</v>
      </c>
      <c r="AJ68" s="27">
        <f>IF(ISERROR(AH68/$AH$72),"-",AH68/$AH$72)</f>
        <v>1.8462718277478128E-3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9">
        <v>2</v>
      </c>
      <c r="B69" s="19"/>
      <c r="C69" s="50"/>
      <c r="D69" s="51"/>
      <c r="E69" s="69"/>
      <c r="F69" s="70"/>
      <c r="G69" s="71"/>
      <c r="H69" s="53"/>
      <c r="I69" s="55"/>
      <c r="J69" s="199"/>
      <c r="K69" s="99">
        <v>677854929</v>
      </c>
      <c r="L69" s="59" t="s">
        <v>299</v>
      </c>
      <c r="M69" s="47"/>
      <c r="N69" s="73"/>
      <c r="O69" s="47"/>
      <c r="P69" s="74"/>
      <c r="Q69" s="74"/>
      <c r="R69" s="24"/>
      <c r="S69" s="99">
        <v>13406822</v>
      </c>
      <c r="T69" s="99">
        <v>37387601</v>
      </c>
      <c r="U69" s="25">
        <f t="shared" ref="U69:U70" si="15">SUM(R69:T69)</f>
        <v>50794423</v>
      </c>
      <c r="V69" s="99">
        <v>34037447</v>
      </c>
      <c r="W69" s="99">
        <v>29356058</v>
      </c>
      <c r="X69" s="99">
        <v>27612750</v>
      </c>
      <c r="Y69" s="25">
        <f>SUM(V69:X69)</f>
        <v>91006255</v>
      </c>
      <c r="Z69" s="99">
        <v>43184881</v>
      </c>
      <c r="AA69" s="99">
        <v>57677620</v>
      </c>
      <c r="AB69" s="99">
        <v>32771359</v>
      </c>
      <c r="AC69" s="25">
        <f>SUM(Z69:AB69)</f>
        <v>133633860</v>
      </c>
      <c r="AD69" s="24"/>
      <c r="AE69" s="24"/>
      <c r="AF69" s="24"/>
      <c r="AG69" s="25">
        <f>SUM(AD69:AF69)</f>
        <v>0</v>
      </c>
      <c r="AH69" s="25">
        <f t="shared" ref="AH69:AH70" si="16">SUM(U69,Y69,AC69,AG69)</f>
        <v>275434538</v>
      </c>
      <c r="AI69" s="26">
        <f>IF(ISERROR(AH69/J67),0,AH69/J67)</f>
        <v>3.2947272337835952E-3</v>
      </c>
      <c r="AJ69" s="27">
        <f>IF(ISERROR(AH69/$AH$72),"-",AH69/$AH$72)</f>
        <v>4.9450291532933616E-3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46.5" customHeight="1" outlineLevel="1" x14ac:dyDescent="0.25">
      <c r="A70" s="19">
        <v>3</v>
      </c>
      <c r="B70" s="19"/>
      <c r="C70" s="50" t="s">
        <v>321</v>
      </c>
      <c r="D70" s="51">
        <v>45482</v>
      </c>
      <c r="E70" s="69" t="s">
        <v>322</v>
      </c>
      <c r="F70" s="70" t="s">
        <v>323</v>
      </c>
      <c r="G70" s="59" t="s">
        <v>295</v>
      </c>
      <c r="H70" s="55">
        <v>45292</v>
      </c>
      <c r="I70" s="55">
        <v>45657</v>
      </c>
      <c r="J70" s="186"/>
      <c r="K70" s="99">
        <v>79029720457</v>
      </c>
      <c r="L70" s="59" t="s">
        <v>300</v>
      </c>
      <c r="M70" s="47"/>
      <c r="N70" s="73"/>
      <c r="O70" s="47"/>
      <c r="P70" s="74"/>
      <c r="Q70" s="74"/>
      <c r="R70" s="24"/>
      <c r="S70" s="24"/>
      <c r="T70" s="24"/>
      <c r="U70" s="25">
        <f t="shared" si="15"/>
        <v>0</v>
      </c>
      <c r="V70" s="99"/>
      <c r="W70" s="24"/>
      <c r="X70" s="24"/>
      <c r="Y70" s="25">
        <f>SUM(V70:X70)</f>
        <v>0</v>
      </c>
      <c r="Z70" s="24"/>
      <c r="AA70" s="99">
        <v>55320804320</v>
      </c>
      <c r="AB70" s="24"/>
      <c r="AC70" s="25">
        <f>SUM(Z70:AB70)</f>
        <v>55320804320</v>
      </c>
      <c r="AD70" s="24"/>
      <c r="AE70" s="24">
        <v>0</v>
      </c>
      <c r="AF70" s="24">
        <v>0</v>
      </c>
      <c r="AG70" s="25">
        <f>SUM(AD70:AF70)</f>
        <v>0</v>
      </c>
      <c r="AH70" s="25">
        <f t="shared" si="16"/>
        <v>55320804320</v>
      </c>
      <c r="AI70" s="26">
        <f>IF(ISERROR(AH70/J68),0,AH70/J68)</f>
        <v>0</v>
      </c>
      <c r="AJ70" s="27">
        <f>IF(ISERROR(AH70/$AH$72),"-",AH70/$AH$72)</f>
        <v>0.99320510830793962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87" t="s">
        <v>75</v>
      </c>
      <c r="B71" s="188"/>
      <c r="C71" s="188"/>
      <c r="D71" s="188"/>
      <c r="E71" s="189"/>
      <c r="F71" s="187"/>
      <c r="G71" s="188"/>
      <c r="H71" s="188"/>
      <c r="I71" s="188"/>
      <c r="J71" s="75">
        <f>J67</f>
        <v>83598586000</v>
      </c>
      <c r="K71" s="75">
        <f>SUM(K68:K70)</f>
        <v>79857149541</v>
      </c>
      <c r="L71" s="76"/>
      <c r="M71" s="75">
        <f>SUM(M68:M68)</f>
        <v>0</v>
      </c>
      <c r="N71" s="75">
        <f>SUM(N68:N68)</f>
        <v>0</v>
      </c>
      <c r="O71" s="75">
        <f>SUM(O68:O68)</f>
        <v>0</v>
      </c>
      <c r="P71" s="77"/>
      <c r="Q71" s="38"/>
      <c r="R71" s="75">
        <f t="shared" ref="R71:AH71" si="17">SUM(R68:R70)</f>
        <v>13383187</v>
      </c>
      <c r="S71" s="75">
        <f t="shared" si="17"/>
        <v>25291762</v>
      </c>
      <c r="T71" s="75">
        <f t="shared" si="17"/>
        <v>47617794</v>
      </c>
      <c r="U71" s="75">
        <f t="shared" si="17"/>
        <v>86292743</v>
      </c>
      <c r="V71" s="75">
        <f t="shared" si="17"/>
        <v>44013063</v>
      </c>
      <c r="W71" s="75">
        <f t="shared" si="17"/>
        <v>39331674</v>
      </c>
      <c r="X71" s="75">
        <f t="shared" si="17"/>
        <v>36399928</v>
      </c>
      <c r="Y71" s="75">
        <f t="shared" si="17"/>
        <v>119744665</v>
      </c>
      <c r="Z71" s="75">
        <f t="shared" si="17"/>
        <v>55376065</v>
      </c>
      <c r="AA71" s="75">
        <f t="shared" si="17"/>
        <v>55391914963</v>
      </c>
      <c r="AB71" s="75">
        <f t="shared" si="17"/>
        <v>45746424</v>
      </c>
      <c r="AC71" s="75">
        <f t="shared" si="17"/>
        <v>55493037452</v>
      </c>
      <c r="AD71" s="75">
        <f t="shared" si="17"/>
        <v>0</v>
      </c>
      <c r="AE71" s="75">
        <f t="shared" si="17"/>
        <v>0</v>
      </c>
      <c r="AF71" s="75">
        <f t="shared" si="17"/>
        <v>0</v>
      </c>
      <c r="AG71" s="75">
        <f t="shared" si="17"/>
        <v>0</v>
      </c>
      <c r="AH71" s="75">
        <f t="shared" si="17"/>
        <v>55699074860</v>
      </c>
      <c r="AI71" s="78">
        <f>IF(ISERROR(AH71/J71),0,AH71/J71)</f>
        <v>0.66626814549231728</v>
      </c>
      <c r="AJ71" s="78">
        <f>IF(ISERROR(AH71/$AH$72),0,AH71/$AH$72)</f>
        <v>0.99999640928898081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95" t="str">
        <f>"TOTAL ASIG."&amp;" "&amp;$A$5</f>
        <v>TOTAL ASIG. 24-03-010 "Programa Bonificación Ley N°20.595"</v>
      </c>
      <c r="B72" s="196"/>
      <c r="C72" s="196"/>
      <c r="D72" s="196"/>
      <c r="E72" s="196"/>
      <c r="F72" s="196"/>
      <c r="G72" s="196"/>
      <c r="H72" s="196"/>
      <c r="I72" s="197"/>
      <c r="J72" s="33">
        <f>SUM(J11,J15,J19,J23,J27,J30,J34,J38,J42,J46,J50,J54,J58,J62,J66,J71)</f>
        <v>83598786000</v>
      </c>
      <c r="K72" s="33">
        <f>+K11+K15+K19+K23+K27+K30+K34+K38+K42+K46+K50+K54+K66+K58+K62+K71</f>
        <v>79857349541</v>
      </c>
      <c r="L72" s="32"/>
      <c r="M72" s="33">
        <f>+M11+M15+M19+M23+M27+M30+M34+M38+M42+M46+M50+M54+M66+M58+M62+M71</f>
        <v>0</v>
      </c>
      <c r="N72" s="33">
        <f>+N11+N15+N19+N23+N27+N30+N34+N38+N42+N46+N50+N54+N66+N58+N62+N71</f>
        <v>0</v>
      </c>
      <c r="O72" s="33">
        <f>+O11+O15+O19+O23+O27+O30+O34+O38+O42+O46+O50+O54+O66+O58+O62+O71</f>
        <v>0</v>
      </c>
      <c r="P72" s="34"/>
      <c r="Q72" s="35"/>
      <c r="R72" s="33">
        <f t="shared" ref="R72:AH72" si="18">+R11+R15+R19+R23+R27+R30+R34+R38+R42+R46+R50+R54+R66+R58+R62+R71</f>
        <v>13383187</v>
      </c>
      <c r="S72" s="33">
        <f t="shared" si="18"/>
        <v>25291762</v>
      </c>
      <c r="T72" s="33">
        <f t="shared" si="18"/>
        <v>47617794</v>
      </c>
      <c r="U72" s="33">
        <f t="shared" si="18"/>
        <v>86292743</v>
      </c>
      <c r="V72" s="33">
        <f t="shared" si="18"/>
        <v>44013063</v>
      </c>
      <c r="W72" s="33">
        <f t="shared" si="18"/>
        <v>39531674</v>
      </c>
      <c r="X72" s="33">
        <f t="shared" si="18"/>
        <v>36399928</v>
      </c>
      <c r="Y72" s="33">
        <f t="shared" si="18"/>
        <v>119944665</v>
      </c>
      <c r="Z72" s="33">
        <f t="shared" si="18"/>
        <v>55376065</v>
      </c>
      <c r="AA72" s="33">
        <f t="shared" si="18"/>
        <v>55391914963</v>
      </c>
      <c r="AB72" s="33">
        <f t="shared" si="18"/>
        <v>45746424</v>
      </c>
      <c r="AC72" s="33">
        <f t="shared" si="18"/>
        <v>55493037452</v>
      </c>
      <c r="AD72" s="33">
        <f t="shared" si="18"/>
        <v>0</v>
      </c>
      <c r="AE72" s="33">
        <f t="shared" si="18"/>
        <v>0</v>
      </c>
      <c r="AF72" s="33">
        <f t="shared" si="18"/>
        <v>0</v>
      </c>
      <c r="AG72" s="33">
        <f t="shared" si="18"/>
        <v>0</v>
      </c>
      <c r="AH72" s="33">
        <f t="shared" si="18"/>
        <v>55699274860</v>
      </c>
      <c r="AI72" s="36">
        <f>IF(ISERROR(AH72/J72),0,AH72/J72)</f>
        <v>0.66626894390547731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7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0:I30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46:I46"/>
    <mergeCell ref="A31:E31"/>
    <mergeCell ref="J32:J33"/>
    <mergeCell ref="A34:I34"/>
    <mergeCell ref="A35:E35"/>
    <mergeCell ref="J36:J37"/>
    <mergeCell ref="A38:I38"/>
    <mergeCell ref="A39:E39"/>
    <mergeCell ref="J40:J41"/>
    <mergeCell ref="A42:I42"/>
    <mergeCell ref="A43:E43"/>
    <mergeCell ref="J44:J45"/>
    <mergeCell ref="A62:I62"/>
    <mergeCell ref="A47:E47"/>
    <mergeCell ref="J48:J49"/>
    <mergeCell ref="A50:I50"/>
    <mergeCell ref="A51:E51"/>
    <mergeCell ref="J52:J53"/>
    <mergeCell ref="A54:I54"/>
    <mergeCell ref="A55:E55"/>
    <mergeCell ref="J56:J57"/>
    <mergeCell ref="A58:I58"/>
    <mergeCell ref="A59:E59"/>
    <mergeCell ref="J60:J61"/>
    <mergeCell ref="A72:I72"/>
    <mergeCell ref="A63:E63"/>
    <mergeCell ref="J64:J65"/>
    <mergeCell ref="A66:I66"/>
    <mergeCell ref="A67:E67"/>
    <mergeCell ref="A71:E71"/>
    <mergeCell ref="F71:I71"/>
    <mergeCell ref="J67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52705470-FC99-4F6F-A59A-69E156A1A1D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EF1C321-5EBC-43D8-8B43-86273C093E7E}">
      <formula1>42005</formula1>
    </dataValidation>
    <dataValidation type="date" operator="greaterThan" allowBlank="1" showInputMessage="1" showErrorMessage="1" errorTitle="Error en Ingresos de Fechas" error="La fecha debe corresponder al Año 2014." sqref="D64:D65 D60:D61 D52:D53 D45 D36:D37 D29 D21:D22 D13:D14 D9:D10 D17:D18 D32:D33 D41 D48:D49 D56:D57" xr:uid="{5465095C-C979-41B0-B2A7-0B9D561AB68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I65 H60:I61 H52:I53 H45:I45 H36:I37 H29:I29 H21:I22 H13:I14 H10:I10 H17:I18 H32:I33 H41:I41 H48:I49 H56:I57" xr:uid="{C491296B-67B1-4C6C-86F1-23D1D0C92497}">
      <formula1>42005</formula1>
    </dataValidation>
    <dataValidation allowBlank="1" showInputMessage="1" showErrorMessage="1" errorTitle="Sólo números" error="Sólo ingresar números sin letras_x000a_" sqref="O63:O65 O59:O61 O51:O53 O43:O45 O35:O37 O28:O29 O20:O22 O12:O14 O8:O10 O16:O18 O24:O26 O31:O33 O39:O41 O47:O49 P48 O55:O57 O67:O70" xr:uid="{89D63401-7DDD-4FB7-9877-D46476E75E42}"/>
    <dataValidation type="textLength" operator="lessThanOrEqual" allowBlank="1" showInputMessage="1" showErrorMessage="1" errorTitle="MÁXIMO DE CARACTERES SOBREPASADO" error="Sólo 255 caracteres por celdas" sqref="P64:Q65 P60:Q61 L60:L61 E60:G61 C60:C61 P52:Q53 L52:L53 E52:G53 C52:C53 L45 C45 E44:G45 N44 P44:Q45 P36:Q37 L36:L37 E36:G37 C36:C37 P29:Q29 P68:Q70 E29:G29 C29 P21:Q22 L21:L22 E21:G22 C21:C22 P13:Q14 L13:L14 E13:G14 C13:C14 C9:C10 L9:L10 P9:Q10 E9:G10 C17:C18 E17:G18 L17:L18 P17:Q18 P25:Q26 E25:G26 N25:N26 C32:C33 E32:G33 L32:L33 P32:Q33 E40:G41 L41 C41 N40 P40:Q41 P49:Q49 C48:C49 E48:G49 L48:L49 Q48 C56:C57 E56:G57 L56:L57 P56:Q57 C64:C65 E64:G65 L64:L65 N68:N70 E68:F70 G68:G69" xr:uid="{D7E5FE31-21EC-4E93-8AC0-69782843D24C}">
      <formula1>255</formula1>
    </dataValidation>
    <dataValidation type="textLength" operator="lessThanOrEqual" allowBlank="1" showInputMessage="1" showErrorMessage="1" sqref="K64:K65 K60:K61 K52:K53 K44 K36:K37 K29 K21:K22 K13:K14 K9:K10 K17:K18 K25:K26 K32:K33 K40:K41 K48:K49 K56:K57" xr:uid="{3FB881DD-B20C-43E7-B767-D20ADB6C2CEB}">
      <formula1>255</formula1>
    </dataValidation>
    <dataValidation type="decimal" allowBlank="1" showInputMessage="1" showErrorMessage="1" errorTitle="Sólo números" error="Sólo ingresar números sin letras_x000a_" sqref="M64:N65 M60:N61 R60:T61 AD60:AF61 Z60:AB61 V60:X61 M52:N53 R52:T53 AD52:AF53 Z52:AB53 V52:X53 M44 R44:T45 Z44:AB45 AD44:AF45 V44:X45 M45:N45 M36:N37 R36:T37 AD36:AF37 Z36:AB37 V36:X37 M29:N29 R29:T29 AD29:AF29 Z29:AB29 V29:X29 R21:T22 AD21:AF22 Z21:AB22 V21:X22 M21:N22 R13:T14 Z13:AB14 AD13:AF14 V13:X14 M13:N14 Z9:AB10 AD9:AF10 R9:T10 V9:X10 M9:N10 M17:N18 V17:X18 Z17:AB18 AD17:AF18 R17:T18 AD25:AF26 V25:X26 Z25:AB26 M25:M26 R25:T26 V32:X33 Z32:AB33 AD32:AF33 R32:T33 M32:N33 M41:N41 AD40:AF41 V40:X41 Z40:AB41 R40:T41 M40 V48:X49 Z48:AB49 AD48:AF49 R48:T49 M48:N49 V56:X57 Z56:AB57 AD56:AF57 R56:T57 M56:N57 V64:X65 Z64:AB65 AD64:AF65 R64:T65 M68:M70 S70:T70 V70:X70 AD68:AF70 R69:R70 Z70 AB70" xr:uid="{BA3C7974-E4CF-40C7-AB92-FB6448A9663D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8793-B479-4B92-BB68-B3CD3CA2403B}">
  <sheetPr>
    <tabColor rgb="FF33CCFF"/>
    <pageSetUpPr fitToPage="1"/>
  </sheetPr>
  <dimension ref="A1:Y41"/>
  <sheetViews>
    <sheetView topLeftCell="A11" zoomScale="110" zoomScaleNormal="11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'24-03-010 Ind. Prog. Bonif. '!A5:U5</f>
        <v>24-03-010 "Programa Bonificación Ley N°20.595"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+'24-03-010 Ind. Prog. Bonif. '!J11</f>
        <v>0</v>
      </c>
      <c r="C8" s="63">
        <f>+'24-03-010 Ind. Prog. Bonif. '!K11</f>
        <v>0</v>
      </c>
      <c r="D8" s="63">
        <f>+'24-03-010 Ind. Prog. Bonif. '!M11</f>
        <v>0</v>
      </c>
      <c r="E8" s="63">
        <f>+'24-03-010 Ind. Prog. Bonif. '!N11</f>
        <v>0</v>
      </c>
      <c r="F8" s="63">
        <f>+'24-03-010 Ind. Prog. Bonif. '!O11</f>
        <v>0</v>
      </c>
      <c r="G8" s="63">
        <f>+'24-03-010 Ind. Prog. Bonif. '!R11</f>
        <v>0</v>
      </c>
      <c r="H8" s="63">
        <f>+'24-03-010 Ind. Prog. Bonif. '!S11</f>
        <v>0</v>
      </c>
      <c r="I8" s="63">
        <f>+'24-03-010 Ind. Prog. Bonif. '!T11</f>
        <v>0</v>
      </c>
      <c r="J8" s="63">
        <f>+'24-03-010 Ind. Prog. Bonif. '!U11</f>
        <v>0</v>
      </c>
      <c r="K8" s="63">
        <f>+'24-03-010 Ind. Prog. Bonif. '!V11</f>
        <v>0</v>
      </c>
      <c r="L8" s="63">
        <f>+'24-03-010 Ind. Prog. Bonif. '!W11</f>
        <v>0</v>
      </c>
      <c r="M8" s="63">
        <f>+'24-03-010 Ind. Prog. Bonif. '!X11</f>
        <v>0</v>
      </c>
      <c r="N8" s="63">
        <f>+'24-03-010 Ind. Prog. Bonif. '!Y11</f>
        <v>0</v>
      </c>
      <c r="O8" s="63">
        <f>+'24-03-010 Ind. Prog. Bonif. '!Z11</f>
        <v>0</v>
      </c>
      <c r="P8" s="63">
        <f>+'24-03-010 Ind. Prog. Bonif. '!AA11</f>
        <v>0</v>
      </c>
      <c r="Q8" s="63">
        <f>+'24-03-010 Ind. Prog. Bonif. '!AB11</f>
        <v>0</v>
      </c>
      <c r="R8" s="63">
        <f>+'24-03-010 Ind. Prog. Bonif. '!AC11</f>
        <v>0</v>
      </c>
      <c r="S8" s="63">
        <f>+'24-03-010 Ind. Prog. Bonif. '!AD11</f>
        <v>0</v>
      </c>
      <c r="T8" s="63">
        <f>+'24-03-010 Ind. Prog. Bonif. '!AE11</f>
        <v>0</v>
      </c>
      <c r="U8" s="63">
        <f>+'24-03-010 Ind. Prog. Bonif. '!AF11</f>
        <v>0</v>
      </c>
      <c r="V8" s="63">
        <f>+'24-03-010 Ind. Prog. Bonif. '!AG11</f>
        <v>0</v>
      </c>
      <c r="W8" s="63">
        <f>+'24-03-010 Ind. Prog. Bonif. '!AH11</f>
        <v>0</v>
      </c>
      <c r="X8" s="87">
        <f>+'24-03-010 Ind. Prog. Bonif. '!AI11</f>
        <v>0</v>
      </c>
      <c r="Y8" s="87">
        <f>+'24-03-010 Ind. Prog. Bonif. '!AJ11</f>
        <v>0</v>
      </c>
    </row>
    <row r="9" spans="1:25" ht="24.75" customHeight="1" x14ac:dyDescent="0.25">
      <c r="A9" s="86" t="s">
        <v>46</v>
      </c>
      <c r="B9" s="63">
        <f>+'24-03-010 Ind. Prog. Bonif. '!J15</f>
        <v>0</v>
      </c>
      <c r="C9" s="63">
        <f>+'24-03-010 Ind. Prog. Bonif. '!K15</f>
        <v>0</v>
      </c>
      <c r="D9" s="63">
        <f>+'24-03-010 Ind. Prog. Bonif. '!M15</f>
        <v>0</v>
      </c>
      <c r="E9" s="63">
        <f>+'24-03-010 Ind. Prog. Bonif. '!N15</f>
        <v>0</v>
      </c>
      <c r="F9" s="63">
        <f>+'24-03-010 Ind. Prog. Bonif. '!O15</f>
        <v>0</v>
      </c>
      <c r="G9" s="63">
        <f>+'24-03-010 Ind. Prog. Bonif. '!R15</f>
        <v>0</v>
      </c>
      <c r="H9" s="63">
        <f>+'24-03-010 Ind. Prog. Bonif. '!S15</f>
        <v>0</v>
      </c>
      <c r="I9" s="63">
        <f>+'24-03-010 Ind. Prog. Bonif. '!T15</f>
        <v>0</v>
      </c>
      <c r="J9" s="63">
        <f>+'24-03-010 Ind. Prog. Bonif. '!U15</f>
        <v>0</v>
      </c>
      <c r="K9" s="63">
        <f>+'24-03-010 Ind. Prog. Bonif. '!V15</f>
        <v>0</v>
      </c>
      <c r="L9" s="63">
        <f>+'24-03-010 Ind. Prog. Bonif. '!W15</f>
        <v>0</v>
      </c>
      <c r="M9" s="63">
        <f>+'24-03-010 Ind. Prog. Bonif. '!X15</f>
        <v>0</v>
      </c>
      <c r="N9" s="63">
        <f>+'24-03-010 Ind. Prog. Bonif. '!Y15</f>
        <v>0</v>
      </c>
      <c r="O9" s="63">
        <f>+'24-03-010 Ind. Prog. Bonif. '!Z15</f>
        <v>0</v>
      </c>
      <c r="P9" s="63">
        <f>+'24-03-010 Ind. Prog. Bonif. '!AA15</f>
        <v>0</v>
      </c>
      <c r="Q9" s="63">
        <f>+'24-03-010 Ind. Prog. Bonif. '!AB15</f>
        <v>0</v>
      </c>
      <c r="R9" s="63">
        <f>+'24-03-010 Ind. Prog. Bonif. '!AC15</f>
        <v>0</v>
      </c>
      <c r="S9" s="63">
        <f>+'24-03-010 Ind. Prog. Bonif. '!AD15</f>
        <v>0</v>
      </c>
      <c r="T9" s="63">
        <f>+'24-03-010 Ind. Prog. Bonif. '!AE15</f>
        <v>0</v>
      </c>
      <c r="U9" s="63">
        <f>+'24-03-010 Ind. Prog. Bonif. '!AF15</f>
        <v>0</v>
      </c>
      <c r="V9" s="63">
        <f>+'24-03-010 Ind. Prog. Bonif. '!AG15</f>
        <v>0</v>
      </c>
      <c r="W9" s="63">
        <f>+'24-03-010 Ind. Prog. Bonif. '!AH15</f>
        <v>0</v>
      </c>
      <c r="X9" s="87">
        <f>+'24-03-010 Ind. Prog. Bonif. '!AI15</f>
        <v>0</v>
      </c>
      <c r="Y9" s="87">
        <f>+'24-03-010 Ind. Prog. Bonif. '!AJ15</f>
        <v>0</v>
      </c>
    </row>
    <row r="10" spans="1:25" ht="24.75" customHeight="1" x14ac:dyDescent="0.25">
      <c r="A10" s="86" t="s">
        <v>48</v>
      </c>
      <c r="B10" s="63">
        <f>+'24-03-010 Ind. Prog. Bonif. '!J19</f>
        <v>0</v>
      </c>
      <c r="C10" s="63">
        <f>+'24-03-010 Ind. Prog. Bonif. '!K19</f>
        <v>0</v>
      </c>
      <c r="D10" s="63">
        <f>+'24-03-010 Ind. Prog. Bonif. '!M19</f>
        <v>0</v>
      </c>
      <c r="E10" s="63">
        <f>+'24-03-010 Ind. Prog. Bonif. '!N19</f>
        <v>0</v>
      </c>
      <c r="F10" s="63">
        <f>+'24-03-010 Ind. Prog. Bonif. '!O19</f>
        <v>0</v>
      </c>
      <c r="G10" s="63">
        <f>+'24-03-010 Ind. Prog. Bonif. '!R19</f>
        <v>0</v>
      </c>
      <c r="H10" s="63">
        <f>+'24-03-010 Ind. Prog. Bonif. '!S19</f>
        <v>0</v>
      </c>
      <c r="I10" s="63">
        <f>+'24-03-010 Ind. Prog. Bonif. '!T19</f>
        <v>0</v>
      </c>
      <c r="J10" s="63">
        <f>+'24-03-010 Ind. Prog. Bonif. '!U19</f>
        <v>0</v>
      </c>
      <c r="K10" s="63">
        <f>+'24-03-010 Ind. Prog. Bonif. '!V19</f>
        <v>0</v>
      </c>
      <c r="L10" s="63">
        <f>+'24-03-010 Ind. Prog. Bonif. '!W19</f>
        <v>0</v>
      </c>
      <c r="M10" s="63">
        <f>+'24-03-010 Ind. Prog. Bonif. '!X19</f>
        <v>0</v>
      </c>
      <c r="N10" s="63">
        <f>+'24-03-010 Ind. Prog. Bonif. '!Y19</f>
        <v>0</v>
      </c>
      <c r="O10" s="63">
        <f>+'24-03-010 Ind. Prog. Bonif. '!Z19</f>
        <v>0</v>
      </c>
      <c r="P10" s="63">
        <f>+'24-03-010 Ind. Prog. Bonif. '!AA19</f>
        <v>0</v>
      </c>
      <c r="Q10" s="63">
        <f>+'24-03-010 Ind. Prog. Bonif. '!AB19</f>
        <v>0</v>
      </c>
      <c r="R10" s="63">
        <f>+'24-03-010 Ind. Prog. Bonif. '!AC19</f>
        <v>0</v>
      </c>
      <c r="S10" s="63">
        <f>+'24-03-010 Ind. Prog. Bonif. '!AD19</f>
        <v>0</v>
      </c>
      <c r="T10" s="63">
        <f>+'24-03-010 Ind. Prog. Bonif. '!AE19</f>
        <v>0</v>
      </c>
      <c r="U10" s="63">
        <f>+'24-03-010 Ind. Prog. Bonif. '!AF19</f>
        <v>0</v>
      </c>
      <c r="V10" s="63">
        <f>+'24-03-010 Ind. Prog. Bonif. '!AG19</f>
        <v>0</v>
      </c>
      <c r="W10" s="63">
        <f>+'24-03-010 Ind. Prog. Bonif. '!AH19</f>
        <v>0</v>
      </c>
      <c r="X10" s="87">
        <f>+'24-03-010 Ind. Prog. Bonif. '!AI19</f>
        <v>0</v>
      </c>
      <c r="Y10" s="87">
        <f>+'24-03-010 Ind. Prog. Bonif. '!AJ19</f>
        <v>0</v>
      </c>
    </row>
    <row r="11" spans="1:25" ht="24.75" customHeight="1" x14ac:dyDescent="0.25">
      <c r="A11" s="86" t="s">
        <v>50</v>
      </c>
      <c r="B11" s="63">
        <f>+'24-03-010 Ind. Prog. Bonif. '!J23</f>
        <v>0</v>
      </c>
      <c r="C11" s="63">
        <f>+'24-03-010 Ind. Prog. Bonif. '!K23</f>
        <v>0</v>
      </c>
      <c r="D11" s="63">
        <f>+'24-03-010 Ind. Prog. Bonif. '!M23</f>
        <v>0</v>
      </c>
      <c r="E11" s="63">
        <f>+'24-03-010 Ind. Prog. Bonif. '!N23</f>
        <v>0</v>
      </c>
      <c r="F11" s="63">
        <f>+'24-03-010 Ind. Prog. Bonif. '!O23</f>
        <v>0</v>
      </c>
      <c r="G11" s="63">
        <f>+'24-03-010 Ind. Prog. Bonif. '!R23</f>
        <v>0</v>
      </c>
      <c r="H11" s="63">
        <f>+'24-03-010 Ind. Prog. Bonif. '!S23</f>
        <v>0</v>
      </c>
      <c r="I11" s="63">
        <f>+'24-03-010 Ind. Prog. Bonif. '!T23</f>
        <v>0</v>
      </c>
      <c r="J11" s="63">
        <f>+'24-03-010 Ind. Prog. Bonif. '!U23</f>
        <v>0</v>
      </c>
      <c r="K11" s="63">
        <f>+'24-03-010 Ind. Prog. Bonif. '!V23</f>
        <v>0</v>
      </c>
      <c r="L11" s="63">
        <f>+'24-03-010 Ind. Prog. Bonif. '!W23</f>
        <v>0</v>
      </c>
      <c r="M11" s="63">
        <f>+'24-03-010 Ind. Prog. Bonif. '!X23</f>
        <v>0</v>
      </c>
      <c r="N11" s="63">
        <f>+'24-03-010 Ind. Prog. Bonif. '!Y23</f>
        <v>0</v>
      </c>
      <c r="O11" s="63">
        <f>+'24-03-010 Ind. Prog. Bonif. '!Z23</f>
        <v>0</v>
      </c>
      <c r="P11" s="63">
        <f>+'24-03-010 Ind. Prog. Bonif. '!AA23</f>
        <v>0</v>
      </c>
      <c r="Q11" s="63">
        <f>+'24-03-010 Ind. Prog. Bonif. '!AB23</f>
        <v>0</v>
      </c>
      <c r="R11" s="63">
        <f>+'24-03-010 Ind. Prog. Bonif. '!AC23</f>
        <v>0</v>
      </c>
      <c r="S11" s="63">
        <f>+'24-03-010 Ind. Prog. Bonif. '!AD23</f>
        <v>0</v>
      </c>
      <c r="T11" s="63">
        <f>+'24-03-010 Ind. Prog. Bonif. '!AE23</f>
        <v>0</v>
      </c>
      <c r="U11" s="63">
        <f>+'24-03-010 Ind. Prog. Bonif. '!AF23</f>
        <v>0</v>
      </c>
      <c r="V11" s="63">
        <f>+'24-03-010 Ind. Prog. Bonif. '!AG23</f>
        <v>0</v>
      </c>
      <c r="W11" s="63">
        <f>+'24-03-010 Ind. Prog. Bonif. '!AH23</f>
        <v>0</v>
      </c>
      <c r="X11" s="87">
        <f>+'24-03-010 Ind. Prog. Bonif. '!AI23</f>
        <v>0</v>
      </c>
      <c r="Y11" s="87">
        <f>+'24-03-010 Ind. Prog. Bonif. '!AJ23</f>
        <v>0</v>
      </c>
    </row>
    <row r="12" spans="1:25" ht="24.75" customHeight="1" x14ac:dyDescent="0.25">
      <c r="A12" s="86" t="s">
        <v>52</v>
      </c>
      <c r="B12" s="63">
        <f>+'24-03-010 Ind. Prog. Bonif. '!J27</f>
        <v>0</v>
      </c>
      <c r="C12" s="63">
        <f>+'24-03-010 Ind. Prog. Bonif. '!K27</f>
        <v>0</v>
      </c>
      <c r="D12" s="63">
        <f>+'24-03-010 Ind. Prog. Bonif. '!M27</f>
        <v>0</v>
      </c>
      <c r="E12" s="63">
        <f>+'24-03-010 Ind. Prog. Bonif. '!N27</f>
        <v>0</v>
      </c>
      <c r="F12" s="63">
        <f>+'24-03-010 Ind. Prog. Bonif. '!O27</f>
        <v>0</v>
      </c>
      <c r="G12" s="63">
        <f>+'24-03-010 Ind. Prog. Bonif. '!R27</f>
        <v>0</v>
      </c>
      <c r="H12" s="63">
        <f>+'24-03-010 Ind. Prog. Bonif. '!S27</f>
        <v>0</v>
      </c>
      <c r="I12" s="63">
        <f>+'24-03-010 Ind. Prog. Bonif. '!T27</f>
        <v>0</v>
      </c>
      <c r="J12" s="63">
        <f>+'24-03-010 Ind. Prog. Bonif. '!U27</f>
        <v>0</v>
      </c>
      <c r="K12" s="63">
        <f>+'24-03-010 Ind. Prog. Bonif. '!V27</f>
        <v>0</v>
      </c>
      <c r="L12" s="63">
        <f>+'24-03-010 Ind. Prog. Bonif. '!W27</f>
        <v>0</v>
      </c>
      <c r="M12" s="63">
        <f>+'24-03-010 Ind. Prog. Bonif. '!X27</f>
        <v>0</v>
      </c>
      <c r="N12" s="63">
        <f>+'24-03-010 Ind. Prog. Bonif. '!Y27</f>
        <v>0</v>
      </c>
      <c r="O12" s="63">
        <f>+'24-03-010 Ind. Prog. Bonif. '!Z27</f>
        <v>0</v>
      </c>
      <c r="P12" s="63">
        <f>+'24-03-010 Ind. Prog. Bonif. '!AA27</f>
        <v>0</v>
      </c>
      <c r="Q12" s="63">
        <f>+'24-03-010 Ind. Prog. Bonif. '!AB27</f>
        <v>0</v>
      </c>
      <c r="R12" s="63">
        <f>+'24-03-010 Ind. Prog. Bonif. '!AC27</f>
        <v>0</v>
      </c>
      <c r="S12" s="63">
        <f>+'24-03-010 Ind. Prog. Bonif. '!AD27</f>
        <v>0</v>
      </c>
      <c r="T12" s="63">
        <f>+'24-03-010 Ind. Prog. Bonif. '!AE27</f>
        <v>0</v>
      </c>
      <c r="U12" s="63">
        <f>+'24-03-010 Ind. Prog. Bonif. '!AF27</f>
        <v>0</v>
      </c>
      <c r="V12" s="63">
        <f>+'24-03-010 Ind. Prog. Bonif. '!AG27</f>
        <v>0</v>
      </c>
      <c r="W12" s="63">
        <f>+'24-03-010 Ind. Prog. Bonif. '!AH27</f>
        <v>0</v>
      </c>
      <c r="X12" s="87">
        <f>+'24-03-010 Ind. Prog. Bonif. '!AI27</f>
        <v>0</v>
      </c>
      <c r="Y12" s="87">
        <f>+'24-03-010 Ind. Prog. Bonif. '!AJ27</f>
        <v>0</v>
      </c>
    </row>
    <row r="13" spans="1:25" ht="24.75" customHeight="1" x14ac:dyDescent="0.25">
      <c r="A13" s="86" t="s">
        <v>54</v>
      </c>
      <c r="B13" s="63">
        <f>+'24-03-010 Ind. Prog. Bonif. '!J30</f>
        <v>200000</v>
      </c>
      <c r="C13" s="63">
        <f>+'24-03-010 Ind. Prog. Bonif. '!K30</f>
        <v>200000</v>
      </c>
      <c r="D13" s="63">
        <f>+'24-03-010 Ind. Prog. Bonif. '!M30</f>
        <v>0</v>
      </c>
      <c r="E13" s="63">
        <f>+'24-03-010 Ind. Prog. Bonif. '!N30</f>
        <v>0</v>
      </c>
      <c r="F13" s="63">
        <f>+'24-03-010 Ind. Prog. Bonif. '!O30</f>
        <v>0</v>
      </c>
      <c r="G13" s="63">
        <f>+'24-03-010 Ind. Prog. Bonif. '!R30</f>
        <v>0</v>
      </c>
      <c r="H13" s="63">
        <f>+'24-03-010 Ind. Prog. Bonif. '!S30</f>
        <v>0</v>
      </c>
      <c r="I13" s="63">
        <f>+'24-03-010 Ind. Prog. Bonif. '!T30</f>
        <v>0</v>
      </c>
      <c r="J13" s="63">
        <f>+'24-03-010 Ind. Prog. Bonif. '!U30</f>
        <v>0</v>
      </c>
      <c r="K13" s="63">
        <f>+'24-03-010 Ind. Prog. Bonif. '!V30</f>
        <v>0</v>
      </c>
      <c r="L13" s="63">
        <f>+'24-03-010 Ind. Prog. Bonif. '!W30</f>
        <v>200000</v>
      </c>
      <c r="M13" s="63">
        <f>+'24-03-010 Ind. Prog. Bonif. '!X30</f>
        <v>0</v>
      </c>
      <c r="N13" s="63">
        <f>+'24-03-010 Ind. Prog. Bonif. '!Y30</f>
        <v>200000</v>
      </c>
      <c r="O13" s="63">
        <f>+'24-03-010 Ind. Prog. Bonif. '!Z30</f>
        <v>0</v>
      </c>
      <c r="P13" s="63">
        <f>+'24-03-010 Ind. Prog. Bonif. '!AA30</f>
        <v>0</v>
      </c>
      <c r="Q13" s="63">
        <f>+'24-03-010 Ind. Prog. Bonif. '!AB30</f>
        <v>0</v>
      </c>
      <c r="R13" s="63">
        <f>+'24-03-010 Ind. Prog. Bonif. '!AC30</f>
        <v>0</v>
      </c>
      <c r="S13" s="63">
        <f>+'24-03-010 Ind. Prog. Bonif. '!AD30</f>
        <v>0</v>
      </c>
      <c r="T13" s="63">
        <f>+'24-03-010 Ind. Prog. Bonif. '!AE30</f>
        <v>0</v>
      </c>
      <c r="U13" s="63">
        <f>+'24-03-010 Ind. Prog. Bonif. '!AF30</f>
        <v>0</v>
      </c>
      <c r="V13" s="63">
        <f>+'24-03-010 Ind. Prog. Bonif. '!AG30</f>
        <v>0</v>
      </c>
      <c r="W13" s="63">
        <f>+'24-03-010 Ind. Prog. Bonif. '!AH30</f>
        <v>200000</v>
      </c>
      <c r="X13" s="87">
        <f>+'24-03-010 Ind. Prog. Bonif. '!AI30</f>
        <v>1</v>
      </c>
      <c r="Y13" s="87">
        <f>+'24-03-010 Ind. Prog. Bonif. '!AJ30</f>
        <v>3.5907110191775305E-6</v>
      </c>
    </row>
    <row r="14" spans="1:25" ht="24.75" customHeight="1" x14ac:dyDescent="0.25">
      <c r="A14" s="86" t="s">
        <v>56</v>
      </c>
      <c r="B14" s="63">
        <f>+'24-03-010 Ind. Prog. Bonif. '!J34</f>
        <v>0</v>
      </c>
      <c r="C14" s="63">
        <f>+'24-03-010 Ind. Prog. Bonif. '!K34</f>
        <v>0</v>
      </c>
      <c r="D14" s="63">
        <f>+'24-03-010 Ind. Prog. Bonif. '!M34</f>
        <v>0</v>
      </c>
      <c r="E14" s="63">
        <f>+'24-03-010 Ind. Prog. Bonif. '!N34</f>
        <v>0</v>
      </c>
      <c r="F14" s="63">
        <f>+'24-03-010 Ind. Prog. Bonif. '!O34</f>
        <v>0</v>
      </c>
      <c r="G14" s="63">
        <f>+'24-03-010 Ind. Prog. Bonif. '!R34</f>
        <v>0</v>
      </c>
      <c r="H14" s="63">
        <f>+'24-03-010 Ind. Prog. Bonif. '!S34</f>
        <v>0</v>
      </c>
      <c r="I14" s="63">
        <f>+'24-03-010 Ind. Prog. Bonif. '!T34</f>
        <v>0</v>
      </c>
      <c r="J14" s="63">
        <f>+'24-03-010 Ind. Prog. Bonif. '!U34</f>
        <v>0</v>
      </c>
      <c r="K14" s="63">
        <f>+'24-03-010 Ind. Prog. Bonif. '!V34</f>
        <v>0</v>
      </c>
      <c r="L14" s="63">
        <f>+'24-03-010 Ind. Prog. Bonif. '!W34</f>
        <v>0</v>
      </c>
      <c r="M14" s="63">
        <f>+'24-03-010 Ind. Prog. Bonif. '!X34</f>
        <v>0</v>
      </c>
      <c r="N14" s="63">
        <f>+'24-03-010 Ind. Prog. Bonif. '!Y34</f>
        <v>0</v>
      </c>
      <c r="O14" s="63">
        <f>+'24-03-010 Ind. Prog. Bonif. '!Z34</f>
        <v>0</v>
      </c>
      <c r="P14" s="63">
        <f>+'24-03-010 Ind. Prog. Bonif. '!AA34</f>
        <v>0</v>
      </c>
      <c r="Q14" s="63">
        <f>+'24-03-010 Ind. Prog. Bonif. '!AB34</f>
        <v>0</v>
      </c>
      <c r="R14" s="63">
        <f>+'24-03-010 Ind. Prog. Bonif. '!AC34</f>
        <v>0</v>
      </c>
      <c r="S14" s="63">
        <f>+'24-03-010 Ind. Prog. Bonif. '!AD34</f>
        <v>0</v>
      </c>
      <c r="T14" s="63">
        <f>+'24-03-010 Ind. Prog. Bonif. '!AE34</f>
        <v>0</v>
      </c>
      <c r="U14" s="63">
        <f>+'24-03-010 Ind. Prog. Bonif. '!AF34</f>
        <v>0</v>
      </c>
      <c r="V14" s="63">
        <f>+'24-03-010 Ind. Prog. Bonif. '!AG34</f>
        <v>0</v>
      </c>
      <c r="W14" s="63">
        <f>+'24-03-010 Ind. Prog. Bonif. '!AH34</f>
        <v>0</v>
      </c>
      <c r="X14" s="87">
        <f>+'24-03-010 Ind. Prog. Bonif. '!AI34</f>
        <v>0</v>
      </c>
      <c r="Y14" s="87">
        <f>+'24-03-010 Ind. Prog. Bonif. '!AJ34</f>
        <v>0</v>
      </c>
    </row>
    <row r="15" spans="1:25" ht="24.75" customHeight="1" x14ac:dyDescent="0.25">
      <c r="A15" s="86" t="s">
        <v>58</v>
      </c>
      <c r="B15" s="63">
        <f>+'24-03-010 Ind. Prog. Bonif. '!J38</f>
        <v>0</v>
      </c>
      <c r="C15" s="63">
        <f>+'24-03-010 Ind. Prog. Bonif. '!K38</f>
        <v>0</v>
      </c>
      <c r="D15" s="63">
        <f>+'24-03-010 Ind. Prog. Bonif. '!M38</f>
        <v>0</v>
      </c>
      <c r="E15" s="63">
        <f>+'24-03-010 Ind. Prog. Bonif. '!N38</f>
        <v>0</v>
      </c>
      <c r="F15" s="63">
        <f>+'24-03-010 Ind. Prog. Bonif. '!O38</f>
        <v>0</v>
      </c>
      <c r="G15" s="63">
        <f>+'24-03-010 Ind. Prog. Bonif. '!R38</f>
        <v>0</v>
      </c>
      <c r="H15" s="63">
        <f>+'24-03-010 Ind. Prog. Bonif. '!S38</f>
        <v>0</v>
      </c>
      <c r="I15" s="63">
        <f>+'24-03-010 Ind. Prog. Bonif. '!T38</f>
        <v>0</v>
      </c>
      <c r="J15" s="63">
        <f>+'24-03-010 Ind. Prog. Bonif. '!U38</f>
        <v>0</v>
      </c>
      <c r="K15" s="63">
        <f>+'24-03-010 Ind. Prog. Bonif. '!V38</f>
        <v>0</v>
      </c>
      <c r="L15" s="63">
        <f>+'24-03-010 Ind. Prog. Bonif. '!W38</f>
        <v>0</v>
      </c>
      <c r="M15" s="63">
        <f>+'24-03-010 Ind. Prog. Bonif. '!X38</f>
        <v>0</v>
      </c>
      <c r="N15" s="63">
        <f>+'24-03-010 Ind. Prog. Bonif. '!Y38</f>
        <v>0</v>
      </c>
      <c r="O15" s="63">
        <f>+'24-03-010 Ind. Prog. Bonif. '!Z38</f>
        <v>0</v>
      </c>
      <c r="P15" s="63">
        <f>+'24-03-010 Ind. Prog. Bonif. '!AA38</f>
        <v>0</v>
      </c>
      <c r="Q15" s="63">
        <f>+'24-03-010 Ind. Prog. Bonif. '!AB38</f>
        <v>0</v>
      </c>
      <c r="R15" s="63">
        <f>+'24-03-010 Ind. Prog. Bonif. '!AC38</f>
        <v>0</v>
      </c>
      <c r="S15" s="63">
        <f>+'24-03-010 Ind. Prog. Bonif. '!AD38</f>
        <v>0</v>
      </c>
      <c r="T15" s="63">
        <f>+'24-03-010 Ind. Prog. Bonif. '!AE38</f>
        <v>0</v>
      </c>
      <c r="U15" s="63">
        <f>+'24-03-010 Ind. Prog. Bonif. '!AF38</f>
        <v>0</v>
      </c>
      <c r="V15" s="63">
        <f>+'24-03-010 Ind. Prog. Bonif. '!AG38</f>
        <v>0</v>
      </c>
      <c r="W15" s="63">
        <f>+'24-03-010 Ind. Prog. Bonif. '!AH38</f>
        <v>0</v>
      </c>
      <c r="X15" s="87">
        <f>+'24-03-010 Ind. Prog. Bonif. '!AI38</f>
        <v>0</v>
      </c>
      <c r="Y15" s="87">
        <f>+'24-03-010 Ind. Prog. Bonif. '!AJ38</f>
        <v>0</v>
      </c>
    </row>
    <row r="16" spans="1:25" ht="24.75" customHeight="1" x14ac:dyDescent="0.25">
      <c r="A16" s="86" t="s">
        <v>60</v>
      </c>
      <c r="B16" s="63">
        <f>+'24-03-010 Ind. Prog. Bonif. '!J42</f>
        <v>0</v>
      </c>
      <c r="C16" s="63">
        <f>+'24-03-010 Ind. Prog. Bonif. '!K42</f>
        <v>0</v>
      </c>
      <c r="D16" s="63">
        <f>+'24-03-010 Ind. Prog. Bonif. '!M42</f>
        <v>0</v>
      </c>
      <c r="E16" s="63">
        <f>+'24-03-010 Ind. Prog. Bonif. '!N42</f>
        <v>0</v>
      </c>
      <c r="F16" s="63">
        <f>+'24-03-010 Ind. Prog. Bonif. '!O42</f>
        <v>0</v>
      </c>
      <c r="G16" s="63">
        <f>+'24-03-010 Ind. Prog. Bonif. '!R42</f>
        <v>0</v>
      </c>
      <c r="H16" s="63">
        <f>+'24-03-010 Ind. Prog. Bonif. '!S42</f>
        <v>0</v>
      </c>
      <c r="I16" s="63">
        <f>+'24-03-010 Ind. Prog. Bonif. '!T42</f>
        <v>0</v>
      </c>
      <c r="J16" s="63">
        <f>+'24-03-010 Ind. Prog. Bonif. '!U42</f>
        <v>0</v>
      </c>
      <c r="K16" s="63">
        <f>+'24-03-010 Ind. Prog. Bonif. '!V42</f>
        <v>0</v>
      </c>
      <c r="L16" s="63">
        <f>+'24-03-010 Ind. Prog. Bonif. '!W42</f>
        <v>0</v>
      </c>
      <c r="M16" s="63">
        <f>+'24-03-010 Ind. Prog. Bonif. '!X42</f>
        <v>0</v>
      </c>
      <c r="N16" s="63">
        <f>+'24-03-010 Ind. Prog. Bonif. '!Y42</f>
        <v>0</v>
      </c>
      <c r="O16" s="63">
        <f>+'24-03-010 Ind. Prog. Bonif. '!Z42</f>
        <v>0</v>
      </c>
      <c r="P16" s="63">
        <f>+'24-03-010 Ind. Prog. Bonif. '!AA42</f>
        <v>0</v>
      </c>
      <c r="Q16" s="63">
        <f>+'24-03-010 Ind. Prog. Bonif. '!AB42</f>
        <v>0</v>
      </c>
      <c r="R16" s="63">
        <f>+'24-03-010 Ind. Prog. Bonif. '!AC42</f>
        <v>0</v>
      </c>
      <c r="S16" s="63">
        <f>+'24-03-010 Ind. Prog. Bonif. '!AD42</f>
        <v>0</v>
      </c>
      <c r="T16" s="63">
        <f>+'24-03-010 Ind. Prog. Bonif. '!AE42</f>
        <v>0</v>
      </c>
      <c r="U16" s="63">
        <f>+'24-03-010 Ind. Prog. Bonif. '!AF42</f>
        <v>0</v>
      </c>
      <c r="V16" s="63">
        <f>+'24-03-010 Ind. Prog. Bonif. '!AG42</f>
        <v>0</v>
      </c>
      <c r="W16" s="63">
        <f>+'24-03-010 Ind. Prog. Bonif. '!AH42</f>
        <v>0</v>
      </c>
      <c r="X16" s="87">
        <f>+'24-03-010 Ind. Prog. Bonif. '!AI42</f>
        <v>0</v>
      </c>
      <c r="Y16" s="87">
        <f>+'24-03-010 Ind. Prog. Bonif. '!AJ42</f>
        <v>0</v>
      </c>
    </row>
    <row r="17" spans="1:25" ht="24.75" customHeight="1" x14ac:dyDescent="0.25">
      <c r="A17" s="86" t="s">
        <v>62</v>
      </c>
      <c r="B17" s="63">
        <f>+'24-03-010 Ind. Prog. Bonif. '!J46</f>
        <v>0</v>
      </c>
      <c r="C17" s="63">
        <f>+'24-03-010 Ind. Prog. Bonif. '!K46</f>
        <v>0</v>
      </c>
      <c r="D17" s="63">
        <f>+'24-03-010 Ind. Prog. Bonif. '!M46</f>
        <v>0</v>
      </c>
      <c r="E17" s="63">
        <f>+'24-03-010 Ind. Prog. Bonif. '!N46</f>
        <v>0</v>
      </c>
      <c r="F17" s="63">
        <f>+'24-03-010 Ind. Prog. Bonif. '!O46</f>
        <v>0</v>
      </c>
      <c r="G17" s="63">
        <f>+'24-03-010 Ind. Prog. Bonif. '!R46</f>
        <v>0</v>
      </c>
      <c r="H17" s="63">
        <f>+'24-03-010 Ind. Prog. Bonif. '!S46</f>
        <v>0</v>
      </c>
      <c r="I17" s="63">
        <f>+'24-03-010 Ind. Prog. Bonif. '!T46</f>
        <v>0</v>
      </c>
      <c r="J17" s="63">
        <f>+'24-03-010 Ind. Prog. Bonif. '!U46</f>
        <v>0</v>
      </c>
      <c r="K17" s="63">
        <f>+'24-03-010 Ind. Prog. Bonif. '!V46</f>
        <v>0</v>
      </c>
      <c r="L17" s="63">
        <f>+'24-03-010 Ind. Prog. Bonif. '!W46</f>
        <v>0</v>
      </c>
      <c r="M17" s="63">
        <f>+'24-03-010 Ind. Prog. Bonif. '!X46</f>
        <v>0</v>
      </c>
      <c r="N17" s="63">
        <f>+'24-03-010 Ind. Prog. Bonif. '!Y46</f>
        <v>0</v>
      </c>
      <c r="O17" s="63">
        <f>+'24-03-010 Ind. Prog. Bonif. '!Z46</f>
        <v>0</v>
      </c>
      <c r="P17" s="63">
        <f>+'24-03-010 Ind. Prog. Bonif. '!AA46</f>
        <v>0</v>
      </c>
      <c r="Q17" s="63">
        <f>+'24-03-010 Ind. Prog. Bonif. '!AB46</f>
        <v>0</v>
      </c>
      <c r="R17" s="63">
        <f>+'24-03-010 Ind. Prog. Bonif. '!AC46</f>
        <v>0</v>
      </c>
      <c r="S17" s="63">
        <f>+'24-03-010 Ind. Prog. Bonif. '!AD46</f>
        <v>0</v>
      </c>
      <c r="T17" s="63">
        <f>+'24-03-010 Ind. Prog. Bonif. '!AE46</f>
        <v>0</v>
      </c>
      <c r="U17" s="63">
        <f>+'24-03-010 Ind. Prog. Bonif. '!AF46</f>
        <v>0</v>
      </c>
      <c r="V17" s="63">
        <f>+'24-03-010 Ind. Prog. Bonif. '!AG46</f>
        <v>0</v>
      </c>
      <c r="W17" s="63">
        <f>+'24-03-010 Ind. Prog. Bonif. '!AH46</f>
        <v>0</v>
      </c>
      <c r="X17" s="87">
        <f>+'24-03-010 Ind. Prog. Bonif. '!AI46</f>
        <v>0</v>
      </c>
      <c r="Y17" s="87">
        <f>+'24-03-010 Ind. Prog. Bonif. '!AJ43</f>
        <v>0</v>
      </c>
    </row>
    <row r="18" spans="1:25" ht="24.75" customHeight="1" x14ac:dyDescent="0.25">
      <c r="A18" s="86" t="s">
        <v>64</v>
      </c>
      <c r="B18" s="63">
        <f>+'24-03-010 Ind. Prog. Bonif. '!J50</f>
        <v>0</v>
      </c>
      <c r="C18" s="63">
        <f>+'24-03-010 Ind. Prog. Bonif. '!K50</f>
        <v>0</v>
      </c>
      <c r="D18" s="63">
        <f>+'24-03-010 Ind. Prog. Bonif. '!M50</f>
        <v>0</v>
      </c>
      <c r="E18" s="63">
        <f>+'24-03-010 Ind. Prog. Bonif. '!N50</f>
        <v>0</v>
      </c>
      <c r="F18" s="63">
        <f>+'24-03-010 Ind. Prog. Bonif. '!O50</f>
        <v>0</v>
      </c>
      <c r="G18" s="63">
        <f>+'24-03-010 Ind. Prog. Bonif. '!R50</f>
        <v>0</v>
      </c>
      <c r="H18" s="63">
        <f>+'24-03-010 Ind. Prog. Bonif. '!S50</f>
        <v>0</v>
      </c>
      <c r="I18" s="63">
        <f>+'24-03-010 Ind. Prog. Bonif. '!T50</f>
        <v>0</v>
      </c>
      <c r="J18" s="63">
        <f>+'24-03-010 Ind. Prog. Bonif. '!U50</f>
        <v>0</v>
      </c>
      <c r="K18" s="63">
        <f>+'24-03-010 Ind. Prog. Bonif. '!V50</f>
        <v>0</v>
      </c>
      <c r="L18" s="63">
        <f>+'24-03-010 Ind. Prog. Bonif. '!W50</f>
        <v>0</v>
      </c>
      <c r="M18" s="63">
        <f>+'24-03-010 Ind. Prog. Bonif. '!X50</f>
        <v>0</v>
      </c>
      <c r="N18" s="63">
        <f>+'24-03-010 Ind. Prog. Bonif. '!Y50</f>
        <v>0</v>
      </c>
      <c r="O18" s="63">
        <f>+'24-03-010 Ind. Prog. Bonif. '!Z50</f>
        <v>0</v>
      </c>
      <c r="P18" s="63">
        <f>+'24-03-010 Ind. Prog. Bonif. '!AA50</f>
        <v>0</v>
      </c>
      <c r="Q18" s="63">
        <f>+'24-03-010 Ind. Prog. Bonif. '!AB50</f>
        <v>0</v>
      </c>
      <c r="R18" s="63">
        <f>+'24-03-010 Ind. Prog. Bonif. '!AC50</f>
        <v>0</v>
      </c>
      <c r="S18" s="63">
        <f>+'24-03-010 Ind. Prog. Bonif. '!AD50</f>
        <v>0</v>
      </c>
      <c r="T18" s="63">
        <f>+'24-03-010 Ind. Prog. Bonif. '!AE50</f>
        <v>0</v>
      </c>
      <c r="U18" s="63">
        <f>+'24-03-010 Ind. Prog. Bonif. '!AF50</f>
        <v>0</v>
      </c>
      <c r="V18" s="63">
        <f>+'24-03-010 Ind. Prog. Bonif. '!AG50</f>
        <v>0</v>
      </c>
      <c r="W18" s="63">
        <f>+'24-03-010 Ind. Prog. Bonif. '!AH50</f>
        <v>0</v>
      </c>
      <c r="X18" s="87">
        <f>+'24-03-010 Ind. Prog. Bonif. '!AI50</f>
        <v>0</v>
      </c>
      <c r="Y18" s="87">
        <f>+'24-03-010 Ind. Prog. Bonif. '!AJ50</f>
        <v>0</v>
      </c>
    </row>
    <row r="19" spans="1:25" ht="24.75" customHeight="1" x14ac:dyDescent="0.25">
      <c r="A19" s="86" t="s">
        <v>66</v>
      </c>
      <c r="B19" s="63">
        <f>+'24-03-010 Ind. Prog. Bonif. '!J54</f>
        <v>0</v>
      </c>
      <c r="C19" s="63">
        <f>+'24-03-010 Ind. Prog. Bonif. '!K54</f>
        <v>0</v>
      </c>
      <c r="D19" s="63">
        <f>+'24-03-010 Ind. Prog. Bonif. '!M54</f>
        <v>0</v>
      </c>
      <c r="E19" s="63">
        <f>+'24-03-010 Ind. Prog. Bonif. '!N54</f>
        <v>0</v>
      </c>
      <c r="F19" s="63">
        <f>+'24-03-010 Ind. Prog. Bonif. '!O54</f>
        <v>0</v>
      </c>
      <c r="G19" s="63">
        <f>+'24-03-010 Ind. Prog. Bonif. '!R54</f>
        <v>0</v>
      </c>
      <c r="H19" s="63">
        <f>+'24-03-010 Ind. Prog. Bonif. '!S54</f>
        <v>0</v>
      </c>
      <c r="I19" s="63">
        <f>+'24-03-010 Ind. Prog. Bonif. '!T54</f>
        <v>0</v>
      </c>
      <c r="J19" s="63">
        <f>+'24-03-010 Ind. Prog. Bonif. '!U54</f>
        <v>0</v>
      </c>
      <c r="K19" s="63">
        <f>+'24-03-010 Ind. Prog. Bonif. '!V54</f>
        <v>0</v>
      </c>
      <c r="L19" s="63">
        <f>+'24-03-010 Ind. Prog. Bonif. '!W54</f>
        <v>0</v>
      </c>
      <c r="M19" s="63">
        <f>+'24-03-010 Ind. Prog. Bonif. '!X54</f>
        <v>0</v>
      </c>
      <c r="N19" s="63">
        <f>+'24-03-010 Ind. Prog. Bonif. '!Y54</f>
        <v>0</v>
      </c>
      <c r="O19" s="63">
        <f>+'24-03-010 Ind. Prog. Bonif. '!Z54</f>
        <v>0</v>
      </c>
      <c r="P19" s="63">
        <f>+'24-03-010 Ind. Prog. Bonif. '!AA54</f>
        <v>0</v>
      </c>
      <c r="Q19" s="63">
        <f>+'24-03-010 Ind. Prog. Bonif. '!AB54</f>
        <v>0</v>
      </c>
      <c r="R19" s="63">
        <f>+'24-03-010 Ind. Prog. Bonif. '!AC54</f>
        <v>0</v>
      </c>
      <c r="S19" s="63">
        <f>+'24-03-010 Ind. Prog. Bonif. '!AD54</f>
        <v>0</v>
      </c>
      <c r="T19" s="63">
        <f>+'24-03-010 Ind. Prog. Bonif. '!AE54</f>
        <v>0</v>
      </c>
      <c r="U19" s="63">
        <f>+'24-03-010 Ind. Prog. Bonif. '!AF54</f>
        <v>0</v>
      </c>
      <c r="V19" s="63">
        <f>+'24-03-010 Ind. Prog. Bonif. '!AG54</f>
        <v>0</v>
      </c>
      <c r="W19" s="63">
        <f>+'24-03-010 Ind. Prog. Bonif. '!AH54</f>
        <v>0</v>
      </c>
      <c r="X19" s="87">
        <f>+'24-03-010 Ind. Prog. Bonif. '!AI54</f>
        <v>0</v>
      </c>
      <c r="Y19" s="87">
        <f>+'24-03-010 Ind. Prog. Bonif. '!AJ54</f>
        <v>0</v>
      </c>
    </row>
    <row r="20" spans="1:25" ht="24.75" customHeight="1" x14ac:dyDescent="0.25">
      <c r="A20" s="88" t="s">
        <v>68</v>
      </c>
      <c r="B20" s="63">
        <f>+'24-03-010 Ind. Prog. Bonif. '!J58</f>
        <v>0</v>
      </c>
      <c r="C20" s="63">
        <f>+'24-03-010 Ind. Prog. Bonif. '!K58</f>
        <v>0</v>
      </c>
      <c r="D20" s="63">
        <f>+'24-03-010 Ind. Prog. Bonif. '!M58</f>
        <v>0</v>
      </c>
      <c r="E20" s="63">
        <f>+'24-03-010 Ind. Prog. Bonif. '!N58</f>
        <v>0</v>
      </c>
      <c r="F20" s="63">
        <f>+'24-03-010 Ind. Prog. Bonif. '!O58</f>
        <v>0</v>
      </c>
      <c r="G20" s="63">
        <f>+'24-03-010 Ind. Prog. Bonif. '!R58</f>
        <v>0</v>
      </c>
      <c r="H20" s="63">
        <f>+'24-03-010 Ind. Prog. Bonif. '!S58</f>
        <v>0</v>
      </c>
      <c r="I20" s="63">
        <f>+'24-03-010 Ind. Prog. Bonif. '!T58</f>
        <v>0</v>
      </c>
      <c r="J20" s="63">
        <f>+'24-03-010 Ind. Prog. Bonif. '!U58</f>
        <v>0</v>
      </c>
      <c r="K20" s="63">
        <f>+'24-03-010 Ind. Prog. Bonif. '!V58</f>
        <v>0</v>
      </c>
      <c r="L20" s="63">
        <f>+'24-03-010 Ind. Prog. Bonif. '!W58</f>
        <v>0</v>
      </c>
      <c r="M20" s="63">
        <f>+'24-03-010 Ind. Prog. Bonif. '!X58</f>
        <v>0</v>
      </c>
      <c r="N20" s="63">
        <f>+'24-03-010 Ind. Prog. Bonif. '!Y58</f>
        <v>0</v>
      </c>
      <c r="O20" s="63">
        <f>+'24-03-010 Ind. Prog. Bonif. '!Z58</f>
        <v>0</v>
      </c>
      <c r="P20" s="63">
        <f>+'24-03-010 Ind. Prog. Bonif. '!AA58</f>
        <v>0</v>
      </c>
      <c r="Q20" s="63">
        <f>+'24-03-010 Ind. Prog. Bonif. '!AB58</f>
        <v>0</v>
      </c>
      <c r="R20" s="63">
        <f>+'24-03-010 Ind. Prog. Bonif. '!AC58</f>
        <v>0</v>
      </c>
      <c r="S20" s="63">
        <f>+'24-03-010 Ind. Prog. Bonif. '!AD58</f>
        <v>0</v>
      </c>
      <c r="T20" s="63">
        <f>+'24-03-010 Ind. Prog. Bonif. '!AE58</f>
        <v>0</v>
      </c>
      <c r="U20" s="63">
        <f>+'24-03-010 Ind. Prog. Bonif. '!AF58</f>
        <v>0</v>
      </c>
      <c r="V20" s="63">
        <f>+'24-03-010 Ind. Prog. Bonif. '!AG58</f>
        <v>0</v>
      </c>
      <c r="W20" s="63">
        <f>+'24-03-010 Ind. Prog. Bonif. '!AH58</f>
        <v>0</v>
      </c>
      <c r="X20" s="87">
        <f>+'24-03-010 Ind. Prog. Bonif. '!AI58</f>
        <v>0</v>
      </c>
      <c r="Y20" s="87">
        <f>+'24-03-010 Ind. Prog. Bonif. '!AJ58</f>
        <v>0</v>
      </c>
    </row>
    <row r="21" spans="1:25" ht="24.75" customHeight="1" x14ac:dyDescent="0.25">
      <c r="A21" s="88" t="s">
        <v>70</v>
      </c>
      <c r="B21" s="63">
        <f>+'24-03-010 Ind. Prog. Bonif. '!J62</f>
        <v>0</v>
      </c>
      <c r="C21" s="63">
        <f>+'24-03-010 Ind. Prog. Bonif. '!K62</f>
        <v>0</v>
      </c>
      <c r="D21" s="63">
        <f>+'24-03-010 Ind. Prog. Bonif. '!M62</f>
        <v>0</v>
      </c>
      <c r="E21" s="63">
        <f>+'24-03-010 Ind. Prog. Bonif. '!N62</f>
        <v>0</v>
      </c>
      <c r="F21" s="63">
        <f>+'24-03-010 Ind. Prog. Bonif. '!O62</f>
        <v>0</v>
      </c>
      <c r="G21" s="63">
        <f>+'24-03-010 Ind. Prog. Bonif. '!R62</f>
        <v>0</v>
      </c>
      <c r="H21" s="63">
        <f>+'24-03-010 Ind. Prog. Bonif. '!S62</f>
        <v>0</v>
      </c>
      <c r="I21" s="63">
        <f>+'24-03-010 Ind. Prog. Bonif. '!T62</f>
        <v>0</v>
      </c>
      <c r="J21" s="63">
        <f>+'24-03-010 Ind. Prog. Bonif. '!U62</f>
        <v>0</v>
      </c>
      <c r="K21" s="63">
        <f>+'24-03-010 Ind. Prog. Bonif. '!V62</f>
        <v>0</v>
      </c>
      <c r="L21" s="63">
        <f>+'24-03-010 Ind. Prog. Bonif. '!W62</f>
        <v>0</v>
      </c>
      <c r="M21" s="63">
        <f>+'24-03-010 Ind. Prog. Bonif. '!X62</f>
        <v>0</v>
      </c>
      <c r="N21" s="63">
        <f>+'24-03-010 Ind. Prog. Bonif. '!Y62</f>
        <v>0</v>
      </c>
      <c r="O21" s="63">
        <f>+'24-03-010 Ind. Prog. Bonif. '!Z62</f>
        <v>0</v>
      </c>
      <c r="P21" s="63">
        <f>+'24-03-010 Ind. Prog. Bonif. '!AA62</f>
        <v>0</v>
      </c>
      <c r="Q21" s="63">
        <f>+'24-03-010 Ind. Prog. Bonif. '!AB62</f>
        <v>0</v>
      </c>
      <c r="R21" s="63">
        <f>+'24-03-010 Ind. Prog. Bonif. '!AC62</f>
        <v>0</v>
      </c>
      <c r="S21" s="63">
        <f>+'24-03-010 Ind. Prog. Bonif. '!AD62</f>
        <v>0</v>
      </c>
      <c r="T21" s="63">
        <f>+'24-03-010 Ind. Prog. Bonif. '!AE62</f>
        <v>0</v>
      </c>
      <c r="U21" s="63">
        <f>+'24-03-010 Ind. Prog. Bonif. '!AF62</f>
        <v>0</v>
      </c>
      <c r="V21" s="63">
        <f>+'24-03-010 Ind. Prog. Bonif. '!AG62</f>
        <v>0</v>
      </c>
      <c r="W21" s="63">
        <f>+'24-03-010 Ind. Prog. Bonif. '!AH62</f>
        <v>0</v>
      </c>
      <c r="X21" s="87">
        <f>+'24-03-010 Ind. Prog. Bonif. '!AI62</f>
        <v>0</v>
      </c>
      <c r="Y21" s="87">
        <f>+'24-03-010 Ind. Prog. Bonif. '!AJ62</f>
        <v>0</v>
      </c>
    </row>
    <row r="22" spans="1:25" ht="24.75" customHeight="1" x14ac:dyDescent="0.25">
      <c r="A22" s="88" t="s">
        <v>72</v>
      </c>
      <c r="B22" s="63">
        <f>+'24-03-010 Ind. Prog. Bonif. '!J66</f>
        <v>0</v>
      </c>
      <c r="C22" s="63">
        <f>+'24-03-010 Ind. Prog. Bonif. '!K66</f>
        <v>0</v>
      </c>
      <c r="D22" s="63">
        <f>+'24-03-010 Ind. Prog. Bonif. '!M66</f>
        <v>0</v>
      </c>
      <c r="E22" s="63">
        <f>+'24-03-010 Ind. Prog. Bonif. '!N66</f>
        <v>0</v>
      </c>
      <c r="F22" s="63">
        <f>+'24-03-010 Ind. Prog. Bonif. '!O66</f>
        <v>0</v>
      </c>
      <c r="G22" s="63">
        <f>+'24-03-010 Ind. Prog. Bonif. '!R66</f>
        <v>0</v>
      </c>
      <c r="H22" s="63">
        <f>+'24-03-010 Ind. Prog. Bonif. '!S66</f>
        <v>0</v>
      </c>
      <c r="I22" s="63">
        <f>+'24-03-010 Ind. Prog. Bonif. '!T66</f>
        <v>0</v>
      </c>
      <c r="J22" s="63">
        <f>+'24-03-010 Ind. Prog. Bonif. '!U66</f>
        <v>0</v>
      </c>
      <c r="K22" s="63">
        <f>+'24-03-010 Ind. Prog. Bonif. '!V66</f>
        <v>0</v>
      </c>
      <c r="L22" s="63">
        <f>+'24-03-010 Ind. Prog. Bonif. '!W66</f>
        <v>0</v>
      </c>
      <c r="M22" s="63">
        <f>+'24-03-010 Ind. Prog. Bonif. '!X66</f>
        <v>0</v>
      </c>
      <c r="N22" s="63">
        <f>+'24-03-010 Ind. Prog. Bonif. '!Y66</f>
        <v>0</v>
      </c>
      <c r="O22" s="63">
        <f>+'24-03-010 Ind. Prog. Bonif. '!Z66</f>
        <v>0</v>
      </c>
      <c r="P22" s="63">
        <f>+'24-03-010 Ind. Prog. Bonif. '!AA66</f>
        <v>0</v>
      </c>
      <c r="Q22" s="63">
        <f>+'24-03-010 Ind. Prog. Bonif. '!AB66</f>
        <v>0</v>
      </c>
      <c r="R22" s="63">
        <f>+'24-03-010 Ind. Prog. Bonif. '!AC66</f>
        <v>0</v>
      </c>
      <c r="S22" s="63">
        <f>+'24-03-010 Ind. Prog. Bonif. '!AD66</f>
        <v>0</v>
      </c>
      <c r="T22" s="63">
        <f>+'24-03-010 Ind. Prog. Bonif. '!AE66</f>
        <v>0</v>
      </c>
      <c r="U22" s="63">
        <f>+'24-03-010 Ind. Prog. Bonif. '!AF66</f>
        <v>0</v>
      </c>
      <c r="V22" s="63">
        <f>+'24-03-010 Ind. Prog. Bonif. '!AG66</f>
        <v>0</v>
      </c>
      <c r="W22" s="63">
        <f>+'24-03-010 Ind. Prog. Bonif. '!AH66</f>
        <v>0</v>
      </c>
      <c r="X22" s="87">
        <f>+'24-03-010 Ind. Prog. Bonif. '!AI66</f>
        <v>0</v>
      </c>
      <c r="Y22" s="87">
        <f>+'24-03-010 Ind. Prog. Bonif. '!AJ66</f>
        <v>0</v>
      </c>
    </row>
    <row r="23" spans="1:25" ht="24.75" customHeight="1" x14ac:dyDescent="0.25">
      <c r="A23" s="89" t="s">
        <v>74</v>
      </c>
      <c r="B23" s="63">
        <f>+'24-03-010 Ind. Prog. Bonif. '!J71</f>
        <v>83598586000</v>
      </c>
      <c r="C23" s="63">
        <f>+'24-03-010 Ind. Prog. Bonif. '!K71</f>
        <v>79857149541</v>
      </c>
      <c r="D23" s="63">
        <f>+'24-03-010 Ind. Prog. Bonif. '!M71</f>
        <v>0</v>
      </c>
      <c r="E23" s="63">
        <f>+'24-03-010 Ind. Prog. Bonif. '!N71</f>
        <v>0</v>
      </c>
      <c r="F23" s="63">
        <f>+'24-03-010 Ind. Prog. Bonif. '!O71</f>
        <v>0</v>
      </c>
      <c r="G23" s="63">
        <f>+'24-03-010 Ind. Prog. Bonif. '!R71</f>
        <v>13383187</v>
      </c>
      <c r="H23" s="63">
        <f>+'24-03-010 Ind. Prog. Bonif. '!S71</f>
        <v>25291762</v>
      </c>
      <c r="I23" s="63">
        <f>+'24-03-010 Ind. Prog. Bonif. '!T71</f>
        <v>47617794</v>
      </c>
      <c r="J23" s="63">
        <f>+'24-03-010 Ind. Prog. Bonif. '!U71</f>
        <v>86292743</v>
      </c>
      <c r="K23" s="63">
        <f>+'24-03-010 Ind. Prog. Bonif. '!V71</f>
        <v>44013063</v>
      </c>
      <c r="L23" s="63">
        <f>+'24-03-010 Ind. Prog. Bonif. '!W71</f>
        <v>39331674</v>
      </c>
      <c r="M23" s="63">
        <f>+'24-03-010 Ind. Prog. Bonif. '!X71</f>
        <v>36399928</v>
      </c>
      <c r="N23" s="63">
        <f>+'24-03-010 Ind. Prog. Bonif. '!Y71</f>
        <v>119744665</v>
      </c>
      <c r="O23" s="63">
        <f>+'24-03-010 Ind. Prog. Bonif. '!Z71</f>
        <v>55376065</v>
      </c>
      <c r="P23" s="63">
        <f>+'24-03-010 Ind. Prog. Bonif. '!AA71</f>
        <v>55391914963</v>
      </c>
      <c r="Q23" s="63">
        <f>+'24-03-010 Ind. Prog. Bonif. '!AB71</f>
        <v>45746424</v>
      </c>
      <c r="R23" s="63">
        <f>+'24-03-010 Ind. Prog. Bonif. '!AC71</f>
        <v>55493037452</v>
      </c>
      <c r="S23" s="63">
        <f>+'24-03-010 Ind. Prog. Bonif. '!AD71</f>
        <v>0</v>
      </c>
      <c r="T23" s="63">
        <f>+'24-03-010 Ind. Prog. Bonif. '!AE71</f>
        <v>0</v>
      </c>
      <c r="U23" s="63">
        <f>+'24-03-010 Ind. Prog. Bonif. '!AF71</f>
        <v>0</v>
      </c>
      <c r="V23" s="63">
        <f>+'24-03-010 Ind. Prog. Bonif. '!AG71</f>
        <v>0</v>
      </c>
      <c r="W23" s="63">
        <f>+'24-03-010 Ind. Prog. Bonif. '!AH71</f>
        <v>55699074860</v>
      </c>
      <c r="X23" s="87">
        <f>+'24-03-010 Ind. Prog. Bonif. '!AI71</f>
        <v>0.66626814549231728</v>
      </c>
      <c r="Y23" s="87">
        <f>+'24-03-010 Ind. Prog. Bonif. '!AJ71</f>
        <v>0.99999640928898081</v>
      </c>
    </row>
    <row r="24" spans="1:25" ht="25.5" x14ac:dyDescent="0.25">
      <c r="A24" s="8" t="str">
        <f>"TOTAL ASIG."&amp;" "&amp;$A$5</f>
        <v>TOTAL ASIG. 24-03-010 "Programa Bonificación Ley N°20.595"</v>
      </c>
      <c r="B24" s="75">
        <f>SUM(B8:B23)</f>
        <v>83598786000</v>
      </c>
      <c r="C24" s="75">
        <f t="shared" ref="C24:V24" si="0">SUM(C8:C23)</f>
        <v>79857349541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13383187</v>
      </c>
      <c r="H24" s="75">
        <f t="shared" si="0"/>
        <v>25291762</v>
      </c>
      <c r="I24" s="75">
        <f t="shared" si="0"/>
        <v>47617794</v>
      </c>
      <c r="J24" s="75">
        <f t="shared" si="0"/>
        <v>86292743</v>
      </c>
      <c r="K24" s="75">
        <f t="shared" si="0"/>
        <v>44013063</v>
      </c>
      <c r="L24" s="75">
        <f t="shared" si="0"/>
        <v>39531674</v>
      </c>
      <c r="M24" s="75">
        <f t="shared" si="0"/>
        <v>36399928</v>
      </c>
      <c r="N24" s="75">
        <f t="shared" si="0"/>
        <v>119944665</v>
      </c>
      <c r="O24" s="75">
        <f t="shared" si="0"/>
        <v>55376065</v>
      </c>
      <c r="P24" s="75">
        <f t="shared" si="0"/>
        <v>55391914963</v>
      </c>
      <c r="Q24" s="75">
        <f t="shared" si="0"/>
        <v>45746424</v>
      </c>
      <c r="R24" s="75">
        <f t="shared" si="0"/>
        <v>55493037452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55699274860</v>
      </c>
      <c r="X24" s="90">
        <f>+'24-03-010 Ind. Prog. Bonif. '!AI72</f>
        <v>0.66626894390547731</v>
      </c>
      <c r="Y24" s="90">
        <f>'24-03-010 Ind. Prog. Bonif. 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D6C7-8B8E-402F-9DB5-691DB7CF12EB}">
  <sheetPr>
    <tabColor rgb="FF007DB5"/>
    <pageSetUpPr fitToPage="1"/>
  </sheetPr>
  <dimension ref="A1:DB91"/>
  <sheetViews>
    <sheetView topLeftCell="A28" zoomScale="120" zoomScaleNormal="120" workbookViewId="0">
      <selection activeCell="A61" sqref="A61:A6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87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85">
        <v>74715000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9">
        <v>1</v>
      </c>
      <c r="B9" s="19"/>
      <c r="C9" s="64"/>
      <c r="D9" s="29"/>
      <c r="E9" s="64"/>
      <c r="F9" s="64"/>
      <c r="G9" s="64"/>
      <c r="H9" s="29"/>
      <c r="I9" s="29"/>
      <c r="J9" s="199"/>
      <c r="K9" s="23">
        <v>74715000</v>
      </c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+J8</f>
        <v>74715000</v>
      </c>
      <c r="K11" s="33">
        <f>SUM(K9:K10)</f>
        <v>74715000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85">
        <v>33180000</v>
      </c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99"/>
      <c r="K17" s="23">
        <v>33180000</v>
      </c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+J16</f>
        <v>33180000</v>
      </c>
      <c r="K19" s="33">
        <f>SUM(K17:K18)</f>
        <v>33180000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85">
        <v>149321000</v>
      </c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9">
        <v>1</v>
      </c>
      <c r="B61" s="19"/>
      <c r="C61" s="20"/>
      <c r="D61" s="21"/>
      <c r="E61" s="22"/>
      <c r="F61" s="22"/>
      <c r="G61" s="22"/>
      <c r="H61" s="21"/>
      <c r="I61" s="21"/>
      <c r="J61" s="199"/>
      <c r="K61" s="23">
        <v>149321000</v>
      </c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9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+J60</f>
        <v>149321000</v>
      </c>
      <c r="K63" s="33">
        <f>SUM(K61:K62)</f>
        <v>149321000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85">
        <v>16371026000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33.75" customHeight="1" outlineLevel="1" x14ac:dyDescent="0.25">
      <c r="A69" s="19">
        <v>1</v>
      </c>
      <c r="B69" s="19"/>
      <c r="C69" s="50" t="s">
        <v>99</v>
      </c>
      <c r="D69" s="51">
        <v>45313</v>
      </c>
      <c r="E69" s="69" t="s">
        <v>96</v>
      </c>
      <c r="F69" s="70" t="s">
        <v>97</v>
      </c>
      <c r="G69" s="46" t="s">
        <v>301</v>
      </c>
      <c r="H69" s="53">
        <v>45292</v>
      </c>
      <c r="I69" s="55">
        <v>45657</v>
      </c>
      <c r="J69" s="199"/>
      <c r="K69" s="99">
        <v>1622955642</v>
      </c>
      <c r="L69" s="46" t="s">
        <v>302</v>
      </c>
      <c r="M69" s="97"/>
      <c r="N69" s="73"/>
      <c r="O69" s="47"/>
      <c r="P69" s="74"/>
      <c r="Q69" s="74"/>
      <c r="R69" s="24"/>
      <c r="S69" s="24">
        <v>811477821</v>
      </c>
      <c r="T69" s="24"/>
      <c r="U69" s="25">
        <f>SUM(R69:T69)</f>
        <v>811477821</v>
      </c>
      <c r="V69" s="24"/>
      <c r="W69" s="24"/>
      <c r="X69" s="24">
        <v>811477821</v>
      </c>
      <c r="Y69" s="25">
        <f>SUM(V69:X69)</f>
        <v>811477821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1622955642</v>
      </c>
      <c r="AI69" s="26">
        <f>IF(ISERROR(AH69/J68),0,AH69/J68)</f>
        <v>9.9135853916547445E-2</v>
      </c>
      <c r="AJ69" s="27">
        <f>IF(ISERROR(AH69/$AH$72),"-",AH69/$AH$72)</f>
        <v>0.80625504513725399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36.75" customHeight="1" outlineLevel="1" x14ac:dyDescent="0.25">
      <c r="A70" s="19">
        <v>2</v>
      </c>
      <c r="B70" s="19"/>
      <c r="C70" s="50" t="s">
        <v>98</v>
      </c>
      <c r="D70" s="51">
        <v>45328</v>
      </c>
      <c r="E70" s="69" t="s">
        <v>100</v>
      </c>
      <c r="F70" s="70" t="s">
        <v>101</v>
      </c>
      <c r="G70" s="46" t="s">
        <v>301</v>
      </c>
      <c r="H70" s="53">
        <v>45292</v>
      </c>
      <c r="I70" s="55">
        <v>45657</v>
      </c>
      <c r="J70" s="199"/>
      <c r="K70" s="99">
        <v>390000000</v>
      </c>
      <c r="L70" s="46" t="s">
        <v>302</v>
      </c>
      <c r="M70" s="97"/>
      <c r="N70" s="73"/>
      <c r="O70" s="47"/>
      <c r="P70" s="74"/>
      <c r="Q70" s="74"/>
      <c r="R70" s="24">
        <v>390000000</v>
      </c>
      <c r="S70" s="24"/>
      <c r="T70" s="24"/>
      <c r="U70" s="25">
        <f>SUM(R70:T70)</f>
        <v>390000000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390000000</v>
      </c>
      <c r="AI70" s="26">
        <f>IF(ISERROR(AH70/J68),0,AH70/J68)</f>
        <v>2.3822575323012744E-2</v>
      </c>
      <c r="AJ70" s="27">
        <f>IF(ISERROR(AH70/$AH$72),"-",AH70/$AH$72)</f>
        <v>0.19374495486274604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87" t="s">
        <v>75</v>
      </c>
      <c r="B71" s="188"/>
      <c r="C71" s="188"/>
      <c r="D71" s="188"/>
      <c r="E71" s="189"/>
      <c r="F71" s="187"/>
      <c r="G71" s="188"/>
      <c r="H71" s="188"/>
      <c r="I71" s="188"/>
      <c r="J71" s="75">
        <f>J68</f>
        <v>16371026000</v>
      </c>
      <c r="K71" s="75">
        <f>SUM(K69:K70)</f>
        <v>2012955642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G71" si="15">SUM(R69:R69)</f>
        <v>0</v>
      </c>
      <c r="S71" s="75">
        <f>SUM(S69:S70)</f>
        <v>811477821</v>
      </c>
      <c r="T71" s="75">
        <f t="shared" ref="T71:U71" si="16">SUM(T69:T70)</f>
        <v>0</v>
      </c>
      <c r="U71" s="75">
        <f t="shared" si="16"/>
        <v>1201477821</v>
      </c>
      <c r="V71" s="75">
        <f t="shared" si="15"/>
        <v>0</v>
      </c>
      <c r="W71" s="75">
        <f t="shared" si="15"/>
        <v>0</v>
      </c>
      <c r="X71" s="75">
        <f t="shared" si="15"/>
        <v>811477821</v>
      </c>
      <c r="Y71" s="75">
        <f t="shared" si="15"/>
        <v>811477821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>SUM(AH69:AH70)</f>
        <v>2012955642</v>
      </c>
      <c r="AI71" s="78">
        <f>IF(ISERROR(AH71/J71),0,AH71/J71)</f>
        <v>0.12295842923956019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95" t="str">
        <f>"TOTAL ASIG."&amp;" "&amp;$A$5</f>
        <v>TOTAL ASIG. 24-03-335 "Programa de Habitabilidad Chile Solidario"</v>
      </c>
      <c r="B72" s="196"/>
      <c r="C72" s="196"/>
      <c r="D72" s="196"/>
      <c r="E72" s="196"/>
      <c r="F72" s="196"/>
      <c r="G72" s="196"/>
      <c r="H72" s="196"/>
      <c r="I72" s="197"/>
      <c r="J72" s="33">
        <f>SUM(J11,J15,J19,J23,J27,J31,J35,J39,J43,J47,J51,J55,J59,J63,J67,J71)</f>
        <v>16628242000</v>
      </c>
      <c r="K72" s="33">
        <f>+K11+K15+K19+K23+K27+K31+K35+K39+K43+K47+K51+K55+K67+K59+K63+K71</f>
        <v>2270171642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7">+R11+R15+R19+R23+R27+R31+R35+R39+R43+R47+R51+R55+R67+R59+R63+R71</f>
        <v>0</v>
      </c>
      <c r="S72" s="33">
        <f t="shared" si="17"/>
        <v>811477821</v>
      </c>
      <c r="T72" s="33">
        <f t="shared" si="17"/>
        <v>0</v>
      </c>
      <c r="U72" s="33">
        <f t="shared" si="17"/>
        <v>1201477821</v>
      </c>
      <c r="V72" s="33">
        <f t="shared" si="17"/>
        <v>0</v>
      </c>
      <c r="W72" s="33">
        <f t="shared" si="17"/>
        <v>0</v>
      </c>
      <c r="X72" s="33">
        <f t="shared" si="17"/>
        <v>811477821</v>
      </c>
      <c r="Y72" s="33">
        <f t="shared" si="17"/>
        <v>811477821</v>
      </c>
      <c r="Z72" s="33">
        <f t="shared" si="17"/>
        <v>0</v>
      </c>
      <c r="AA72" s="33">
        <f t="shared" si="17"/>
        <v>0</v>
      </c>
      <c r="AB72" s="33">
        <f t="shared" si="17"/>
        <v>0</v>
      </c>
      <c r="AC72" s="33">
        <f t="shared" si="17"/>
        <v>0</v>
      </c>
      <c r="AD72" s="33">
        <f t="shared" si="17"/>
        <v>0</v>
      </c>
      <c r="AE72" s="33">
        <f t="shared" si="17"/>
        <v>0</v>
      </c>
      <c r="AF72" s="33">
        <f t="shared" si="17"/>
        <v>0</v>
      </c>
      <c r="AG72" s="33">
        <f t="shared" si="17"/>
        <v>0</v>
      </c>
      <c r="AH72" s="33">
        <f t="shared" si="17"/>
        <v>2012955642</v>
      </c>
      <c r="AI72" s="36">
        <f>IF(ISERROR(AH72/J72),0,AH72/J72)</f>
        <v>0.1210564317021607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3:J14"/>
    <mergeCell ref="J8:J10"/>
    <mergeCell ref="A31:I31"/>
    <mergeCell ref="A16:E16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J16:J18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0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1F761C13-8E74-4C61-8B26-D589070674B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7BF278-8986-455A-A56C-3078D26A5A4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D3548E95-235F-49F5-A2AA-D8B16C548D8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A8FFC09-50DC-4FED-A461-BF96F0AE5602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D32D9FB6-5377-409B-9CAC-6198E1EAB741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BA7303B-A3BB-41C8-A90D-84D212EEA7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4BB4AE90-49B7-48EB-83AF-BD15ABC01E0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1B4F4AC-4DFB-490E-8ECE-848A2B5E884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76DF7-892B-4531-8E26-81BB755BC7BE}">
  <sheetPr>
    <tabColor rgb="FF33CCFF"/>
    <pageSetUpPr fitToPage="1"/>
  </sheetPr>
  <dimension ref="A1:AJ41"/>
  <sheetViews>
    <sheetView topLeftCell="A9" zoomScale="110" zoomScaleNormal="11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'24-03-335 Ind. Habitabilidad'!A5:U5</f>
        <v>24-03-335 "Programa de Habitabilidad Chile Solidario"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41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+'24-03-335 Ind. Habitabilidad'!J11</f>
        <v>74715000</v>
      </c>
      <c r="C8" s="63">
        <f>+'24-03-335 Ind. Habitabilidad'!K11</f>
        <v>74715000</v>
      </c>
      <c r="D8" s="63">
        <f>+'24-03-335 Ind. Habitabilidad'!M11</f>
        <v>0</v>
      </c>
      <c r="E8" s="63">
        <f>+'24-03-335 Ind. Habitabilidad'!N11</f>
        <v>0</v>
      </c>
      <c r="F8" s="63">
        <f>+'24-03-335 Ind. Habitabilidad'!O11</f>
        <v>0</v>
      </c>
      <c r="G8" s="63">
        <f>+'24-03-335 Ind. Habitabilidad'!R11</f>
        <v>0</v>
      </c>
      <c r="H8" s="63">
        <f>+'24-03-335 Ind. Habitabilidad'!S11</f>
        <v>0</v>
      </c>
      <c r="I8" s="63">
        <f>+'24-03-335 Ind. Habitabilidad'!T11</f>
        <v>0</v>
      </c>
      <c r="J8" s="63">
        <f>+'24-03-335 Ind. Habitabilidad'!U11</f>
        <v>0</v>
      </c>
      <c r="K8" s="63">
        <f>+'24-03-335 Ind. Habitabilidad'!V11</f>
        <v>0</v>
      </c>
      <c r="L8" s="63">
        <f>+'24-03-335 Ind. Habitabilidad'!W11</f>
        <v>0</v>
      </c>
      <c r="M8" s="63">
        <f>+'24-03-335 Ind. Habitabilidad'!X11</f>
        <v>0</v>
      </c>
      <c r="N8" s="63">
        <f>+'24-03-335 Ind. Habitabilidad'!Y11</f>
        <v>0</v>
      </c>
      <c r="O8" s="63">
        <f>+'24-03-335 Ind. Habitabilidad'!Z11</f>
        <v>0</v>
      </c>
      <c r="P8" s="63">
        <f>+'24-03-335 Ind. Habitabilidad'!AA11</f>
        <v>0</v>
      </c>
      <c r="Q8" s="63">
        <f>+'24-03-335 Ind. Habitabilidad'!AB11</f>
        <v>0</v>
      </c>
      <c r="R8" s="63">
        <f>+'24-03-335 Ind. Habitabilidad'!AC11</f>
        <v>0</v>
      </c>
      <c r="S8" s="63">
        <f>+'24-03-335 Ind. Habitabilidad'!AD11</f>
        <v>0</v>
      </c>
      <c r="T8" s="63">
        <f>+'24-03-335 Ind. Habitabilidad'!AE11</f>
        <v>0</v>
      </c>
      <c r="U8" s="63">
        <f>+'24-03-335 Ind. Habitabilidad'!AF11</f>
        <v>0</v>
      </c>
      <c r="V8" s="63">
        <f>+'24-03-335 Ind. Habitabilidad'!AG11</f>
        <v>0</v>
      </c>
      <c r="W8" s="63">
        <f>+'24-03-335 Ind. Habitabilidad'!AH11</f>
        <v>0</v>
      </c>
      <c r="X8" s="87">
        <f>+'24-03-335 Ind. Habitabilidad'!AI11</f>
        <v>0</v>
      </c>
      <c r="Y8" s="87">
        <f>+'24-03-335 Ind. Habitabilidad'!AJ11</f>
        <v>0</v>
      </c>
    </row>
    <row r="9" spans="1:36" ht="24.75" customHeight="1" x14ac:dyDescent="0.25">
      <c r="A9" s="86" t="s">
        <v>46</v>
      </c>
      <c r="B9" s="63">
        <f>+'24-03-335 Ind. Habitabilidad'!J15</f>
        <v>0</v>
      </c>
      <c r="C9" s="63">
        <f>+'24-03-335 Ind. Habitabilidad'!K15</f>
        <v>0</v>
      </c>
      <c r="D9" s="63">
        <f>+'24-03-335 Ind. Habitabilidad'!M15</f>
        <v>0</v>
      </c>
      <c r="E9" s="63">
        <f>+'24-03-335 Ind. Habitabilidad'!N15</f>
        <v>0</v>
      </c>
      <c r="F9" s="63">
        <f>+'24-03-335 Ind. Habitabilidad'!O15</f>
        <v>0</v>
      </c>
      <c r="G9" s="63">
        <f>+'24-03-335 Ind. Habitabilidad'!R15</f>
        <v>0</v>
      </c>
      <c r="H9" s="63">
        <f>+'24-03-335 Ind. Habitabilidad'!S15</f>
        <v>0</v>
      </c>
      <c r="I9" s="63">
        <f>+'24-03-335 Ind. Habitabilidad'!T15</f>
        <v>0</v>
      </c>
      <c r="J9" s="63">
        <f>+'24-03-335 Ind. Habitabilidad'!U15</f>
        <v>0</v>
      </c>
      <c r="K9" s="63">
        <f>+'24-03-335 Ind. Habitabilidad'!V15</f>
        <v>0</v>
      </c>
      <c r="L9" s="63">
        <f>+'24-03-335 Ind. Habitabilidad'!W15</f>
        <v>0</v>
      </c>
      <c r="M9" s="63">
        <f>+'24-03-335 Ind. Habitabilidad'!X15</f>
        <v>0</v>
      </c>
      <c r="N9" s="63">
        <f>+'24-03-335 Ind. Habitabilidad'!Y15</f>
        <v>0</v>
      </c>
      <c r="O9" s="63">
        <f>+'24-03-335 Ind. Habitabilidad'!Z15</f>
        <v>0</v>
      </c>
      <c r="P9" s="63">
        <f>+'24-03-335 Ind. Habitabilidad'!AA15</f>
        <v>0</v>
      </c>
      <c r="Q9" s="63">
        <f>+'24-03-335 Ind. Habitabilidad'!AB15</f>
        <v>0</v>
      </c>
      <c r="R9" s="63">
        <f>+'24-03-335 Ind. Habitabilidad'!AC15</f>
        <v>0</v>
      </c>
      <c r="S9" s="63">
        <f>+'24-03-335 Ind. Habitabilidad'!AD15</f>
        <v>0</v>
      </c>
      <c r="T9" s="63">
        <f>+'24-03-335 Ind. Habitabilidad'!AE15</f>
        <v>0</v>
      </c>
      <c r="U9" s="63">
        <f>+'24-03-335 Ind. Habitabilidad'!AF15</f>
        <v>0</v>
      </c>
      <c r="V9" s="63">
        <f>+'24-03-335 Ind. Habitabilidad'!AG15</f>
        <v>0</v>
      </c>
      <c r="W9" s="63">
        <f>+'24-03-335 Ind. Habitabilidad'!AH15</f>
        <v>0</v>
      </c>
      <c r="X9" s="87">
        <f>+'24-03-335 Ind. Habitabilidad'!AI15</f>
        <v>0</v>
      </c>
      <c r="Y9" s="87">
        <f>+'24-03-335 Ind. Habitabilidad'!AJ15</f>
        <v>0</v>
      </c>
    </row>
    <row r="10" spans="1:36" ht="24.75" customHeight="1" x14ac:dyDescent="0.25">
      <c r="A10" s="86" t="s">
        <v>48</v>
      </c>
      <c r="B10" s="63">
        <f>+'24-03-335 Ind. Habitabilidad'!J19</f>
        <v>33180000</v>
      </c>
      <c r="C10" s="63">
        <f>+'24-03-335 Ind. Habitabilidad'!K19</f>
        <v>33180000</v>
      </c>
      <c r="D10" s="63">
        <f>+'24-03-335 Ind. Habitabilidad'!M19</f>
        <v>0</v>
      </c>
      <c r="E10" s="63">
        <f>+'24-03-335 Ind. Habitabilidad'!N19</f>
        <v>0</v>
      </c>
      <c r="F10" s="63">
        <f>+'24-03-335 Ind. Habitabilidad'!O19</f>
        <v>0</v>
      </c>
      <c r="G10" s="63">
        <f>+'24-03-335 Ind. Habitabilidad'!R19</f>
        <v>0</v>
      </c>
      <c r="H10" s="63">
        <f>+'24-03-335 Ind. Habitabilidad'!S19</f>
        <v>0</v>
      </c>
      <c r="I10" s="63">
        <f>+'24-03-335 Ind. Habitabilidad'!T19</f>
        <v>0</v>
      </c>
      <c r="J10" s="63">
        <f>+'24-03-335 Ind. Habitabilidad'!U19</f>
        <v>0</v>
      </c>
      <c r="K10" s="63">
        <f>+'24-03-335 Ind. Habitabilidad'!V19</f>
        <v>0</v>
      </c>
      <c r="L10" s="63">
        <f>+'24-03-335 Ind. Habitabilidad'!W19</f>
        <v>0</v>
      </c>
      <c r="M10" s="63">
        <f>+'24-03-335 Ind. Habitabilidad'!X19</f>
        <v>0</v>
      </c>
      <c r="N10" s="63">
        <f>+'24-03-335 Ind. Habitabilidad'!Y19</f>
        <v>0</v>
      </c>
      <c r="O10" s="63">
        <f>+'24-03-335 Ind. Habitabilidad'!Z19</f>
        <v>0</v>
      </c>
      <c r="P10" s="63">
        <f>+'24-03-335 Ind. Habitabilidad'!AA19</f>
        <v>0</v>
      </c>
      <c r="Q10" s="63">
        <f>+'24-03-335 Ind. Habitabilidad'!AB19</f>
        <v>0</v>
      </c>
      <c r="R10" s="63">
        <f>+'24-03-335 Ind. Habitabilidad'!AC19</f>
        <v>0</v>
      </c>
      <c r="S10" s="63">
        <f>+'24-03-335 Ind. Habitabilidad'!AD19</f>
        <v>0</v>
      </c>
      <c r="T10" s="63">
        <f>+'24-03-335 Ind. Habitabilidad'!AE19</f>
        <v>0</v>
      </c>
      <c r="U10" s="63">
        <f>+'24-03-335 Ind. Habitabilidad'!AF19</f>
        <v>0</v>
      </c>
      <c r="V10" s="63">
        <f>+'24-03-335 Ind. Habitabilidad'!AG19</f>
        <v>0</v>
      </c>
      <c r="W10" s="63">
        <f>+'24-03-335 Ind. Habitabilidad'!AH19</f>
        <v>0</v>
      </c>
      <c r="X10" s="87">
        <f>+'24-03-335 Ind. Habitabilidad'!AI19</f>
        <v>0</v>
      </c>
      <c r="Y10" s="87">
        <f>+'24-03-335 Ind. Habitabilidad'!AJ19</f>
        <v>0</v>
      </c>
    </row>
    <row r="11" spans="1:36" ht="24.75" customHeight="1" x14ac:dyDescent="0.25">
      <c r="A11" s="86" t="s">
        <v>50</v>
      </c>
      <c r="B11" s="63">
        <f>+'24-03-335 Ind. Habitabilidad'!J23</f>
        <v>0</v>
      </c>
      <c r="C11" s="63">
        <f>+'24-03-335 Ind. Habitabilidad'!K23</f>
        <v>0</v>
      </c>
      <c r="D11" s="63">
        <f>+'24-03-335 Ind. Habitabilidad'!M23</f>
        <v>0</v>
      </c>
      <c r="E11" s="63">
        <f>+'24-03-335 Ind. Habitabilidad'!N23</f>
        <v>0</v>
      </c>
      <c r="F11" s="63">
        <f>+'24-03-335 Ind. Habitabilidad'!O23</f>
        <v>0</v>
      </c>
      <c r="G11" s="63">
        <f>+'24-03-335 Ind. Habitabilidad'!R23</f>
        <v>0</v>
      </c>
      <c r="H11" s="63">
        <f>+'24-03-335 Ind. Habitabilidad'!S23</f>
        <v>0</v>
      </c>
      <c r="I11" s="63">
        <f>+'24-03-335 Ind. Habitabilidad'!T23</f>
        <v>0</v>
      </c>
      <c r="J11" s="63">
        <f>+'24-03-335 Ind. Habitabilidad'!U23</f>
        <v>0</v>
      </c>
      <c r="K11" s="63">
        <f>+'24-03-335 Ind. Habitabilidad'!V23</f>
        <v>0</v>
      </c>
      <c r="L11" s="63">
        <f>+'24-03-335 Ind. Habitabilidad'!W23</f>
        <v>0</v>
      </c>
      <c r="M11" s="63">
        <f>+'24-03-335 Ind. Habitabilidad'!X23</f>
        <v>0</v>
      </c>
      <c r="N11" s="63">
        <f>+'24-03-335 Ind. Habitabilidad'!Y23</f>
        <v>0</v>
      </c>
      <c r="O11" s="63">
        <f>+'24-03-335 Ind. Habitabilidad'!Z23</f>
        <v>0</v>
      </c>
      <c r="P11" s="63">
        <f>+'24-03-335 Ind. Habitabilidad'!AA23</f>
        <v>0</v>
      </c>
      <c r="Q11" s="63">
        <f>+'24-03-335 Ind. Habitabilidad'!AB23</f>
        <v>0</v>
      </c>
      <c r="R11" s="63">
        <f>+'24-03-335 Ind. Habitabilidad'!AC23</f>
        <v>0</v>
      </c>
      <c r="S11" s="63">
        <f>+'24-03-335 Ind. Habitabilidad'!AD23</f>
        <v>0</v>
      </c>
      <c r="T11" s="63">
        <f>+'24-03-335 Ind. Habitabilidad'!AE23</f>
        <v>0</v>
      </c>
      <c r="U11" s="63">
        <f>+'24-03-335 Ind. Habitabilidad'!AF23</f>
        <v>0</v>
      </c>
      <c r="V11" s="63">
        <f>+'24-03-335 Ind. Habitabilidad'!AG23</f>
        <v>0</v>
      </c>
      <c r="W11" s="63">
        <f>+'24-03-335 Ind. Habitabilidad'!AH23</f>
        <v>0</v>
      </c>
      <c r="X11" s="87">
        <f>+'24-03-335 Ind. Habitabilidad'!AI23</f>
        <v>0</v>
      </c>
      <c r="Y11" s="87">
        <f>+'24-03-335 Ind. Habitabilidad'!AJ23</f>
        <v>0</v>
      </c>
    </row>
    <row r="12" spans="1:36" ht="24.75" customHeight="1" x14ac:dyDescent="0.25">
      <c r="A12" s="86" t="s">
        <v>52</v>
      </c>
      <c r="B12" s="63">
        <f>+'24-03-335 Ind. Habitabilidad'!J27</f>
        <v>0</v>
      </c>
      <c r="C12" s="63">
        <f>+'24-03-335 Ind. Habitabilidad'!K27</f>
        <v>0</v>
      </c>
      <c r="D12" s="63">
        <f>+'24-03-335 Ind. Habitabilidad'!M27</f>
        <v>0</v>
      </c>
      <c r="E12" s="63">
        <f>+'24-03-335 Ind. Habitabilidad'!N27</f>
        <v>0</v>
      </c>
      <c r="F12" s="63">
        <f>+'24-03-335 Ind. Habitabilidad'!O27</f>
        <v>0</v>
      </c>
      <c r="G12" s="63">
        <f>+'24-03-335 Ind. Habitabilidad'!R27</f>
        <v>0</v>
      </c>
      <c r="H12" s="63">
        <f>+'24-03-335 Ind. Habitabilidad'!S27</f>
        <v>0</v>
      </c>
      <c r="I12" s="63">
        <f>+'24-03-335 Ind. Habitabilidad'!T27</f>
        <v>0</v>
      </c>
      <c r="J12" s="63">
        <f>+'24-03-335 Ind. Habitabilidad'!U27</f>
        <v>0</v>
      </c>
      <c r="K12" s="63">
        <f>+'24-03-335 Ind. Habitabilidad'!V27</f>
        <v>0</v>
      </c>
      <c r="L12" s="63">
        <f>+'24-03-335 Ind. Habitabilidad'!W27</f>
        <v>0</v>
      </c>
      <c r="M12" s="63">
        <f>+'24-03-335 Ind. Habitabilidad'!X27</f>
        <v>0</v>
      </c>
      <c r="N12" s="63">
        <f>+'24-03-335 Ind. Habitabilidad'!Y27</f>
        <v>0</v>
      </c>
      <c r="O12" s="63">
        <f>+'24-03-335 Ind. Habitabilidad'!Z27</f>
        <v>0</v>
      </c>
      <c r="P12" s="63">
        <f>+'24-03-335 Ind. Habitabilidad'!AA27</f>
        <v>0</v>
      </c>
      <c r="Q12" s="63">
        <f>+'24-03-335 Ind. Habitabilidad'!AB27</f>
        <v>0</v>
      </c>
      <c r="R12" s="63">
        <f>+'24-03-335 Ind. Habitabilidad'!AC27</f>
        <v>0</v>
      </c>
      <c r="S12" s="63">
        <f>+'24-03-335 Ind. Habitabilidad'!AD27</f>
        <v>0</v>
      </c>
      <c r="T12" s="63">
        <f>+'24-03-335 Ind. Habitabilidad'!AE27</f>
        <v>0</v>
      </c>
      <c r="U12" s="63">
        <f>+'24-03-335 Ind. Habitabilidad'!AF27</f>
        <v>0</v>
      </c>
      <c r="V12" s="63">
        <f>+'24-03-335 Ind. Habitabilidad'!AG27</f>
        <v>0</v>
      </c>
      <c r="W12" s="63">
        <f>+'24-03-335 Ind. Habitabilidad'!AH27</f>
        <v>0</v>
      </c>
      <c r="X12" s="87">
        <f>+'24-03-335 Ind. Habitabilidad'!AI27</f>
        <v>0</v>
      </c>
      <c r="Y12" s="87">
        <f>+'24-03-335 Ind. Habitabilidad'!AJ27</f>
        <v>0</v>
      </c>
    </row>
    <row r="13" spans="1:36" ht="24.75" customHeight="1" x14ac:dyDescent="0.25">
      <c r="A13" s="86" t="s">
        <v>54</v>
      </c>
      <c r="B13" s="63">
        <f>+'24-03-335 Ind. Habitabilidad'!J31</f>
        <v>0</v>
      </c>
      <c r="C13" s="63">
        <f>+'24-03-335 Ind. Habitabilidad'!K31</f>
        <v>0</v>
      </c>
      <c r="D13" s="63">
        <f>+'24-03-335 Ind. Habitabilidad'!M31</f>
        <v>0</v>
      </c>
      <c r="E13" s="63">
        <f>+'24-03-335 Ind. Habitabilidad'!N31</f>
        <v>0</v>
      </c>
      <c r="F13" s="63">
        <f>+'24-03-335 Ind. Habitabilidad'!O31</f>
        <v>0</v>
      </c>
      <c r="G13" s="63">
        <f>+'24-03-335 Ind. Habitabilidad'!R31</f>
        <v>0</v>
      </c>
      <c r="H13" s="63">
        <f>+'24-03-335 Ind. Habitabilidad'!S31</f>
        <v>0</v>
      </c>
      <c r="I13" s="63">
        <f>+'24-03-335 Ind. Habitabilidad'!T31</f>
        <v>0</v>
      </c>
      <c r="J13" s="63">
        <f>+'24-03-335 Ind. Habitabilidad'!U31</f>
        <v>0</v>
      </c>
      <c r="K13" s="63">
        <f>+'24-03-335 Ind. Habitabilidad'!V31</f>
        <v>0</v>
      </c>
      <c r="L13" s="63">
        <f>+'24-03-335 Ind. Habitabilidad'!W31</f>
        <v>0</v>
      </c>
      <c r="M13" s="63">
        <f>+'24-03-335 Ind. Habitabilidad'!X31</f>
        <v>0</v>
      </c>
      <c r="N13" s="63">
        <f>+'24-03-335 Ind. Habitabilidad'!Y31</f>
        <v>0</v>
      </c>
      <c r="O13" s="63">
        <f>+'24-03-335 Ind. Habitabilidad'!Z31</f>
        <v>0</v>
      </c>
      <c r="P13" s="63">
        <f>+'24-03-335 Ind. Habitabilidad'!AA31</f>
        <v>0</v>
      </c>
      <c r="Q13" s="63">
        <f>+'24-03-335 Ind. Habitabilidad'!AB31</f>
        <v>0</v>
      </c>
      <c r="R13" s="63">
        <f>+'24-03-335 Ind. Habitabilidad'!AC31</f>
        <v>0</v>
      </c>
      <c r="S13" s="63">
        <f>+'24-03-335 Ind. Habitabilidad'!AD31</f>
        <v>0</v>
      </c>
      <c r="T13" s="63">
        <f>+'24-03-335 Ind. Habitabilidad'!AE31</f>
        <v>0</v>
      </c>
      <c r="U13" s="63">
        <f>+'24-03-335 Ind. Habitabilidad'!AF31</f>
        <v>0</v>
      </c>
      <c r="V13" s="63">
        <f>+'24-03-335 Ind. Habitabilidad'!AG31</f>
        <v>0</v>
      </c>
      <c r="W13" s="63">
        <f>+'24-03-335 Ind. Habitabilidad'!AH31</f>
        <v>0</v>
      </c>
      <c r="X13" s="87">
        <f>+'24-03-335 Ind. Habitabilidad'!AI31</f>
        <v>0</v>
      </c>
      <c r="Y13" s="87">
        <f>+'24-03-335 Ind. Habitabilidad'!AJ31</f>
        <v>0</v>
      </c>
    </row>
    <row r="14" spans="1:36" ht="24.75" customHeight="1" x14ac:dyDescent="0.25">
      <c r="A14" s="86" t="s">
        <v>56</v>
      </c>
      <c r="B14" s="63">
        <f>+'24-03-335 Ind. Habitabilidad'!J35</f>
        <v>0</v>
      </c>
      <c r="C14" s="63">
        <f>+'24-03-335 Ind. Habitabilidad'!K35</f>
        <v>0</v>
      </c>
      <c r="D14" s="63">
        <f>+'24-03-335 Ind. Habitabilidad'!M35</f>
        <v>0</v>
      </c>
      <c r="E14" s="63">
        <f>+'24-03-335 Ind. Habitabilidad'!N35</f>
        <v>0</v>
      </c>
      <c r="F14" s="63">
        <f>+'24-03-335 Ind. Habitabilidad'!O35</f>
        <v>0</v>
      </c>
      <c r="G14" s="63">
        <f>+'24-03-335 Ind. Habitabilidad'!R35</f>
        <v>0</v>
      </c>
      <c r="H14" s="63">
        <f>+'24-03-335 Ind. Habitabilidad'!S35</f>
        <v>0</v>
      </c>
      <c r="I14" s="63">
        <f>+'24-03-335 Ind. Habitabilidad'!T35</f>
        <v>0</v>
      </c>
      <c r="J14" s="63">
        <f>+'24-03-335 Ind. Habitabilidad'!U35</f>
        <v>0</v>
      </c>
      <c r="K14" s="63">
        <f>+'24-03-335 Ind. Habitabilidad'!V35</f>
        <v>0</v>
      </c>
      <c r="L14" s="63">
        <f>+'24-03-335 Ind. Habitabilidad'!W35</f>
        <v>0</v>
      </c>
      <c r="M14" s="63">
        <f>+'24-03-335 Ind. Habitabilidad'!X35</f>
        <v>0</v>
      </c>
      <c r="N14" s="63">
        <f>+'24-03-335 Ind. Habitabilidad'!Y35</f>
        <v>0</v>
      </c>
      <c r="O14" s="63">
        <f>+'24-03-335 Ind. Habitabilidad'!Z35</f>
        <v>0</v>
      </c>
      <c r="P14" s="63">
        <f>+'24-03-335 Ind. Habitabilidad'!AA35</f>
        <v>0</v>
      </c>
      <c r="Q14" s="63">
        <f>+'24-03-335 Ind. Habitabilidad'!AB35</f>
        <v>0</v>
      </c>
      <c r="R14" s="63">
        <f>+'24-03-335 Ind. Habitabilidad'!AC35</f>
        <v>0</v>
      </c>
      <c r="S14" s="63">
        <f>+'24-03-335 Ind. Habitabilidad'!AD35</f>
        <v>0</v>
      </c>
      <c r="T14" s="63">
        <f>+'24-03-335 Ind. Habitabilidad'!AE35</f>
        <v>0</v>
      </c>
      <c r="U14" s="63">
        <f>+'24-03-335 Ind. Habitabilidad'!AF35</f>
        <v>0</v>
      </c>
      <c r="V14" s="63">
        <f>+'24-03-335 Ind. Habitabilidad'!AG35</f>
        <v>0</v>
      </c>
      <c r="W14" s="63">
        <f>+'24-03-335 Ind. Habitabilidad'!AH35</f>
        <v>0</v>
      </c>
      <c r="X14" s="87">
        <f>+'24-03-335 Ind. Habitabilidad'!AI35</f>
        <v>0</v>
      </c>
      <c r="Y14" s="87">
        <f>+'24-03-335 Ind. Habitabilidad'!AJ35</f>
        <v>0</v>
      </c>
    </row>
    <row r="15" spans="1:36" ht="24.75" customHeight="1" x14ac:dyDescent="0.25">
      <c r="A15" s="86" t="s">
        <v>58</v>
      </c>
      <c r="B15" s="63">
        <f>+'24-03-335 Ind. Habitabilidad'!J39</f>
        <v>0</v>
      </c>
      <c r="C15" s="63">
        <f>+'24-03-335 Ind. Habitabilidad'!K39</f>
        <v>0</v>
      </c>
      <c r="D15" s="63">
        <f>+'24-03-335 Ind. Habitabilidad'!M39</f>
        <v>0</v>
      </c>
      <c r="E15" s="63">
        <f>+'24-03-335 Ind. Habitabilidad'!N39</f>
        <v>0</v>
      </c>
      <c r="F15" s="63">
        <f>+'24-03-335 Ind. Habitabilidad'!O39</f>
        <v>0</v>
      </c>
      <c r="G15" s="63">
        <f>+'24-03-335 Ind. Habitabilidad'!R39</f>
        <v>0</v>
      </c>
      <c r="H15" s="63">
        <f>+'24-03-335 Ind. Habitabilidad'!S39</f>
        <v>0</v>
      </c>
      <c r="I15" s="63">
        <f>+'24-03-335 Ind. Habitabilidad'!T39</f>
        <v>0</v>
      </c>
      <c r="J15" s="63">
        <f>+'24-03-335 Ind. Habitabilidad'!U39</f>
        <v>0</v>
      </c>
      <c r="K15" s="63">
        <f>+'24-03-335 Ind. Habitabilidad'!V39</f>
        <v>0</v>
      </c>
      <c r="L15" s="63">
        <f>+'24-03-335 Ind. Habitabilidad'!W39</f>
        <v>0</v>
      </c>
      <c r="M15" s="63">
        <f>+'24-03-335 Ind. Habitabilidad'!X39</f>
        <v>0</v>
      </c>
      <c r="N15" s="63">
        <f>+'24-03-335 Ind. Habitabilidad'!Y39</f>
        <v>0</v>
      </c>
      <c r="O15" s="63">
        <f>+'24-03-335 Ind. Habitabilidad'!Z39</f>
        <v>0</v>
      </c>
      <c r="P15" s="63">
        <f>+'24-03-335 Ind. Habitabilidad'!AA39</f>
        <v>0</v>
      </c>
      <c r="Q15" s="63">
        <f>+'24-03-335 Ind. Habitabilidad'!AB39</f>
        <v>0</v>
      </c>
      <c r="R15" s="63">
        <f>+'24-03-335 Ind. Habitabilidad'!AC39</f>
        <v>0</v>
      </c>
      <c r="S15" s="63">
        <f>+'24-03-335 Ind. Habitabilidad'!AD39</f>
        <v>0</v>
      </c>
      <c r="T15" s="63">
        <f>+'24-03-335 Ind. Habitabilidad'!AE39</f>
        <v>0</v>
      </c>
      <c r="U15" s="63">
        <f>+'24-03-335 Ind. Habitabilidad'!AF39</f>
        <v>0</v>
      </c>
      <c r="V15" s="63">
        <f>+'24-03-335 Ind. Habitabilidad'!AG39</f>
        <v>0</v>
      </c>
      <c r="W15" s="63">
        <f>+'24-03-335 Ind. Habitabilidad'!AH39</f>
        <v>0</v>
      </c>
      <c r="X15" s="87">
        <f>+'24-03-335 Ind. Habitabilidad'!AI39</f>
        <v>0</v>
      </c>
      <c r="Y15" s="87">
        <f>+'24-03-335 Ind. Habitabilidad'!AJ39</f>
        <v>0</v>
      </c>
    </row>
    <row r="16" spans="1:36" ht="24.75" customHeight="1" x14ac:dyDescent="0.25">
      <c r="A16" s="86" t="s">
        <v>60</v>
      </c>
      <c r="B16" s="63">
        <f>+'24-03-335 Ind. Habitabilidad'!J43</f>
        <v>0</v>
      </c>
      <c r="C16" s="63">
        <f>+'24-03-335 Ind. Habitabilidad'!K43</f>
        <v>0</v>
      </c>
      <c r="D16" s="63">
        <f>+'24-03-335 Ind. Habitabilidad'!M43</f>
        <v>0</v>
      </c>
      <c r="E16" s="63">
        <f>+'24-03-335 Ind. Habitabilidad'!N43</f>
        <v>0</v>
      </c>
      <c r="F16" s="63">
        <f>+'24-03-335 Ind. Habitabilidad'!O43</f>
        <v>0</v>
      </c>
      <c r="G16" s="63">
        <f>+'24-03-335 Ind. Habitabilidad'!R43</f>
        <v>0</v>
      </c>
      <c r="H16" s="63">
        <f>+'24-03-335 Ind. Habitabilidad'!S43</f>
        <v>0</v>
      </c>
      <c r="I16" s="63">
        <f>+'24-03-335 Ind. Habitabilidad'!T43</f>
        <v>0</v>
      </c>
      <c r="J16" s="63">
        <f>+'24-03-335 Ind. Habitabilidad'!U43</f>
        <v>0</v>
      </c>
      <c r="K16" s="63">
        <f>+'24-03-335 Ind. Habitabilidad'!V43</f>
        <v>0</v>
      </c>
      <c r="L16" s="63">
        <f>+'24-03-335 Ind. Habitabilidad'!W43</f>
        <v>0</v>
      </c>
      <c r="M16" s="63">
        <f>+'24-03-335 Ind. Habitabilidad'!X43</f>
        <v>0</v>
      </c>
      <c r="N16" s="63">
        <f>+'24-03-335 Ind. Habitabilidad'!Y43</f>
        <v>0</v>
      </c>
      <c r="O16" s="63">
        <f>+'24-03-335 Ind. Habitabilidad'!Z43</f>
        <v>0</v>
      </c>
      <c r="P16" s="63">
        <f>+'24-03-335 Ind. Habitabilidad'!AA43</f>
        <v>0</v>
      </c>
      <c r="Q16" s="63">
        <f>+'24-03-335 Ind. Habitabilidad'!AB43</f>
        <v>0</v>
      </c>
      <c r="R16" s="63">
        <f>+'24-03-335 Ind. Habitabilidad'!AC43</f>
        <v>0</v>
      </c>
      <c r="S16" s="63">
        <f>+'24-03-335 Ind. Habitabilidad'!AD43</f>
        <v>0</v>
      </c>
      <c r="T16" s="63">
        <f>+'24-03-335 Ind. Habitabilidad'!AE43</f>
        <v>0</v>
      </c>
      <c r="U16" s="63">
        <f>+'24-03-335 Ind. Habitabilidad'!AF43</f>
        <v>0</v>
      </c>
      <c r="V16" s="63">
        <f>+'24-03-335 Ind. Habitabilidad'!AG43</f>
        <v>0</v>
      </c>
      <c r="W16" s="63">
        <f>+'24-03-335 Ind. Habitabilidad'!AH43</f>
        <v>0</v>
      </c>
      <c r="X16" s="87">
        <f>+'24-03-335 Ind. Habitabilidad'!AI43</f>
        <v>0</v>
      </c>
      <c r="Y16" s="87">
        <f>+'24-03-335 Ind. Habitabilidad'!AJ43</f>
        <v>0</v>
      </c>
    </row>
    <row r="17" spans="1:25" ht="24.75" customHeight="1" x14ac:dyDescent="0.25">
      <c r="A17" s="86" t="s">
        <v>62</v>
      </c>
      <c r="B17" s="63">
        <f>+'24-03-335 Ind. Habitabilidad'!J47</f>
        <v>0</v>
      </c>
      <c r="C17" s="63">
        <f>+'24-03-335 Ind. Habitabilidad'!K47</f>
        <v>0</v>
      </c>
      <c r="D17" s="63">
        <f>+'24-03-335 Ind. Habitabilidad'!M47</f>
        <v>0</v>
      </c>
      <c r="E17" s="63">
        <f>+'24-03-335 Ind. Habitabilidad'!N47</f>
        <v>0</v>
      </c>
      <c r="F17" s="63">
        <f>+'24-03-335 Ind. Habitabilidad'!O47</f>
        <v>0</v>
      </c>
      <c r="G17" s="63">
        <f>+'24-03-335 Ind. Habitabilidad'!R47</f>
        <v>0</v>
      </c>
      <c r="H17" s="63">
        <f>+'24-03-335 Ind. Habitabilidad'!S47</f>
        <v>0</v>
      </c>
      <c r="I17" s="63">
        <f>+'24-03-335 Ind. Habitabilidad'!T47</f>
        <v>0</v>
      </c>
      <c r="J17" s="63">
        <f>+'24-03-335 Ind. Habitabilidad'!U47</f>
        <v>0</v>
      </c>
      <c r="K17" s="63">
        <f>+'24-03-335 Ind. Habitabilidad'!V47</f>
        <v>0</v>
      </c>
      <c r="L17" s="63">
        <f>+'24-03-335 Ind. Habitabilidad'!W47</f>
        <v>0</v>
      </c>
      <c r="M17" s="63">
        <f>+'24-03-335 Ind. Habitabilidad'!X47</f>
        <v>0</v>
      </c>
      <c r="N17" s="63">
        <f>+'24-03-335 Ind. Habitabilidad'!Y47</f>
        <v>0</v>
      </c>
      <c r="O17" s="63">
        <f>+'24-03-335 Ind. Habitabilidad'!Z47</f>
        <v>0</v>
      </c>
      <c r="P17" s="63">
        <f>+'24-03-335 Ind. Habitabilidad'!AA47</f>
        <v>0</v>
      </c>
      <c r="Q17" s="63">
        <f>+'24-03-335 Ind. Habitabilidad'!AB47</f>
        <v>0</v>
      </c>
      <c r="R17" s="63">
        <f>+'24-03-335 Ind. Habitabilidad'!AC47</f>
        <v>0</v>
      </c>
      <c r="S17" s="63">
        <f>+'24-03-335 Ind. Habitabilidad'!AD47</f>
        <v>0</v>
      </c>
      <c r="T17" s="63">
        <f>+'24-03-335 Ind. Habitabilidad'!AE47</f>
        <v>0</v>
      </c>
      <c r="U17" s="63">
        <f>+'24-03-335 Ind. Habitabilidad'!AF47</f>
        <v>0</v>
      </c>
      <c r="V17" s="63">
        <f>+'24-03-335 Ind. Habitabilidad'!AG47</f>
        <v>0</v>
      </c>
      <c r="W17" s="63">
        <f>+'24-03-335 Ind. Habitabilidad'!AH47</f>
        <v>0</v>
      </c>
      <c r="X17" s="87">
        <f>+'24-03-335 Ind. Habitabilidad'!AI47</f>
        <v>0</v>
      </c>
      <c r="Y17" s="87">
        <f>+'24-03-335 Ind. Habitabilidad'!AJ44</f>
        <v>0</v>
      </c>
    </row>
    <row r="18" spans="1:25" ht="24.75" customHeight="1" x14ac:dyDescent="0.25">
      <c r="A18" s="86" t="s">
        <v>64</v>
      </c>
      <c r="B18" s="63">
        <f>+'24-03-335 Ind. Habitabilidad'!J51</f>
        <v>0</v>
      </c>
      <c r="C18" s="63">
        <f>+'24-03-335 Ind. Habitabilidad'!K51</f>
        <v>0</v>
      </c>
      <c r="D18" s="63">
        <f>+'24-03-335 Ind. Habitabilidad'!M51</f>
        <v>0</v>
      </c>
      <c r="E18" s="63">
        <f>+'24-03-335 Ind. Habitabilidad'!N51</f>
        <v>0</v>
      </c>
      <c r="F18" s="63">
        <f>+'24-03-335 Ind. Habitabilidad'!O51</f>
        <v>0</v>
      </c>
      <c r="G18" s="63">
        <f>+'24-03-335 Ind. Habitabilidad'!R51</f>
        <v>0</v>
      </c>
      <c r="H18" s="63">
        <f>+'24-03-335 Ind. Habitabilidad'!S51</f>
        <v>0</v>
      </c>
      <c r="I18" s="63">
        <f>+'24-03-335 Ind. Habitabilidad'!T51</f>
        <v>0</v>
      </c>
      <c r="J18" s="63">
        <f>+'24-03-335 Ind. Habitabilidad'!U51</f>
        <v>0</v>
      </c>
      <c r="K18" s="63">
        <f>+'24-03-335 Ind. Habitabilidad'!V51</f>
        <v>0</v>
      </c>
      <c r="L18" s="63">
        <f>+'24-03-335 Ind. Habitabilidad'!W51</f>
        <v>0</v>
      </c>
      <c r="M18" s="63">
        <f>+'24-03-335 Ind. Habitabilidad'!X51</f>
        <v>0</v>
      </c>
      <c r="N18" s="63">
        <f>+'24-03-335 Ind. Habitabilidad'!Y51</f>
        <v>0</v>
      </c>
      <c r="O18" s="63">
        <f>+'24-03-335 Ind. Habitabilidad'!Z51</f>
        <v>0</v>
      </c>
      <c r="P18" s="63">
        <f>+'24-03-335 Ind. Habitabilidad'!AA51</f>
        <v>0</v>
      </c>
      <c r="Q18" s="63">
        <f>+'24-03-335 Ind. Habitabilidad'!AB51</f>
        <v>0</v>
      </c>
      <c r="R18" s="63">
        <f>+'24-03-335 Ind. Habitabilidad'!AC51</f>
        <v>0</v>
      </c>
      <c r="S18" s="63">
        <f>+'24-03-335 Ind. Habitabilidad'!AD51</f>
        <v>0</v>
      </c>
      <c r="T18" s="63">
        <f>+'24-03-335 Ind. Habitabilidad'!AE51</f>
        <v>0</v>
      </c>
      <c r="U18" s="63">
        <f>+'24-03-335 Ind. Habitabilidad'!AF51</f>
        <v>0</v>
      </c>
      <c r="V18" s="63">
        <f>+'24-03-335 Ind. Habitabilidad'!AG51</f>
        <v>0</v>
      </c>
      <c r="W18" s="63">
        <f>+'24-03-335 Ind. Habitabilidad'!AH51</f>
        <v>0</v>
      </c>
      <c r="X18" s="87">
        <f>+'24-03-335 Ind. Habitabilidad'!AI51</f>
        <v>0</v>
      </c>
      <c r="Y18" s="87">
        <f>+'24-03-335 Ind. Habitabilidad'!AJ51</f>
        <v>0</v>
      </c>
    </row>
    <row r="19" spans="1:25" ht="24.75" customHeight="1" x14ac:dyDescent="0.25">
      <c r="A19" s="86" t="s">
        <v>66</v>
      </c>
      <c r="B19" s="63">
        <f>+'24-03-335 Ind. Habitabilidad'!J55</f>
        <v>0</v>
      </c>
      <c r="C19" s="63">
        <f>+'24-03-335 Ind. Habitabilidad'!K55</f>
        <v>0</v>
      </c>
      <c r="D19" s="63">
        <f>+'24-03-335 Ind. Habitabilidad'!M55</f>
        <v>0</v>
      </c>
      <c r="E19" s="63">
        <f>+'24-03-335 Ind. Habitabilidad'!N55</f>
        <v>0</v>
      </c>
      <c r="F19" s="63">
        <f>+'24-03-335 Ind. Habitabilidad'!O55</f>
        <v>0</v>
      </c>
      <c r="G19" s="63">
        <f>+'24-03-335 Ind. Habitabilidad'!R55</f>
        <v>0</v>
      </c>
      <c r="H19" s="63">
        <f>+'24-03-335 Ind. Habitabilidad'!S55</f>
        <v>0</v>
      </c>
      <c r="I19" s="63">
        <f>+'24-03-335 Ind. Habitabilidad'!T55</f>
        <v>0</v>
      </c>
      <c r="J19" s="63">
        <f>+'24-03-335 Ind. Habitabilidad'!U55</f>
        <v>0</v>
      </c>
      <c r="K19" s="63">
        <f>+'24-03-335 Ind. Habitabilidad'!V55</f>
        <v>0</v>
      </c>
      <c r="L19" s="63">
        <f>+'24-03-335 Ind. Habitabilidad'!W55</f>
        <v>0</v>
      </c>
      <c r="M19" s="63">
        <f>+'24-03-335 Ind. Habitabilidad'!X55</f>
        <v>0</v>
      </c>
      <c r="N19" s="63">
        <f>+'24-03-335 Ind. Habitabilidad'!Y55</f>
        <v>0</v>
      </c>
      <c r="O19" s="63">
        <f>+'24-03-335 Ind. Habitabilidad'!Z55</f>
        <v>0</v>
      </c>
      <c r="P19" s="63">
        <f>+'24-03-335 Ind. Habitabilidad'!AA55</f>
        <v>0</v>
      </c>
      <c r="Q19" s="63">
        <f>+'24-03-335 Ind. Habitabilidad'!AB55</f>
        <v>0</v>
      </c>
      <c r="R19" s="63">
        <f>+'24-03-335 Ind. Habitabilidad'!AC55</f>
        <v>0</v>
      </c>
      <c r="S19" s="63">
        <f>+'24-03-335 Ind. Habitabilidad'!AD55</f>
        <v>0</v>
      </c>
      <c r="T19" s="63">
        <f>+'24-03-335 Ind. Habitabilidad'!AE55</f>
        <v>0</v>
      </c>
      <c r="U19" s="63">
        <f>+'24-03-335 Ind. Habitabilidad'!AF55</f>
        <v>0</v>
      </c>
      <c r="V19" s="63">
        <f>+'24-03-335 Ind. Habitabilidad'!AG55</f>
        <v>0</v>
      </c>
      <c r="W19" s="63">
        <f>+'24-03-335 Ind. Habitabilidad'!AH55</f>
        <v>0</v>
      </c>
      <c r="X19" s="87">
        <f>+'24-03-335 Ind. Habitabilidad'!AI55</f>
        <v>0</v>
      </c>
      <c r="Y19" s="87">
        <f>+'24-03-335 Ind. Habitabilidad'!AJ55</f>
        <v>0</v>
      </c>
    </row>
    <row r="20" spans="1:25" ht="24.75" customHeight="1" x14ac:dyDescent="0.25">
      <c r="A20" s="88" t="s">
        <v>68</v>
      </c>
      <c r="B20" s="63">
        <f>+'24-03-335 Ind. Habitabilidad'!J59</f>
        <v>0</v>
      </c>
      <c r="C20" s="63">
        <f>+'24-03-335 Ind. Habitabilidad'!K59</f>
        <v>0</v>
      </c>
      <c r="D20" s="63">
        <f>+'24-03-335 Ind. Habitabilidad'!M59</f>
        <v>0</v>
      </c>
      <c r="E20" s="63">
        <f>+'24-03-335 Ind. Habitabilidad'!N59</f>
        <v>0</v>
      </c>
      <c r="F20" s="63">
        <f>+'24-03-335 Ind. Habitabilidad'!O59</f>
        <v>0</v>
      </c>
      <c r="G20" s="63">
        <f>+'24-03-335 Ind. Habitabilidad'!R59</f>
        <v>0</v>
      </c>
      <c r="H20" s="63">
        <f>+'24-03-335 Ind. Habitabilidad'!S59</f>
        <v>0</v>
      </c>
      <c r="I20" s="63">
        <f>+'24-03-335 Ind. Habitabilidad'!T59</f>
        <v>0</v>
      </c>
      <c r="J20" s="63">
        <f>+'24-03-335 Ind. Habitabilidad'!U59</f>
        <v>0</v>
      </c>
      <c r="K20" s="63">
        <f>+'24-03-335 Ind. Habitabilidad'!V59</f>
        <v>0</v>
      </c>
      <c r="L20" s="63">
        <f>+'24-03-335 Ind. Habitabilidad'!W59</f>
        <v>0</v>
      </c>
      <c r="M20" s="63">
        <f>+'24-03-335 Ind. Habitabilidad'!X59</f>
        <v>0</v>
      </c>
      <c r="N20" s="63">
        <f>+'24-03-335 Ind. Habitabilidad'!Y59</f>
        <v>0</v>
      </c>
      <c r="O20" s="63">
        <f>+'24-03-335 Ind. Habitabilidad'!Z59</f>
        <v>0</v>
      </c>
      <c r="P20" s="63">
        <f>+'24-03-335 Ind. Habitabilidad'!AA59</f>
        <v>0</v>
      </c>
      <c r="Q20" s="63">
        <f>+'24-03-335 Ind. Habitabilidad'!AB59</f>
        <v>0</v>
      </c>
      <c r="R20" s="63">
        <f>+'24-03-335 Ind. Habitabilidad'!AC59</f>
        <v>0</v>
      </c>
      <c r="S20" s="63">
        <f>+'24-03-335 Ind. Habitabilidad'!AD59</f>
        <v>0</v>
      </c>
      <c r="T20" s="63">
        <f>+'24-03-335 Ind. Habitabilidad'!AE59</f>
        <v>0</v>
      </c>
      <c r="U20" s="63">
        <f>+'24-03-335 Ind. Habitabilidad'!AF59</f>
        <v>0</v>
      </c>
      <c r="V20" s="63">
        <f>+'24-03-335 Ind. Habitabilidad'!AG59</f>
        <v>0</v>
      </c>
      <c r="W20" s="63">
        <f>+'24-03-335 Ind. Habitabilidad'!AH59</f>
        <v>0</v>
      </c>
      <c r="X20" s="87">
        <f>+'24-03-335 Ind. Habitabilidad'!AI59</f>
        <v>0</v>
      </c>
      <c r="Y20" s="87">
        <f>+'24-03-335 Ind. Habitabilidad'!AJ59</f>
        <v>0</v>
      </c>
    </row>
    <row r="21" spans="1:25" ht="24.75" customHeight="1" x14ac:dyDescent="0.25">
      <c r="A21" s="88" t="s">
        <v>70</v>
      </c>
      <c r="B21" s="63">
        <f>+'24-03-335 Ind. Habitabilidad'!J63</f>
        <v>149321000</v>
      </c>
      <c r="C21" s="63">
        <f>+'24-03-335 Ind. Habitabilidad'!K63</f>
        <v>149321000</v>
      </c>
      <c r="D21" s="63">
        <f>+'24-03-335 Ind. Habitabilidad'!M63</f>
        <v>0</v>
      </c>
      <c r="E21" s="63">
        <f>+'24-03-335 Ind. Habitabilidad'!N63</f>
        <v>0</v>
      </c>
      <c r="F21" s="63">
        <f>+'24-03-335 Ind. Habitabilidad'!O63</f>
        <v>0</v>
      </c>
      <c r="G21" s="63">
        <f>+'24-03-335 Ind. Habitabilidad'!R63</f>
        <v>0</v>
      </c>
      <c r="H21" s="63">
        <f>+'24-03-335 Ind. Habitabilidad'!S63</f>
        <v>0</v>
      </c>
      <c r="I21" s="63">
        <f>+'24-03-335 Ind. Habitabilidad'!T63</f>
        <v>0</v>
      </c>
      <c r="J21" s="63">
        <f>+'24-03-335 Ind. Habitabilidad'!U63</f>
        <v>0</v>
      </c>
      <c r="K21" s="63">
        <f>+'24-03-335 Ind. Habitabilidad'!V63</f>
        <v>0</v>
      </c>
      <c r="L21" s="63">
        <f>+'24-03-335 Ind. Habitabilidad'!W63</f>
        <v>0</v>
      </c>
      <c r="M21" s="63">
        <f>+'24-03-335 Ind. Habitabilidad'!X63</f>
        <v>0</v>
      </c>
      <c r="N21" s="63">
        <f>+'24-03-335 Ind. Habitabilidad'!Y63</f>
        <v>0</v>
      </c>
      <c r="O21" s="63">
        <f>+'24-03-335 Ind. Habitabilidad'!Z63</f>
        <v>0</v>
      </c>
      <c r="P21" s="63">
        <f>+'24-03-335 Ind. Habitabilidad'!AA63</f>
        <v>0</v>
      </c>
      <c r="Q21" s="63">
        <f>+'24-03-335 Ind. Habitabilidad'!AB63</f>
        <v>0</v>
      </c>
      <c r="R21" s="63">
        <f>+'24-03-335 Ind. Habitabilidad'!AC63</f>
        <v>0</v>
      </c>
      <c r="S21" s="63">
        <f>+'24-03-335 Ind. Habitabilidad'!AD63</f>
        <v>0</v>
      </c>
      <c r="T21" s="63">
        <f>+'24-03-335 Ind. Habitabilidad'!AE63</f>
        <v>0</v>
      </c>
      <c r="U21" s="63">
        <f>+'24-03-335 Ind. Habitabilidad'!AF63</f>
        <v>0</v>
      </c>
      <c r="V21" s="63">
        <f>+'24-03-335 Ind. Habitabilidad'!AG63</f>
        <v>0</v>
      </c>
      <c r="W21" s="63">
        <f>+'24-03-335 Ind. Habitabilidad'!AH63</f>
        <v>0</v>
      </c>
      <c r="X21" s="87">
        <f>+'24-03-335 Ind. Habitabilidad'!AI63</f>
        <v>0</v>
      </c>
      <c r="Y21" s="87">
        <f>+'24-03-335 Ind. Habitabilidad'!AJ63</f>
        <v>0</v>
      </c>
    </row>
    <row r="22" spans="1:25" ht="24.75" customHeight="1" x14ac:dyDescent="0.25">
      <c r="A22" s="88" t="s">
        <v>72</v>
      </c>
      <c r="B22" s="63">
        <f>+'24-03-335 Ind. Habitabilidad'!J67</f>
        <v>0</v>
      </c>
      <c r="C22" s="63">
        <f>+'24-03-335 Ind. Habitabilidad'!K67</f>
        <v>0</v>
      </c>
      <c r="D22" s="63">
        <f>+'24-03-335 Ind. Habitabilidad'!M67</f>
        <v>0</v>
      </c>
      <c r="E22" s="63">
        <f>+'24-03-335 Ind. Habitabilidad'!N67</f>
        <v>0</v>
      </c>
      <c r="F22" s="63">
        <f>+'24-03-335 Ind. Habitabilidad'!O67</f>
        <v>0</v>
      </c>
      <c r="G22" s="63">
        <f>+'24-03-335 Ind. Habitabilidad'!R67</f>
        <v>0</v>
      </c>
      <c r="H22" s="63">
        <f>+'24-03-335 Ind. Habitabilidad'!S67</f>
        <v>0</v>
      </c>
      <c r="I22" s="63">
        <f>+'24-03-335 Ind. Habitabilidad'!T67</f>
        <v>0</v>
      </c>
      <c r="J22" s="63">
        <f>+'24-03-335 Ind. Habitabilidad'!U67</f>
        <v>0</v>
      </c>
      <c r="K22" s="63">
        <f>+'24-03-335 Ind. Habitabilidad'!V67</f>
        <v>0</v>
      </c>
      <c r="L22" s="63">
        <f>+'24-03-335 Ind. Habitabilidad'!W67</f>
        <v>0</v>
      </c>
      <c r="M22" s="63">
        <f>+'24-03-335 Ind. Habitabilidad'!X67</f>
        <v>0</v>
      </c>
      <c r="N22" s="63">
        <f>+'24-03-335 Ind. Habitabilidad'!Y67</f>
        <v>0</v>
      </c>
      <c r="O22" s="63">
        <f>+'24-03-335 Ind. Habitabilidad'!Z67</f>
        <v>0</v>
      </c>
      <c r="P22" s="63">
        <f>+'24-03-335 Ind. Habitabilidad'!AA67</f>
        <v>0</v>
      </c>
      <c r="Q22" s="63">
        <f>+'24-03-335 Ind. Habitabilidad'!AB67</f>
        <v>0</v>
      </c>
      <c r="R22" s="63">
        <f>+'24-03-335 Ind. Habitabilidad'!AC67</f>
        <v>0</v>
      </c>
      <c r="S22" s="63">
        <f>+'24-03-335 Ind. Habitabilidad'!AD67</f>
        <v>0</v>
      </c>
      <c r="T22" s="63">
        <f>+'24-03-335 Ind. Habitabilidad'!AE67</f>
        <v>0</v>
      </c>
      <c r="U22" s="63">
        <f>+'24-03-335 Ind. Habitabilidad'!AF67</f>
        <v>0</v>
      </c>
      <c r="V22" s="63">
        <f>+'24-03-335 Ind. Habitabilidad'!AG67</f>
        <v>0</v>
      </c>
      <c r="W22" s="63">
        <f>+'24-03-335 Ind. Habitabilidad'!AH67</f>
        <v>0</v>
      </c>
      <c r="X22" s="87">
        <f>+'24-03-335 Ind. Habitabilidad'!AI67</f>
        <v>0</v>
      </c>
      <c r="Y22" s="87">
        <f>+'24-03-335 Ind. Habitabilidad'!AJ67</f>
        <v>0</v>
      </c>
    </row>
    <row r="23" spans="1:25" ht="24.75" customHeight="1" x14ac:dyDescent="0.25">
      <c r="A23" s="89" t="s">
        <v>74</v>
      </c>
      <c r="B23" s="63">
        <f>+'24-03-335 Ind. Habitabilidad'!J71</f>
        <v>16371026000</v>
      </c>
      <c r="C23" s="63">
        <f>+'24-03-335 Ind. Habitabilidad'!K71</f>
        <v>2012955642</v>
      </c>
      <c r="D23" s="63">
        <f>+'24-03-335 Ind. Habitabilidad'!M71</f>
        <v>0</v>
      </c>
      <c r="E23" s="63">
        <f>+'24-03-335 Ind. Habitabilidad'!N71</f>
        <v>0</v>
      </c>
      <c r="F23" s="63">
        <f>+'24-03-335 Ind. Habitabilidad'!O71</f>
        <v>0</v>
      </c>
      <c r="G23" s="63">
        <f>+'24-03-335 Ind. Habitabilidad'!R71</f>
        <v>0</v>
      </c>
      <c r="H23" s="63">
        <f>+'24-03-335 Ind. Habitabilidad'!S71</f>
        <v>811477821</v>
      </c>
      <c r="I23" s="63">
        <f>+'24-03-335 Ind. Habitabilidad'!T71</f>
        <v>0</v>
      </c>
      <c r="J23" s="63">
        <f>+'24-03-335 Ind. Habitabilidad'!U71</f>
        <v>1201477821</v>
      </c>
      <c r="K23" s="63">
        <f>+'24-03-335 Ind. Habitabilidad'!V71</f>
        <v>0</v>
      </c>
      <c r="L23" s="63">
        <f>+'24-03-335 Ind. Habitabilidad'!W71</f>
        <v>0</v>
      </c>
      <c r="M23" s="63">
        <f>+'24-03-335 Ind. Habitabilidad'!X71</f>
        <v>811477821</v>
      </c>
      <c r="N23" s="63">
        <f>+'24-03-335 Ind. Habitabilidad'!Y71</f>
        <v>811477821</v>
      </c>
      <c r="O23" s="63">
        <f>+'24-03-335 Ind. Habitabilidad'!Z71</f>
        <v>0</v>
      </c>
      <c r="P23" s="63">
        <f>+'24-03-335 Ind. Habitabilidad'!AA71</f>
        <v>0</v>
      </c>
      <c r="Q23" s="63">
        <f>+'24-03-335 Ind. Habitabilidad'!AB71</f>
        <v>0</v>
      </c>
      <c r="R23" s="63">
        <f>+'24-03-335 Ind. Habitabilidad'!AC71</f>
        <v>0</v>
      </c>
      <c r="S23" s="63">
        <f>+'24-03-335 Ind. Habitabilidad'!AD71</f>
        <v>0</v>
      </c>
      <c r="T23" s="63">
        <f>+'24-03-335 Ind. Habitabilidad'!AE71</f>
        <v>0</v>
      </c>
      <c r="U23" s="63">
        <f>+'24-03-335 Ind. Habitabilidad'!AF71</f>
        <v>0</v>
      </c>
      <c r="V23" s="63">
        <f>+'24-03-335 Ind. Habitabilidad'!AG71</f>
        <v>0</v>
      </c>
      <c r="W23" s="63">
        <f>+'24-03-335 Ind. Habitabilidad'!AH71</f>
        <v>2012955642</v>
      </c>
      <c r="X23" s="87">
        <f>+'24-03-335 Ind. Habitabilidad'!AI71</f>
        <v>0.12295842923956019</v>
      </c>
      <c r="Y23" s="87">
        <f>+'24-03-335 Ind. Habitabilidad'!AJ71</f>
        <v>1</v>
      </c>
    </row>
    <row r="24" spans="1:25" ht="25.5" x14ac:dyDescent="0.25">
      <c r="A24" s="8" t="str">
        <f>"TOTAL ASIG."&amp;" "&amp;$A$5</f>
        <v>TOTAL ASIG. 24-03-335 "Programa de Habitabilidad Chile Solidario"</v>
      </c>
      <c r="B24" s="75">
        <f>SUM(B8:B23)</f>
        <v>16628242000</v>
      </c>
      <c r="C24" s="75">
        <f t="shared" ref="C24:V24" si="0">SUM(C8:C23)</f>
        <v>2270171642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811477821</v>
      </c>
      <c r="I24" s="75">
        <f t="shared" si="0"/>
        <v>0</v>
      </c>
      <c r="J24" s="75">
        <f t="shared" si="0"/>
        <v>1201477821</v>
      </c>
      <c r="K24" s="75">
        <f t="shared" si="0"/>
        <v>0</v>
      </c>
      <c r="L24" s="75">
        <f t="shared" si="0"/>
        <v>0</v>
      </c>
      <c r="M24" s="75">
        <f t="shared" si="0"/>
        <v>811477821</v>
      </c>
      <c r="N24" s="75">
        <f t="shared" si="0"/>
        <v>811477821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2012955642</v>
      </c>
      <c r="X24" s="90">
        <f>+'24-03-335 Ind. Habitabilidad'!AI72</f>
        <v>0.1210564317021607</v>
      </c>
      <c r="Y24" s="90">
        <f>'24-03-335 Ind. Habitabilidad'!AJ72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2747-D9AB-4803-9A4C-436283563215}">
  <sheetPr>
    <tabColor rgb="FF007DB5"/>
    <pageSetUpPr fitToPage="1"/>
  </sheetPr>
  <dimension ref="A1:DB90"/>
  <sheetViews>
    <sheetView zoomScale="120" zoomScaleNormal="12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88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85">
        <v>29058314000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49.5" customHeight="1" outlineLevel="1" x14ac:dyDescent="0.25">
      <c r="A69" s="19">
        <v>1</v>
      </c>
      <c r="B69" s="19"/>
      <c r="C69" s="50" t="s">
        <v>175</v>
      </c>
      <c r="D69" s="51">
        <v>45404</v>
      </c>
      <c r="E69" s="69" t="s">
        <v>177</v>
      </c>
      <c r="F69" s="69" t="s">
        <v>176</v>
      </c>
      <c r="G69" s="71" t="s">
        <v>295</v>
      </c>
      <c r="H69" s="53"/>
      <c r="I69" s="55"/>
      <c r="J69" s="199"/>
      <c r="K69" s="99">
        <v>29058314000</v>
      </c>
      <c r="L69" s="46" t="s">
        <v>303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99"/>
      <c r="W69" s="24"/>
      <c r="X69" s="130">
        <v>20340819800</v>
      </c>
      <c r="Y69" s="25">
        <f>SUM(V69:X69)</f>
        <v>20340819800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20340819800</v>
      </c>
      <c r="AI69" s="26">
        <f>IF(ISERROR(AH69/J68),0,AH69/J68)</f>
        <v>0.7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87" t="s">
        <v>75</v>
      </c>
      <c r="B70" s="188"/>
      <c r="C70" s="188"/>
      <c r="D70" s="188"/>
      <c r="E70" s="189"/>
      <c r="F70" s="187"/>
      <c r="G70" s="188"/>
      <c r="H70" s="188"/>
      <c r="I70" s="188"/>
      <c r="J70" s="75">
        <f>J68</f>
        <v>29058314000</v>
      </c>
      <c r="K70" s="75">
        <f>SUM(K69:K69)</f>
        <v>29058314000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20340819800</v>
      </c>
      <c r="Y70" s="75">
        <f t="shared" si="15"/>
        <v>20340819800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20340819800</v>
      </c>
      <c r="AI70" s="78">
        <f>IF(ISERROR(AH70/J70),0,AH70/J70)</f>
        <v>0.7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95" t="str">
        <f>"TOTAL ASIG."&amp;" "&amp;$A$5</f>
        <v>TOTAL ASIG. 24-03-337 "Bonos Art. 2 Transitorio. Ley N°19.949"</v>
      </c>
      <c r="B71" s="196"/>
      <c r="C71" s="196"/>
      <c r="D71" s="196"/>
      <c r="E71" s="196"/>
      <c r="F71" s="196"/>
      <c r="G71" s="196"/>
      <c r="H71" s="196"/>
      <c r="I71" s="197"/>
      <c r="J71" s="33">
        <f>SUM(J11,J15,J19,J23,J27,J31,J35,J39,J43,J47,J51,J55,J59,J63,J67,J70)</f>
        <v>29058314000</v>
      </c>
      <c r="K71" s="33">
        <f>+K11+K15+K19+K23+K27+K31+K35+K39+K43+K47+K51+K55+K67+K59+K63+K70</f>
        <v>29058314000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20340819800</v>
      </c>
      <c r="Y71" s="33">
        <f t="shared" si="16"/>
        <v>20340819800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20340819800</v>
      </c>
      <c r="AI71" s="36">
        <f>IF(ISERROR(AH71/J71),0,AH71/J71)</f>
        <v>0.7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6B173509-7445-462D-8B62-DAF22A48608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6D88CEF-A20D-4322-B344-8A42082ED57F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6EA1DD03-4C3E-4D89-826F-CA76ECEB8CE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58F822B-952D-4A55-8ACF-D62131DB5F36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F1D6E309-3E7B-4900-BA41-743EE285F89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C283A872-099A-4D1A-984E-9A421416674B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 V69" xr:uid="{C4BDACF9-6AAA-4A7A-A4AA-00DA10427B0E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AD69:AF69 Z69:AB69 R69:T69 W69" xr:uid="{6E390B8F-2BA0-43CB-8047-4EE94A4A55C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9D88-FAE9-4588-B201-A5C094B7F748}">
  <sheetPr>
    <tabColor rgb="FF33CCFF"/>
    <pageSetUpPr fitToPage="1"/>
  </sheetPr>
  <dimension ref="A1:AJ41"/>
  <sheetViews>
    <sheetView topLeftCell="B8" zoomScale="110" zoomScaleNormal="110" workbookViewId="0">
      <selection activeCell="K17" sqref="K1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'24-03-337 Ind. Art.2'!A5:U5</f>
        <v>24-03-337 "Bonos Art. 2 Transitorio. Ley N°19.949"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+'24-03-337 Ind. Art.2'!J11</f>
        <v>0</v>
      </c>
      <c r="C8" s="63">
        <f>+'24-03-337 Ind. Art.2'!K11</f>
        <v>0</v>
      </c>
      <c r="D8" s="63">
        <f>+'24-03-337 Ind. Art.2'!M11</f>
        <v>0</v>
      </c>
      <c r="E8" s="63">
        <f>+'24-03-337 Ind. Art.2'!N11</f>
        <v>0</v>
      </c>
      <c r="F8" s="63">
        <f>+'24-03-337 Ind. Art.2'!O11</f>
        <v>0</v>
      </c>
      <c r="G8" s="63">
        <f>+'24-03-337 Ind. Art.2'!R11</f>
        <v>0</v>
      </c>
      <c r="H8" s="63">
        <f>+'24-03-337 Ind. Art.2'!S11</f>
        <v>0</v>
      </c>
      <c r="I8" s="63">
        <f>+'24-03-337 Ind. Art.2'!T11</f>
        <v>0</v>
      </c>
      <c r="J8" s="63">
        <f>+'24-03-337 Ind. Art.2'!U11</f>
        <v>0</v>
      </c>
      <c r="K8" s="63">
        <f>+'24-03-337 Ind. Art.2'!V11</f>
        <v>0</v>
      </c>
      <c r="L8" s="63">
        <f>+'24-03-337 Ind. Art.2'!W11</f>
        <v>0</v>
      </c>
      <c r="M8" s="63">
        <f>+'24-03-337 Ind. Art.2'!X11</f>
        <v>0</v>
      </c>
      <c r="N8" s="63">
        <f>+'24-03-337 Ind. Art.2'!Y11</f>
        <v>0</v>
      </c>
      <c r="O8" s="63">
        <f>+'24-03-337 Ind. Art.2'!Z11</f>
        <v>0</v>
      </c>
      <c r="P8" s="63">
        <f>+'24-03-337 Ind. Art.2'!AA11</f>
        <v>0</v>
      </c>
      <c r="Q8" s="63">
        <f>+'24-03-337 Ind. Art.2'!AB11</f>
        <v>0</v>
      </c>
      <c r="R8" s="63">
        <f>+'24-03-337 Ind. Art.2'!AC11</f>
        <v>0</v>
      </c>
      <c r="S8" s="63">
        <f>+'24-03-337 Ind. Art.2'!AD11</f>
        <v>0</v>
      </c>
      <c r="T8" s="63">
        <f>+'24-03-337 Ind. Art.2'!AE11</f>
        <v>0</v>
      </c>
      <c r="U8" s="63">
        <f>+'24-03-337 Ind. Art.2'!AF11</f>
        <v>0</v>
      </c>
      <c r="V8" s="63">
        <f>+'24-03-337 Ind. Art.2'!AG11</f>
        <v>0</v>
      </c>
      <c r="W8" s="63">
        <f>+'24-03-337 Ind. Art.2'!AH11</f>
        <v>0</v>
      </c>
      <c r="X8" s="87">
        <f>+'24-03-337 Ind. Art.2'!AI11</f>
        <v>0</v>
      </c>
      <c r="Y8" s="87">
        <f>+'24-03-337 Ind. Art.2'!AJ11</f>
        <v>0</v>
      </c>
    </row>
    <row r="9" spans="1:36" ht="24.75" customHeight="1" x14ac:dyDescent="0.25">
      <c r="A9" s="86" t="s">
        <v>46</v>
      </c>
      <c r="B9" s="63">
        <f>+'24-03-337 Ind. Art.2'!J15</f>
        <v>0</v>
      </c>
      <c r="C9" s="63">
        <f>+'24-03-337 Ind. Art.2'!K15</f>
        <v>0</v>
      </c>
      <c r="D9" s="63">
        <f>+'24-03-337 Ind. Art.2'!M15</f>
        <v>0</v>
      </c>
      <c r="E9" s="63">
        <f>+'24-03-337 Ind. Art.2'!N15</f>
        <v>0</v>
      </c>
      <c r="F9" s="63">
        <f>+'24-03-337 Ind. Art.2'!O15</f>
        <v>0</v>
      </c>
      <c r="G9" s="63">
        <f>+'24-03-337 Ind. Art.2'!R15</f>
        <v>0</v>
      </c>
      <c r="H9" s="63">
        <f>+'24-03-337 Ind. Art.2'!S15</f>
        <v>0</v>
      </c>
      <c r="I9" s="63">
        <f>+'24-03-337 Ind. Art.2'!T15</f>
        <v>0</v>
      </c>
      <c r="J9" s="63">
        <f>+'24-03-337 Ind. Art.2'!U15</f>
        <v>0</v>
      </c>
      <c r="K9" s="63">
        <f>+'24-03-337 Ind. Art.2'!V15</f>
        <v>0</v>
      </c>
      <c r="L9" s="63">
        <f>+'24-03-337 Ind. Art.2'!W15</f>
        <v>0</v>
      </c>
      <c r="M9" s="63">
        <f>+'24-03-337 Ind. Art.2'!X15</f>
        <v>0</v>
      </c>
      <c r="N9" s="63">
        <f>+'24-03-337 Ind. Art.2'!Y15</f>
        <v>0</v>
      </c>
      <c r="O9" s="63">
        <f>+'24-03-337 Ind. Art.2'!Z15</f>
        <v>0</v>
      </c>
      <c r="P9" s="63">
        <f>+'24-03-337 Ind. Art.2'!AA15</f>
        <v>0</v>
      </c>
      <c r="Q9" s="63">
        <f>+'24-03-337 Ind. Art.2'!AB15</f>
        <v>0</v>
      </c>
      <c r="R9" s="63">
        <f>+'24-03-337 Ind. Art.2'!AC15</f>
        <v>0</v>
      </c>
      <c r="S9" s="63">
        <f>+'24-03-337 Ind. Art.2'!AD15</f>
        <v>0</v>
      </c>
      <c r="T9" s="63">
        <f>+'24-03-337 Ind. Art.2'!AE15</f>
        <v>0</v>
      </c>
      <c r="U9" s="63">
        <f>+'24-03-337 Ind. Art.2'!AF15</f>
        <v>0</v>
      </c>
      <c r="V9" s="63">
        <f>+'24-03-337 Ind. Art.2'!AG15</f>
        <v>0</v>
      </c>
      <c r="W9" s="63">
        <f>+'24-03-337 Ind. Art.2'!AH15</f>
        <v>0</v>
      </c>
      <c r="X9" s="87">
        <f>+'24-03-337 Ind. Art.2'!AI15</f>
        <v>0</v>
      </c>
      <c r="Y9" s="87">
        <f>+'24-03-337 Ind. Art.2'!AJ15</f>
        <v>0</v>
      </c>
    </row>
    <row r="10" spans="1:36" ht="24.75" customHeight="1" x14ac:dyDescent="0.25">
      <c r="A10" s="86" t="s">
        <v>48</v>
      </c>
      <c r="B10" s="63">
        <f>+'24-03-337 Ind. Art.2'!J19</f>
        <v>0</v>
      </c>
      <c r="C10" s="63">
        <f>+'24-03-337 Ind. Art.2'!K19</f>
        <v>0</v>
      </c>
      <c r="D10" s="63">
        <f>+'24-03-337 Ind. Art.2'!M19</f>
        <v>0</v>
      </c>
      <c r="E10" s="63">
        <f>+'24-03-337 Ind. Art.2'!N19</f>
        <v>0</v>
      </c>
      <c r="F10" s="63">
        <f>+'24-03-337 Ind. Art.2'!O19</f>
        <v>0</v>
      </c>
      <c r="G10" s="63">
        <f>+'24-03-337 Ind. Art.2'!R19</f>
        <v>0</v>
      </c>
      <c r="H10" s="63">
        <f>+'24-03-337 Ind. Art.2'!S19</f>
        <v>0</v>
      </c>
      <c r="I10" s="63">
        <f>+'24-03-337 Ind. Art.2'!T19</f>
        <v>0</v>
      </c>
      <c r="J10" s="63">
        <f>+'24-03-337 Ind. Art.2'!U19</f>
        <v>0</v>
      </c>
      <c r="K10" s="63">
        <f>+'24-03-337 Ind. Art.2'!V19</f>
        <v>0</v>
      </c>
      <c r="L10" s="63">
        <f>+'24-03-337 Ind. Art.2'!W19</f>
        <v>0</v>
      </c>
      <c r="M10" s="63">
        <f>+'24-03-337 Ind. Art.2'!X19</f>
        <v>0</v>
      </c>
      <c r="N10" s="63">
        <f>+'24-03-337 Ind. Art.2'!Y19</f>
        <v>0</v>
      </c>
      <c r="O10" s="63">
        <f>+'24-03-337 Ind. Art.2'!Z19</f>
        <v>0</v>
      </c>
      <c r="P10" s="63">
        <f>+'24-03-337 Ind. Art.2'!AA19</f>
        <v>0</v>
      </c>
      <c r="Q10" s="63">
        <f>+'24-03-337 Ind. Art.2'!AB19</f>
        <v>0</v>
      </c>
      <c r="R10" s="63">
        <f>+'24-03-337 Ind. Art.2'!AC19</f>
        <v>0</v>
      </c>
      <c r="S10" s="63">
        <f>+'24-03-337 Ind. Art.2'!AD19</f>
        <v>0</v>
      </c>
      <c r="T10" s="63">
        <f>+'24-03-337 Ind. Art.2'!AE19</f>
        <v>0</v>
      </c>
      <c r="U10" s="63">
        <f>+'24-03-337 Ind. Art.2'!AF19</f>
        <v>0</v>
      </c>
      <c r="V10" s="63">
        <f>+'24-03-337 Ind. Art.2'!AG19</f>
        <v>0</v>
      </c>
      <c r="W10" s="63">
        <f>+'24-03-337 Ind. Art.2'!AH19</f>
        <v>0</v>
      </c>
      <c r="X10" s="87">
        <f>+'24-03-337 Ind. Art.2'!AI19</f>
        <v>0</v>
      </c>
      <c r="Y10" s="87">
        <f>+'24-03-337 Ind. Art.2'!AJ19</f>
        <v>0</v>
      </c>
    </row>
    <row r="11" spans="1:36" ht="24.75" customHeight="1" x14ac:dyDescent="0.25">
      <c r="A11" s="86" t="s">
        <v>50</v>
      </c>
      <c r="B11" s="63">
        <f>+'24-03-337 Ind. Art.2'!J23</f>
        <v>0</v>
      </c>
      <c r="C11" s="63">
        <f>+'24-03-337 Ind. Art.2'!K23</f>
        <v>0</v>
      </c>
      <c r="D11" s="63">
        <f>+'24-03-337 Ind. Art.2'!M23</f>
        <v>0</v>
      </c>
      <c r="E11" s="63">
        <f>+'24-03-337 Ind. Art.2'!N23</f>
        <v>0</v>
      </c>
      <c r="F11" s="63">
        <f>+'24-03-337 Ind. Art.2'!O23</f>
        <v>0</v>
      </c>
      <c r="G11" s="63">
        <f>+'24-03-337 Ind. Art.2'!R23</f>
        <v>0</v>
      </c>
      <c r="H11" s="63">
        <f>+'24-03-337 Ind. Art.2'!S23</f>
        <v>0</v>
      </c>
      <c r="I11" s="63">
        <f>+'24-03-337 Ind. Art.2'!T23</f>
        <v>0</v>
      </c>
      <c r="J11" s="63">
        <f>+'24-03-337 Ind. Art.2'!U23</f>
        <v>0</v>
      </c>
      <c r="K11" s="63">
        <f>+'24-03-337 Ind. Art.2'!V23</f>
        <v>0</v>
      </c>
      <c r="L11" s="63">
        <f>+'24-03-337 Ind. Art.2'!W23</f>
        <v>0</v>
      </c>
      <c r="M11" s="63">
        <f>+'24-03-337 Ind. Art.2'!X23</f>
        <v>0</v>
      </c>
      <c r="N11" s="63">
        <f>+'24-03-337 Ind. Art.2'!Y23</f>
        <v>0</v>
      </c>
      <c r="O11" s="63">
        <f>+'24-03-337 Ind. Art.2'!Z23</f>
        <v>0</v>
      </c>
      <c r="P11" s="63">
        <f>+'24-03-337 Ind. Art.2'!AA23</f>
        <v>0</v>
      </c>
      <c r="Q11" s="63">
        <f>+'24-03-337 Ind. Art.2'!AB23</f>
        <v>0</v>
      </c>
      <c r="R11" s="63">
        <f>+'24-03-337 Ind. Art.2'!AC23</f>
        <v>0</v>
      </c>
      <c r="S11" s="63">
        <f>+'24-03-337 Ind. Art.2'!AD23</f>
        <v>0</v>
      </c>
      <c r="T11" s="63">
        <f>+'24-03-337 Ind. Art.2'!AE23</f>
        <v>0</v>
      </c>
      <c r="U11" s="63">
        <f>+'24-03-337 Ind. Art.2'!AF23</f>
        <v>0</v>
      </c>
      <c r="V11" s="63">
        <f>+'24-03-337 Ind. Art.2'!AG23</f>
        <v>0</v>
      </c>
      <c r="W11" s="63">
        <f>+'24-03-337 Ind. Art.2'!AH23</f>
        <v>0</v>
      </c>
      <c r="X11" s="87">
        <f>+'24-03-337 Ind. Art.2'!AI23</f>
        <v>0</v>
      </c>
      <c r="Y11" s="87">
        <f>+'24-03-337 Ind. Art.2'!AJ23</f>
        <v>0</v>
      </c>
    </row>
    <row r="12" spans="1:36" ht="24.75" customHeight="1" x14ac:dyDescent="0.25">
      <c r="A12" s="86" t="s">
        <v>52</v>
      </c>
      <c r="B12" s="63">
        <f>+'24-03-337 Ind. Art.2'!J27</f>
        <v>0</v>
      </c>
      <c r="C12" s="63">
        <f>+'24-03-337 Ind. Art.2'!K27</f>
        <v>0</v>
      </c>
      <c r="D12" s="63">
        <f>+'24-03-337 Ind. Art.2'!M27</f>
        <v>0</v>
      </c>
      <c r="E12" s="63">
        <f>+'24-03-337 Ind. Art.2'!N27</f>
        <v>0</v>
      </c>
      <c r="F12" s="63">
        <f>+'24-03-337 Ind. Art.2'!O27</f>
        <v>0</v>
      </c>
      <c r="G12" s="63">
        <f>+'24-03-337 Ind. Art.2'!R27</f>
        <v>0</v>
      </c>
      <c r="H12" s="63">
        <f>+'24-03-337 Ind. Art.2'!S27</f>
        <v>0</v>
      </c>
      <c r="I12" s="63">
        <f>+'24-03-337 Ind. Art.2'!T27</f>
        <v>0</v>
      </c>
      <c r="J12" s="63">
        <f>+'24-03-337 Ind. Art.2'!U27</f>
        <v>0</v>
      </c>
      <c r="K12" s="63">
        <f>+'24-03-337 Ind. Art.2'!V27</f>
        <v>0</v>
      </c>
      <c r="L12" s="63">
        <f>+'24-03-337 Ind. Art.2'!W27</f>
        <v>0</v>
      </c>
      <c r="M12" s="63">
        <f>+'24-03-337 Ind. Art.2'!X27</f>
        <v>0</v>
      </c>
      <c r="N12" s="63">
        <f>+'24-03-337 Ind. Art.2'!Y27</f>
        <v>0</v>
      </c>
      <c r="O12" s="63">
        <f>+'24-03-337 Ind. Art.2'!Z27</f>
        <v>0</v>
      </c>
      <c r="P12" s="63">
        <f>+'24-03-337 Ind. Art.2'!AA27</f>
        <v>0</v>
      </c>
      <c r="Q12" s="63">
        <f>+'24-03-337 Ind. Art.2'!AB27</f>
        <v>0</v>
      </c>
      <c r="R12" s="63">
        <f>+'24-03-337 Ind. Art.2'!AC27</f>
        <v>0</v>
      </c>
      <c r="S12" s="63">
        <f>+'24-03-337 Ind. Art.2'!AD27</f>
        <v>0</v>
      </c>
      <c r="T12" s="63">
        <f>+'24-03-337 Ind. Art.2'!AE27</f>
        <v>0</v>
      </c>
      <c r="U12" s="63">
        <f>+'24-03-337 Ind. Art.2'!AF27</f>
        <v>0</v>
      </c>
      <c r="V12" s="63">
        <f>+'24-03-337 Ind. Art.2'!AG27</f>
        <v>0</v>
      </c>
      <c r="W12" s="63">
        <f>+'24-03-337 Ind. Art.2'!AH27</f>
        <v>0</v>
      </c>
      <c r="X12" s="87">
        <f>+'24-03-337 Ind. Art.2'!AI27</f>
        <v>0</v>
      </c>
      <c r="Y12" s="87">
        <f>+'24-03-337 Ind. Art.2'!AJ27</f>
        <v>0</v>
      </c>
    </row>
    <row r="13" spans="1:36" ht="24.75" customHeight="1" x14ac:dyDescent="0.25">
      <c r="A13" s="86" t="s">
        <v>54</v>
      </c>
      <c r="B13" s="63">
        <f>+'24-03-337 Ind. Art.2'!J31</f>
        <v>0</v>
      </c>
      <c r="C13" s="63">
        <f>+'24-03-337 Ind. Art.2'!K31</f>
        <v>0</v>
      </c>
      <c r="D13" s="63">
        <f>+'24-03-337 Ind. Art.2'!M31</f>
        <v>0</v>
      </c>
      <c r="E13" s="63">
        <f>+'24-03-337 Ind. Art.2'!N31</f>
        <v>0</v>
      </c>
      <c r="F13" s="63">
        <f>+'24-03-337 Ind. Art.2'!O31</f>
        <v>0</v>
      </c>
      <c r="G13" s="63">
        <f>+'24-03-337 Ind. Art.2'!R31</f>
        <v>0</v>
      </c>
      <c r="H13" s="63">
        <f>+'24-03-337 Ind. Art.2'!S31</f>
        <v>0</v>
      </c>
      <c r="I13" s="63">
        <f>+'24-03-337 Ind. Art.2'!T31</f>
        <v>0</v>
      </c>
      <c r="J13" s="63">
        <f>+'24-03-337 Ind. Art.2'!U31</f>
        <v>0</v>
      </c>
      <c r="K13" s="63">
        <f>+'24-03-337 Ind. Art.2'!V31</f>
        <v>0</v>
      </c>
      <c r="L13" s="63">
        <f>+'24-03-337 Ind. Art.2'!W31</f>
        <v>0</v>
      </c>
      <c r="M13" s="63">
        <f>+'24-03-337 Ind. Art.2'!X31</f>
        <v>0</v>
      </c>
      <c r="N13" s="63">
        <f>+'24-03-337 Ind. Art.2'!Y31</f>
        <v>0</v>
      </c>
      <c r="O13" s="63">
        <f>+'24-03-337 Ind. Art.2'!Z31</f>
        <v>0</v>
      </c>
      <c r="P13" s="63">
        <f>+'24-03-337 Ind. Art.2'!AA31</f>
        <v>0</v>
      </c>
      <c r="Q13" s="63">
        <f>+'24-03-337 Ind. Art.2'!AB31</f>
        <v>0</v>
      </c>
      <c r="R13" s="63">
        <f>+'24-03-337 Ind. Art.2'!AC31</f>
        <v>0</v>
      </c>
      <c r="S13" s="63">
        <f>+'24-03-337 Ind. Art.2'!AD31</f>
        <v>0</v>
      </c>
      <c r="T13" s="63">
        <f>+'24-03-337 Ind. Art.2'!AE31</f>
        <v>0</v>
      </c>
      <c r="U13" s="63">
        <f>+'24-03-337 Ind. Art.2'!AF31</f>
        <v>0</v>
      </c>
      <c r="V13" s="63">
        <f>+'24-03-337 Ind. Art.2'!AG31</f>
        <v>0</v>
      </c>
      <c r="W13" s="63">
        <f>+'24-03-337 Ind. Art.2'!AH31</f>
        <v>0</v>
      </c>
      <c r="X13" s="87">
        <f>+'24-03-337 Ind. Art.2'!AI31</f>
        <v>0</v>
      </c>
      <c r="Y13" s="87">
        <f>+'24-03-337 Ind. Art.2'!AJ31</f>
        <v>0</v>
      </c>
    </row>
    <row r="14" spans="1:36" ht="24.75" customHeight="1" x14ac:dyDescent="0.25">
      <c r="A14" s="86" t="s">
        <v>56</v>
      </c>
      <c r="B14" s="63">
        <f>+'24-03-337 Ind. Art.2'!J35</f>
        <v>0</v>
      </c>
      <c r="C14" s="63">
        <f>+'24-03-337 Ind. Art.2'!K35</f>
        <v>0</v>
      </c>
      <c r="D14" s="63">
        <f>+'24-03-337 Ind. Art.2'!M35</f>
        <v>0</v>
      </c>
      <c r="E14" s="63">
        <f>+'24-03-337 Ind. Art.2'!N35</f>
        <v>0</v>
      </c>
      <c r="F14" s="63">
        <f>+'24-03-337 Ind. Art.2'!O35</f>
        <v>0</v>
      </c>
      <c r="G14" s="63">
        <f>+'24-03-337 Ind. Art.2'!R35</f>
        <v>0</v>
      </c>
      <c r="H14" s="63">
        <f>+'24-03-337 Ind. Art.2'!S35</f>
        <v>0</v>
      </c>
      <c r="I14" s="63">
        <f>+'24-03-337 Ind. Art.2'!T35</f>
        <v>0</v>
      </c>
      <c r="J14" s="63">
        <f>+'24-03-337 Ind. Art.2'!U35</f>
        <v>0</v>
      </c>
      <c r="K14" s="63">
        <f>+'24-03-337 Ind. Art.2'!V35</f>
        <v>0</v>
      </c>
      <c r="L14" s="63">
        <f>+'24-03-337 Ind. Art.2'!W35</f>
        <v>0</v>
      </c>
      <c r="M14" s="63">
        <f>+'24-03-337 Ind. Art.2'!X35</f>
        <v>0</v>
      </c>
      <c r="N14" s="63">
        <f>+'24-03-337 Ind. Art.2'!Y35</f>
        <v>0</v>
      </c>
      <c r="O14" s="63">
        <f>+'24-03-337 Ind. Art.2'!Z35</f>
        <v>0</v>
      </c>
      <c r="P14" s="63">
        <f>+'24-03-337 Ind. Art.2'!AA35</f>
        <v>0</v>
      </c>
      <c r="Q14" s="63">
        <f>+'24-03-337 Ind. Art.2'!AB35</f>
        <v>0</v>
      </c>
      <c r="R14" s="63">
        <f>+'24-03-337 Ind. Art.2'!AC35</f>
        <v>0</v>
      </c>
      <c r="S14" s="63">
        <f>+'24-03-337 Ind. Art.2'!AD35</f>
        <v>0</v>
      </c>
      <c r="T14" s="63">
        <f>+'24-03-337 Ind. Art.2'!AE35</f>
        <v>0</v>
      </c>
      <c r="U14" s="63">
        <f>+'24-03-337 Ind. Art.2'!AF35</f>
        <v>0</v>
      </c>
      <c r="V14" s="63">
        <f>+'24-03-337 Ind. Art.2'!AG35</f>
        <v>0</v>
      </c>
      <c r="W14" s="63">
        <f>+'24-03-337 Ind. Art.2'!AH35</f>
        <v>0</v>
      </c>
      <c r="X14" s="87">
        <f>+'24-03-337 Ind. Art.2'!AI35</f>
        <v>0</v>
      </c>
      <c r="Y14" s="87">
        <f>+'24-03-337 Ind. Art.2'!AJ35</f>
        <v>0</v>
      </c>
    </row>
    <row r="15" spans="1:36" ht="24.75" customHeight="1" x14ac:dyDescent="0.25">
      <c r="A15" s="86" t="s">
        <v>58</v>
      </c>
      <c r="B15" s="63">
        <f>+'24-03-337 Ind. Art.2'!J39</f>
        <v>0</v>
      </c>
      <c r="C15" s="63">
        <f>+'24-03-337 Ind. Art.2'!K39</f>
        <v>0</v>
      </c>
      <c r="D15" s="63">
        <f>+'24-03-337 Ind. Art.2'!M39</f>
        <v>0</v>
      </c>
      <c r="E15" s="63">
        <f>+'24-03-337 Ind. Art.2'!N39</f>
        <v>0</v>
      </c>
      <c r="F15" s="63">
        <f>+'24-03-337 Ind. Art.2'!O39</f>
        <v>0</v>
      </c>
      <c r="G15" s="63">
        <f>+'24-03-337 Ind. Art.2'!R39</f>
        <v>0</v>
      </c>
      <c r="H15" s="63">
        <f>+'24-03-337 Ind. Art.2'!S39</f>
        <v>0</v>
      </c>
      <c r="I15" s="63">
        <f>+'24-03-337 Ind. Art.2'!T39</f>
        <v>0</v>
      </c>
      <c r="J15" s="63">
        <f>+'24-03-337 Ind. Art.2'!U39</f>
        <v>0</v>
      </c>
      <c r="K15" s="63">
        <f>+'24-03-337 Ind. Art.2'!V39</f>
        <v>0</v>
      </c>
      <c r="L15" s="63">
        <f>+'24-03-337 Ind. Art.2'!W39</f>
        <v>0</v>
      </c>
      <c r="M15" s="63">
        <f>+'24-03-337 Ind. Art.2'!X39</f>
        <v>0</v>
      </c>
      <c r="N15" s="63">
        <f>+'24-03-337 Ind. Art.2'!Y39</f>
        <v>0</v>
      </c>
      <c r="O15" s="63">
        <f>+'24-03-337 Ind. Art.2'!Z39</f>
        <v>0</v>
      </c>
      <c r="P15" s="63">
        <f>+'24-03-337 Ind. Art.2'!AA39</f>
        <v>0</v>
      </c>
      <c r="Q15" s="63">
        <f>+'24-03-337 Ind. Art.2'!AB39</f>
        <v>0</v>
      </c>
      <c r="R15" s="63">
        <f>+'24-03-337 Ind. Art.2'!AC39</f>
        <v>0</v>
      </c>
      <c r="S15" s="63">
        <f>+'24-03-337 Ind. Art.2'!AD39</f>
        <v>0</v>
      </c>
      <c r="T15" s="63">
        <f>+'24-03-337 Ind. Art.2'!AE39</f>
        <v>0</v>
      </c>
      <c r="U15" s="63">
        <f>+'24-03-337 Ind. Art.2'!AF39</f>
        <v>0</v>
      </c>
      <c r="V15" s="63">
        <f>+'24-03-337 Ind. Art.2'!AG39</f>
        <v>0</v>
      </c>
      <c r="W15" s="63">
        <f>+'24-03-337 Ind. Art.2'!AH39</f>
        <v>0</v>
      </c>
      <c r="X15" s="87">
        <f>+'24-03-337 Ind. Art.2'!AI39</f>
        <v>0</v>
      </c>
      <c r="Y15" s="87">
        <f>+'24-03-337 Ind. Art.2'!AJ39</f>
        <v>0</v>
      </c>
    </row>
    <row r="16" spans="1:36" ht="24.75" customHeight="1" x14ac:dyDescent="0.25">
      <c r="A16" s="86" t="s">
        <v>60</v>
      </c>
      <c r="B16" s="63">
        <f>+'24-03-337 Ind. Art.2'!J43</f>
        <v>0</v>
      </c>
      <c r="C16" s="63">
        <f>+'24-03-337 Ind. Art.2'!K43</f>
        <v>0</v>
      </c>
      <c r="D16" s="63">
        <f>+'24-03-337 Ind. Art.2'!M43</f>
        <v>0</v>
      </c>
      <c r="E16" s="63">
        <f>+'24-03-337 Ind. Art.2'!N43</f>
        <v>0</v>
      </c>
      <c r="F16" s="63">
        <f>+'24-03-337 Ind. Art.2'!O43</f>
        <v>0</v>
      </c>
      <c r="G16" s="63">
        <f>+'24-03-337 Ind. Art.2'!R43</f>
        <v>0</v>
      </c>
      <c r="H16" s="63">
        <f>+'24-03-337 Ind. Art.2'!S43</f>
        <v>0</v>
      </c>
      <c r="I16" s="63">
        <f>+'24-03-337 Ind. Art.2'!T43</f>
        <v>0</v>
      </c>
      <c r="J16" s="63">
        <f>+'24-03-337 Ind. Art.2'!U43</f>
        <v>0</v>
      </c>
      <c r="K16" s="63">
        <f>+'24-03-337 Ind. Art.2'!V43</f>
        <v>0</v>
      </c>
      <c r="L16" s="63">
        <f>+'24-03-337 Ind. Art.2'!W43</f>
        <v>0</v>
      </c>
      <c r="M16" s="63">
        <f>+'24-03-337 Ind. Art.2'!X43</f>
        <v>0</v>
      </c>
      <c r="N16" s="63">
        <f>+'24-03-337 Ind. Art.2'!Y43</f>
        <v>0</v>
      </c>
      <c r="O16" s="63">
        <f>+'24-03-337 Ind. Art.2'!Z43</f>
        <v>0</v>
      </c>
      <c r="P16" s="63">
        <f>+'24-03-337 Ind. Art.2'!AA43</f>
        <v>0</v>
      </c>
      <c r="Q16" s="63">
        <f>+'24-03-337 Ind. Art.2'!AB43</f>
        <v>0</v>
      </c>
      <c r="R16" s="63">
        <f>+'24-03-337 Ind. Art.2'!AC43</f>
        <v>0</v>
      </c>
      <c r="S16" s="63">
        <f>+'24-03-337 Ind. Art.2'!AD43</f>
        <v>0</v>
      </c>
      <c r="T16" s="63">
        <f>+'24-03-337 Ind. Art.2'!AE43</f>
        <v>0</v>
      </c>
      <c r="U16" s="63">
        <f>+'24-03-337 Ind. Art.2'!AF43</f>
        <v>0</v>
      </c>
      <c r="V16" s="63">
        <f>+'24-03-337 Ind. Art.2'!AG43</f>
        <v>0</v>
      </c>
      <c r="W16" s="63">
        <f>+'24-03-337 Ind. Art.2'!AH43</f>
        <v>0</v>
      </c>
      <c r="X16" s="87">
        <f>+'24-03-337 Ind. Art.2'!AI43</f>
        <v>0</v>
      </c>
      <c r="Y16" s="87">
        <f>+'24-03-337 Ind. Art.2'!AJ43</f>
        <v>0</v>
      </c>
    </row>
    <row r="17" spans="1:25" ht="24.75" customHeight="1" x14ac:dyDescent="0.25">
      <c r="A17" s="86" t="s">
        <v>62</v>
      </c>
      <c r="B17" s="63">
        <f>+'24-03-337 Ind. Art.2'!J47</f>
        <v>0</v>
      </c>
      <c r="C17" s="63">
        <f>+'24-03-337 Ind. Art.2'!K47</f>
        <v>0</v>
      </c>
      <c r="D17" s="63">
        <f>+'24-03-337 Ind. Art.2'!M47</f>
        <v>0</v>
      </c>
      <c r="E17" s="63">
        <f>+'24-03-337 Ind. Art.2'!N47</f>
        <v>0</v>
      </c>
      <c r="F17" s="63">
        <f>+'24-03-337 Ind. Art.2'!O47</f>
        <v>0</v>
      </c>
      <c r="G17" s="63">
        <f>+'24-03-337 Ind. Art.2'!R47</f>
        <v>0</v>
      </c>
      <c r="H17" s="63">
        <f>+'24-03-337 Ind. Art.2'!S47</f>
        <v>0</v>
      </c>
      <c r="I17" s="63">
        <f>+'24-03-337 Ind. Art.2'!T47</f>
        <v>0</v>
      </c>
      <c r="J17" s="63">
        <f>+'24-03-337 Ind. Art.2'!U47</f>
        <v>0</v>
      </c>
      <c r="K17" s="63">
        <f>+'24-03-337 Ind. Art.2'!V47</f>
        <v>0</v>
      </c>
      <c r="L17" s="63">
        <f>+'24-03-337 Ind. Art.2'!W47</f>
        <v>0</v>
      </c>
      <c r="M17" s="63">
        <f>+'24-03-337 Ind. Art.2'!X47</f>
        <v>0</v>
      </c>
      <c r="N17" s="63">
        <f>+'24-03-337 Ind. Art.2'!Y47</f>
        <v>0</v>
      </c>
      <c r="O17" s="63">
        <f>+'24-03-337 Ind. Art.2'!Z47</f>
        <v>0</v>
      </c>
      <c r="P17" s="63">
        <f>+'24-03-337 Ind. Art.2'!AA47</f>
        <v>0</v>
      </c>
      <c r="Q17" s="63">
        <f>+'24-03-337 Ind. Art.2'!AB47</f>
        <v>0</v>
      </c>
      <c r="R17" s="63">
        <f>+'24-03-337 Ind. Art.2'!AC47</f>
        <v>0</v>
      </c>
      <c r="S17" s="63">
        <f>+'24-03-337 Ind. Art.2'!AD47</f>
        <v>0</v>
      </c>
      <c r="T17" s="63">
        <f>+'24-03-337 Ind. Art.2'!AE47</f>
        <v>0</v>
      </c>
      <c r="U17" s="63">
        <f>+'24-03-337 Ind. Art.2'!AF47</f>
        <v>0</v>
      </c>
      <c r="V17" s="63">
        <f>+'24-03-337 Ind. Art.2'!AG47</f>
        <v>0</v>
      </c>
      <c r="W17" s="63">
        <f>+'24-03-337 Ind. Art.2'!AH47</f>
        <v>0</v>
      </c>
      <c r="X17" s="87">
        <f>+'24-03-337 Ind. Art.2'!AI47</f>
        <v>0</v>
      </c>
      <c r="Y17" s="87">
        <f>+'24-03-337 Ind. Art.2'!AJ44</f>
        <v>0</v>
      </c>
    </row>
    <row r="18" spans="1:25" ht="24.75" customHeight="1" x14ac:dyDescent="0.25">
      <c r="A18" s="86" t="s">
        <v>64</v>
      </c>
      <c r="B18" s="63">
        <f>+'24-03-337 Ind. Art.2'!J51</f>
        <v>0</v>
      </c>
      <c r="C18" s="63">
        <f>+'24-03-337 Ind. Art.2'!K51</f>
        <v>0</v>
      </c>
      <c r="D18" s="63">
        <f>+'24-03-337 Ind. Art.2'!M51</f>
        <v>0</v>
      </c>
      <c r="E18" s="63">
        <f>+'24-03-337 Ind. Art.2'!N51</f>
        <v>0</v>
      </c>
      <c r="F18" s="63">
        <f>+'24-03-337 Ind. Art.2'!O51</f>
        <v>0</v>
      </c>
      <c r="G18" s="63">
        <f>+'24-03-337 Ind. Art.2'!R51</f>
        <v>0</v>
      </c>
      <c r="H18" s="63">
        <f>+'24-03-337 Ind. Art.2'!S51</f>
        <v>0</v>
      </c>
      <c r="I18" s="63">
        <f>+'24-03-337 Ind. Art.2'!T51</f>
        <v>0</v>
      </c>
      <c r="J18" s="63">
        <f>+'24-03-337 Ind. Art.2'!U51</f>
        <v>0</v>
      </c>
      <c r="K18" s="63">
        <f>+'24-03-337 Ind. Art.2'!V51</f>
        <v>0</v>
      </c>
      <c r="L18" s="63">
        <f>+'24-03-337 Ind. Art.2'!W51</f>
        <v>0</v>
      </c>
      <c r="M18" s="63">
        <f>+'24-03-337 Ind. Art.2'!X51</f>
        <v>0</v>
      </c>
      <c r="N18" s="63">
        <f>+'24-03-337 Ind. Art.2'!Y51</f>
        <v>0</v>
      </c>
      <c r="O18" s="63">
        <f>+'24-03-337 Ind. Art.2'!Z51</f>
        <v>0</v>
      </c>
      <c r="P18" s="63">
        <f>+'24-03-337 Ind. Art.2'!AA51</f>
        <v>0</v>
      </c>
      <c r="Q18" s="63">
        <f>+'24-03-337 Ind. Art.2'!AB51</f>
        <v>0</v>
      </c>
      <c r="R18" s="63">
        <f>+'24-03-337 Ind. Art.2'!AC51</f>
        <v>0</v>
      </c>
      <c r="S18" s="63">
        <f>+'24-03-337 Ind. Art.2'!AD51</f>
        <v>0</v>
      </c>
      <c r="T18" s="63">
        <f>+'24-03-337 Ind. Art.2'!AE51</f>
        <v>0</v>
      </c>
      <c r="U18" s="63">
        <f>+'24-03-337 Ind. Art.2'!AF51</f>
        <v>0</v>
      </c>
      <c r="V18" s="63">
        <f>+'24-03-337 Ind. Art.2'!AG51</f>
        <v>0</v>
      </c>
      <c r="W18" s="63">
        <f>+'24-03-337 Ind. Art.2'!AH51</f>
        <v>0</v>
      </c>
      <c r="X18" s="87">
        <f>+'24-03-337 Ind. Art.2'!AI51</f>
        <v>0</v>
      </c>
      <c r="Y18" s="87">
        <f>+'24-03-337 Ind. Art.2'!AJ51</f>
        <v>0</v>
      </c>
    </row>
    <row r="19" spans="1:25" ht="24.75" customHeight="1" x14ac:dyDescent="0.25">
      <c r="A19" s="86" t="s">
        <v>66</v>
      </c>
      <c r="B19" s="63">
        <f>+'24-03-337 Ind. Art.2'!J55</f>
        <v>0</v>
      </c>
      <c r="C19" s="63">
        <f>+'24-03-337 Ind. Art.2'!K55</f>
        <v>0</v>
      </c>
      <c r="D19" s="63">
        <f>+'24-03-337 Ind. Art.2'!M55</f>
        <v>0</v>
      </c>
      <c r="E19" s="63">
        <f>+'24-03-337 Ind. Art.2'!N55</f>
        <v>0</v>
      </c>
      <c r="F19" s="63">
        <f>+'24-03-337 Ind. Art.2'!O55</f>
        <v>0</v>
      </c>
      <c r="G19" s="63">
        <f>+'24-03-337 Ind. Art.2'!R55</f>
        <v>0</v>
      </c>
      <c r="H19" s="63">
        <f>+'24-03-337 Ind. Art.2'!S55</f>
        <v>0</v>
      </c>
      <c r="I19" s="63">
        <f>+'24-03-337 Ind. Art.2'!T55</f>
        <v>0</v>
      </c>
      <c r="J19" s="63">
        <f>+'24-03-337 Ind. Art.2'!U55</f>
        <v>0</v>
      </c>
      <c r="K19" s="63">
        <f>+'24-03-337 Ind. Art.2'!V55</f>
        <v>0</v>
      </c>
      <c r="L19" s="63">
        <f>+'24-03-337 Ind. Art.2'!W55</f>
        <v>0</v>
      </c>
      <c r="M19" s="63">
        <f>+'24-03-337 Ind. Art.2'!X55</f>
        <v>0</v>
      </c>
      <c r="N19" s="63">
        <f>+'24-03-337 Ind. Art.2'!Y55</f>
        <v>0</v>
      </c>
      <c r="O19" s="63">
        <f>+'24-03-337 Ind. Art.2'!Z55</f>
        <v>0</v>
      </c>
      <c r="P19" s="63">
        <f>+'24-03-337 Ind. Art.2'!AA55</f>
        <v>0</v>
      </c>
      <c r="Q19" s="63">
        <f>+'24-03-337 Ind. Art.2'!AB55</f>
        <v>0</v>
      </c>
      <c r="R19" s="63">
        <f>+'24-03-337 Ind. Art.2'!AC55</f>
        <v>0</v>
      </c>
      <c r="S19" s="63">
        <f>+'24-03-337 Ind. Art.2'!AD55</f>
        <v>0</v>
      </c>
      <c r="T19" s="63">
        <f>+'24-03-337 Ind. Art.2'!AE55</f>
        <v>0</v>
      </c>
      <c r="U19" s="63">
        <f>+'24-03-337 Ind. Art.2'!AF55</f>
        <v>0</v>
      </c>
      <c r="V19" s="63">
        <f>+'24-03-337 Ind. Art.2'!AG55</f>
        <v>0</v>
      </c>
      <c r="W19" s="63">
        <f>+'24-03-337 Ind. Art.2'!AH55</f>
        <v>0</v>
      </c>
      <c r="X19" s="87">
        <f>+'24-03-337 Ind. Art.2'!AI55</f>
        <v>0</v>
      </c>
      <c r="Y19" s="87">
        <f>+'24-03-337 Ind. Art.2'!AJ55</f>
        <v>0</v>
      </c>
    </row>
    <row r="20" spans="1:25" ht="24.75" customHeight="1" x14ac:dyDescent="0.25">
      <c r="A20" s="88" t="s">
        <v>68</v>
      </c>
      <c r="B20" s="63">
        <f>+'24-03-337 Ind. Art.2'!J59</f>
        <v>0</v>
      </c>
      <c r="C20" s="63">
        <f>+'24-03-337 Ind. Art.2'!K59</f>
        <v>0</v>
      </c>
      <c r="D20" s="63">
        <f>+'24-03-337 Ind. Art.2'!M59</f>
        <v>0</v>
      </c>
      <c r="E20" s="63">
        <f>+'24-03-337 Ind. Art.2'!N59</f>
        <v>0</v>
      </c>
      <c r="F20" s="63">
        <f>+'24-03-337 Ind. Art.2'!O59</f>
        <v>0</v>
      </c>
      <c r="G20" s="63">
        <f>+'24-03-337 Ind. Art.2'!R59</f>
        <v>0</v>
      </c>
      <c r="H20" s="63">
        <f>+'24-03-337 Ind. Art.2'!S59</f>
        <v>0</v>
      </c>
      <c r="I20" s="63">
        <f>+'24-03-337 Ind. Art.2'!T59</f>
        <v>0</v>
      </c>
      <c r="J20" s="63">
        <f>+'24-03-337 Ind. Art.2'!U59</f>
        <v>0</v>
      </c>
      <c r="K20" s="63">
        <f>+'24-03-337 Ind. Art.2'!V59</f>
        <v>0</v>
      </c>
      <c r="L20" s="63">
        <f>+'24-03-337 Ind. Art.2'!W59</f>
        <v>0</v>
      </c>
      <c r="M20" s="63">
        <f>+'24-03-337 Ind. Art.2'!X59</f>
        <v>0</v>
      </c>
      <c r="N20" s="63">
        <f>+'24-03-337 Ind. Art.2'!Y59</f>
        <v>0</v>
      </c>
      <c r="O20" s="63">
        <f>+'24-03-337 Ind. Art.2'!Z59</f>
        <v>0</v>
      </c>
      <c r="P20" s="63">
        <f>+'24-03-337 Ind. Art.2'!AA59</f>
        <v>0</v>
      </c>
      <c r="Q20" s="63">
        <f>+'24-03-337 Ind. Art.2'!AB59</f>
        <v>0</v>
      </c>
      <c r="R20" s="63">
        <f>+'24-03-337 Ind. Art.2'!AC59</f>
        <v>0</v>
      </c>
      <c r="S20" s="63">
        <f>+'24-03-337 Ind. Art.2'!AD59</f>
        <v>0</v>
      </c>
      <c r="T20" s="63">
        <f>+'24-03-337 Ind. Art.2'!AE59</f>
        <v>0</v>
      </c>
      <c r="U20" s="63">
        <f>+'24-03-337 Ind. Art.2'!AF59</f>
        <v>0</v>
      </c>
      <c r="V20" s="63">
        <f>+'24-03-337 Ind. Art.2'!AG59</f>
        <v>0</v>
      </c>
      <c r="W20" s="63">
        <f>+'24-03-337 Ind. Art.2'!AH59</f>
        <v>0</v>
      </c>
      <c r="X20" s="87">
        <f>+'24-03-337 Ind. Art.2'!AI59</f>
        <v>0</v>
      </c>
      <c r="Y20" s="87">
        <f>+'24-03-337 Ind. Art.2'!AJ59</f>
        <v>0</v>
      </c>
    </row>
    <row r="21" spans="1:25" ht="24.75" customHeight="1" x14ac:dyDescent="0.25">
      <c r="A21" s="88" t="s">
        <v>70</v>
      </c>
      <c r="B21" s="63">
        <f>+'24-03-337 Ind. Art.2'!J63</f>
        <v>0</v>
      </c>
      <c r="C21" s="63">
        <f>+'24-03-337 Ind. Art.2'!K63</f>
        <v>0</v>
      </c>
      <c r="D21" s="63">
        <f>+'24-03-337 Ind. Art.2'!M63</f>
        <v>0</v>
      </c>
      <c r="E21" s="63">
        <f>+'24-03-337 Ind. Art.2'!N63</f>
        <v>0</v>
      </c>
      <c r="F21" s="63">
        <f>+'24-03-337 Ind. Art.2'!O63</f>
        <v>0</v>
      </c>
      <c r="G21" s="63">
        <f>+'24-03-337 Ind. Art.2'!R63</f>
        <v>0</v>
      </c>
      <c r="H21" s="63">
        <f>+'24-03-337 Ind. Art.2'!S63</f>
        <v>0</v>
      </c>
      <c r="I21" s="63">
        <f>+'24-03-337 Ind. Art.2'!T63</f>
        <v>0</v>
      </c>
      <c r="J21" s="63">
        <f>+'24-03-337 Ind. Art.2'!U63</f>
        <v>0</v>
      </c>
      <c r="K21" s="63">
        <f>+'24-03-337 Ind. Art.2'!V63</f>
        <v>0</v>
      </c>
      <c r="L21" s="63">
        <f>+'24-03-337 Ind. Art.2'!W63</f>
        <v>0</v>
      </c>
      <c r="M21" s="63">
        <f>+'24-03-337 Ind. Art.2'!X63</f>
        <v>0</v>
      </c>
      <c r="N21" s="63">
        <f>+'24-03-337 Ind. Art.2'!Y63</f>
        <v>0</v>
      </c>
      <c r="O21" s="63">
        <f>+'24-03-337 Ind. Art.2'!Z63</f>
        <v>0</v>
      </c>
      <c r="P21" s="63">
        <f>+'24-03-337 Ind. Art.2'!AA63</f>
        <v>0</v>
      </c>
      <c r="Q21" s="63">
        <f>+'24-03-337 Ind. Art.2'!AB63</f>
        <v>0</v>
      </c>
      <c r="R21" s="63">
        <f>+'24-03-337 Ind. Art.2'!AC63</f>
        <v>0</v>
      </c>
      <c r="S21" s="63">
        <f>+'24-03-337 Ind. Art.2'!AD63</f>
        <v>0</v>
      </c>
      <c r="T21" s="63">
        <f>+'24-03-337 Ind. Art.2'!AE63</f>
        <v>0</v>
      </c>
      <c r="U21" s="63">
        <f>+'24-03-337 Ind. Art.2'!AF63</f>
        <v>0</v>
      </c>
      <c r="V21" s="63">
        <f>+'24-03-337 Ind. Art.2'!AG63</f>
        <v>0</v>
      </c>
      <c r="W21" s="63">
        <f>+'24-03-337 Ind. Art.2'!AH63</f>
        <v>0</v>
      </c>
      <c r="X21" s="87">
        <f>+'24-03-337 Ind. Art.2'!AI63</f>
        <v>0</v>
      </c>
      <c r="Y21" s="87">
        <f>+'24-03-337 Ind. Art.2'!AJ63</f>
        <v>0</v>
      </c>
    </row>
    <row r="22" spans="1:25" ht="24.75" customHeight="1" x14ac:dyDescent="0.25">
      <c r="A22" s="88" t="s">
        <v>72</v>
      </c>
      <c r="B22" s="63">
        <f>+'24-03-337 Ind. Art.2'!J67</f>
        <v>0</v>
      </c>
      <c r="C22" s="63">
        <f>+'24-03-337 Ind. Art.2'!K67</f>
        <v>0</v>
      </c>
      <c r="D22" s="63">
        <f>+'24-03-337 Ind. Art.2'!M67</f>
        <v>0</v>
      </c>
      <c r="E22" s="63">
        <f>+'24-03-337 Ind. Art.2'!N67</f>
        <v>0</v>
      </c>
      <c r="F22" s="63">
        <f>+'24-03-337 Ind. Art.2'!O67</f>
        <v>0</v>
      </c>
      <c r="G22" s="63">
        <f>+'24-03-337 Ind. Art.2'!R67</f>
        <v>0</v>
      </c>
      <c r="H22" s="63">
        <f>+'24-03-337 Ind. Art.2'!S67</f>
        <v>0</v>
      </c>
      <c r="I22" s="63">
        <f>+'24-03-337 Ind. Art.2'!T67</f>
        <v>0</v>
      </c>
      <c r="J22" s="63">
        <f>+'24-03-337 Ind. Art.2'!U67</f>
        <v>0</v>
      </c>
      <c r="K22" s="63">
        <f>+'24-03-337 Ind. Art.2'!V67</f>
        <v>0</v>
      </c>
      <c r="L22" s="63">
        <f>+'24-03-337 Ind. Art.2'!W67</f>
        <v>0</v>
      </c>
      <c r="M22" s="63">
        <f>+'24-03-337 Ind. Art.2'!X67</f>
        <v>0</v>
      </c>
      <c r="N22" s="63">
        <f>+'24-03-337 Ind. Art.2'!Y67</f>
        <v>0</v>
      </c>
      <c r="O22" s="63">
        <f>+'24-03-337 Ind. Art.2'!Z67</f>
        <v>0</v>
      </c>
      <c r="P22" s="63">
        <f>+'24-03-337 Ind. Art.2'!AA67</f>
        <v>0</v>
      </c>
      <c r="Q22" s="63">
        <f>+'24-03-337 Ind. Art.2'!AB67</f>
        <v>0</v>
      </c>
      <c r="R22" s="63">
        <f>+'24-03-337 Ind. Art.2'!AC67</f>
        <v>0</v>
      </c>
      <c r="S22" s="63">
        <f>+'24-03-337 Ind. Art.2'!AD67</f>
        <v>0</v>
      </c>
      <c r="T22" s="63">
        <f>+'24-03-337 Ind. Art.2'!AE67</f>
        <v>0</v>
      </c>
      <c r="U22" s="63">
        <f>+'24-03-337 Ind. Art.2'!AF67</f>
        <v>0</v>
      </c>
      <c r="V22" s="63">
        <f>+'24-03-337 Ind. Art.2'!AG67</f>
        <v>0</v>
      </c>
      <c r="W22" s="63">
        <f>+'24-03-337 Ind. Art.2'!AH67</f>
        <v>0</v>
      </c>
      <c r="X22" s="87">
        <f>+'24-03-337 Ind. Art.2'!AI67</f>
        <v>0</v>
      </c>
      <c r="Y22" s="87">
        <f>+'24-03-337 Ind. Art.2'!AJ67</f>
        <v>0</v>
      </c>
    </row>
    <row r="23" spans="1:25" ht="24.75" customHeight="1" x14ac:dyDescent="0.25">
      <c r="A23" s="89" t="s">
        <v>74</v>
      </c>
      <c r="B23" s="63">
        <f>+'24-03-337 Ind. Art.2'!J70</f>
        <v>29058314000</v>
      </c>
      <c r="C23" s="63">
        <f>+'24-03-337 Ind. Art.2'!K70</f>
        <v>29058314000</v>
      </c>
      <c r="D23" s="63">
        <f>+'24-03-337 Ind. Art.2'!M70</f>
        <v>0</v>
      </c>
      <c r="E23" s="63">
        <f>+'24-03-337 Ind. Art.2'!N70</f>
        <v>0</v>
      </c>
      <c r="F23" s="63">
        <f>+'24-03-337 Ind. Art.2'!O70</f>
        <v>0</v>
      </c>
      <c r="G23" s="63">
        <f>+'24-03-337 Ind. Art.2'!R70</f>
        <v>0</v>
      </c>
      <c r="H23" s="63">
        <f>+'24-03-337 Ind. Art.2'!S70</f>
        <v>0</v>
      </c>
      <c r="I23" s="63">
        <f>+'24-03-337 Ind. Art.2'!T70</f>
        <v>0</v>
      </c>
      <c r="J23" s="63">
        <f>+'24-03-337 Ind. Art.2'!U70</f>
        <v>0</v>
      </c>
      <c r="K23" s="63">
        <f>+'24-03-337 Ind. Art.2'!V70</f>
        <v>0</v>
      </c>
      <c r="L23" s="63">
        <f>+'24-03-337 Ind. Art.2'!W70</f>
        <v>0</v>
      </c>
      <c r="M23" s="63">
        <f>+'24-03-337 Ind. Art.2'!X70</f>
        <v>20340819800</v>
      </c>
      <c r="N23" s="63">
        <f>+'24-03-337 Ind. Art.2'!Y70</f>
        <v>20340819800</v>
      </c>
      <c r="O23" s="63">
        <f>+'24-03-337 Ind. Art.2'!Z70</f>
        <v>0</v>
      </c>
      <c r="P23" s="63">
        <f>+'24-03-337 Ind. Art.2'!AA70</f>
        <v>0</v>
      </c>
      <c r="Q23" s="63">
        <f>+'24-03-337 Ind. Art.2'!AB70</f>
        <v>0</v>
      </c>
      <c r="R23" s="63">
        <f>+'24-03-337 Ind. Art.2'!AC70</f>
        <v>0</v>
      </c>
      <c r="S23" s="63">
        <f>+'24-03-337 Ind. Art.2'!AD70</f>
        <v>0</v>
      </c>
      <c r="T23" s="63">
        <f>+'24-03-337 Ind. Art.2'!AE70</f>
        <v>0</v>
      </c>
      <c r="U23" s="63">
        <f>+'24-03-337 Ind. Art.2'!AF70</f>
        <v>0</v>
      </c>
      <c r="V23" s="63">
        <f>+'24-03-337 Ind. Art.2'!AG70</f>
        <v>0</v>
      </c>
      <c r="W23" s="63">
        <f>+'24-03-337 Ind. Art.2'!AH70</f>
        <v>20340819800</v>
      </c>
      <c r="X23" s="87">
        <f>+'24-03-337 Ind. Art.2'!AI70</f>
        <v>0.7</v>
      </c>
      <c r="Y23" s="87">
        <f>+'24-03-337 Ind. Art.2'!AJ70</f>
        <v>1</v>
      </c>
    </row>
    <row r="24" spans="1:25" ht="25.5" x14ac:dyDescent="0.25">
      <c r="A24" s="8" t="str">
        <f>"TOTAL ASIG."&amp;" "&amp;$A$5</f>
        <v>TOTAL ASIG. 24-03-337 "Bonos Art. 2 Transitorio. Ley N°19.949"</v>
      </c>
      <c r="B24" s="75">
        <f>SUM(B8:B23)</f>
        <v>29058314000</v>
      </c>
      <c r="C24" s="75">
        <f t="shared" ref="C24:V24" si="0">SUM(C8:C23)</f>
        <v>29058314000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20340819800</v>
      </c>
      <c r="N24" s="75">
        <f t="shared" si="0"/>
        <v>20340819800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20340819800</v>
      </c>
      <c r="X24" s="90">
        <f>+'24-03-337 Ind. Art.2'!AI71</f>
        <v>0.7</v>
      </c>
      <c r="Y24" s="90">
        <f>'24-03-337 Ind. Art.2'!AJ71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B6A06-E492-49DC-B68E-3DDA1524A0DE}">
  <sheetPr>
    <tabColor rgb="FF007DB5"/>
    <pageSetUpPr fitToPage="1"/>
  </sheetPr>
  <dimension ref="A1:DB283"/>
  <sheetViews>
    <sheetView topLeftCell="A211" zoomScale="110" zoomScaleNormal="110" workbookViewId="0">
      <selection activeCell="L225" sqref="L225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9.42578125" style="2" bestFit="1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85">
        <v>215331000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64"/>
      <c r="D9" s="29"/>
      <c r="E9" s="64"/>
      <c r="F9" s="64"/>
      <c r="G9" s="64"/>
      <c r="H9" s="29"/>
      <c r="I9" s="29"/>
      <c r="J9" s="199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IF(ISERROR(AH9/$AH$264),"-",AH9/$AH$264)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64"/>
      <c r="D10" s="29"/>
      <c r="E10" s="64"/>
      <c r="F10" s="64"/>
      <c r="G10" s="64"/>
      <c r="H10" s="29"/>
      <c r="I10" s="29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IF(ISERROR(AH10/$AH$264),"-",AH10/$AH$264)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+J8</f>
        <v>215331000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IF(ISERROR(AH11/$AH$264),0,AH11/$AH$264)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190">
        <v>227421000</v>
      </c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customHeight="1" outlineLevel="1" x14ac:dyDescent="0.25">
      <c r="A13" s="19">
        <v>1</v>
      </c>
      <c r="B13" s="19"/>
      <c r="C13" s="64"/>
      <c r="D13" s="29"/>
      <c r="E13" s="64"/>
      <c r="F13" s="20"/>
      <c r="G13" s="22"/>
      <c r="H13" s="21"/>
      <c r="I13" s="21"/>
      <c r="J13" s="20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IF(ISERROR(AH13/$AH$264),"-",AH13/$AH$264)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9">
        <v>2</v>
      </c>
      <c r="B14" s="19"/>
      <c r="C14" s="64"/>
      <c r="D14" s="29"/>
      <c r="E14" s="64"/>
      <c r="F14" s="28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IF(ISERROR(AH14/$AH$264),"-",AH14/$AH$264)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+J12</f>
        <v>227421000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IF(ISERROR(AH15/$AH$264),0,AH15/$AH$264)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85">
        <v>272485000</v>
      </c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99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IF(ISERROR(AH17/$AH$264),"-",AH17/$AH$264)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IF(ISERROR(AH18/$AH$264),"-",AH18/$AH$264)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+J16</f>
        <v>272485000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IF(ISERROR(AH19/$AH$264),0,AH19/$AH$264)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85">
        <v>569028000</v>
      </c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25.5" customHeight="1" outlineLevel="1" x14ac:dyDescent="0.25">
      <c r="A21" s="19">
        <v>4</v>
      </c>
      <c r="B21" s="19"/>
      <c r="C21" s="40" t="s">
        <v>324</v>
      </c>
      <c r="D21" s="41">
        <v>45287</v>
      </c>
      <c r="E21" s="42" t="s">
        <v>334</v>
      </c>
      <c r="F21" s="42" t="s">
        <v>113</v>
      </c>
      <c r="G21" s="43" t="s">
        <v>304</v>
      </c>
      <c r="H21" s="29"/>
      <c r="I21" s="29"/>
      <c r="J21" s="199"/>
      <c r="K21" s="57">
        <v>33046000</v>
      </c>
      <c r="L21" s="42" t="s">
        <v>305</v>
      </c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 t="shared" ref="AJ21:AJ45" si="3">IF(ISERROR(AH21/$AH$264),"-",AH21/$AH$264)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5.5" customHeight="1" outlineLevel="1" x14ac:dyDescent="0.25">
      <c r="A22" s="19">
        <v>5</v>
      </c>
      <c r="B22" s="19"/>
      <c r="C22" s="40" t="s">
        <v>325</v>
      </c>
      <c r="D22" s="41">
        <v>45275</v>
      </c>
      <c r="E22" s="42" t="s">
        <v>335</v>
      </c>
      <c r="F22" s="42" t="s">
        <v>113</v>
      </c>
      <c r="G22" s="43" t="s">
        <v>304</v>
      </c>
      <c r="H22" s="29"/>
      <c r="I22" s="29"/>
      <c r="J22" s="199"/>
      <c r="K22" s="57">
        <v>15370000</v>
      </c>
      <c r="L22" s="42" t="s">
        <v>305</v>
      </c>
      <c r="M22" s="24"/>
      <c r="N22" s="24"/>
      <c r="O22" s="24"/>
      <c r="P22" s="22"/>
      <c r="Q22" s="22"/>
      <c r="R22" s="24"/>
      <c r="S22" s="24"/>
      <c r="T22" s="24"/>
      <c r="U22" s="25">
        <f t="shared" ref="U22:U45" si="4">SUM(R22:T22)</f>
        <v>0</v>
      </c>
      <c r="V22" s="24"/>
      <c r="W22" s="24"/>
      <c r="X22" s="24"/>
      <c r="Y22" s="25">
        <f t="shared" ref="Y22:Y45" si="5">SUM(V22:X22)</f>
        <v>0</v>
      </c>
      <c r="Z22" s="24"/>
      <c r="AA22" s="24"/>
      <c r="AB22" s="24"/>
      <c r="AC22" s="25">
        <f t="shared" ref="AC22:AC45" si="6">SUM(Z22:AB22)</f>
        <v>0</v>
      </c>
      <c r="AD22" s="24"/>
      <c r="AE22" s="24"/>
      <c r="AF22" s="24"/>
      <c r="AG22" s="25">
        <f t="shared" ref="AG22:AG45" si="7">SUM(AD22:AF22)</f>
        <v>0</v>
      </c>
      <c r="AH22" s="25">
        <f t="shared" ref="AH22:AH45" si="8">SUM(U22,Y22,AC22,AG22)</f>
        <v>0</v>
      </c>
      <c r="AI22" s="26">
        <f t="shared" ref="AI22:AI45" si="9">IF(ISERROR(AH22/J22),0,AH22/J22)</f>
        <v>0</v>
      </c>
      <c r="AJ22" s="27">
        <f t="shared" si="3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5.5" customHeight="1" outlineLevel="1" x14ac:dyDescent="0.25">
      <c r="A23" s="19">
        <v>6</v>
      </c>
      <c r="B23" s="19"/>
      <c r="C23" s="40" t="s">
        <v>326</v>
      </c>
      <c r="D23" s="41">
        <v>45274</v>
      </c>
      <c r="E23" s="42" t="s">
        <v>336</v>
      </c>
      <c r="F23" s="42" t="s">
        <v>113</v>
      </c>
      <c r="G23" s="43" t="s">
        <v>304</v>
      </c>
      <c r="H23" s="29"/>
      <c r="I23" s="29"/>
      <c r="J23" s="199"/>
      <c r="K23" s="57">
        <v>12296000</v>
      </c>
      <c r="L23" s="42" t="s">
        <v>305</v>
      </c>
      <c r="M23" s="24"/>
      <c r="N23" s="24"/>
      <c r="O23" s="24"/>
      <c r="P23" s="22"/>
      <c r="Q23" s="22"/>
      <c r="R23" s="24"/>
      <c r="S23" s="24"/>
      <c r="T23" s="24"/>
      <c r="U23" s="25">
        <f t="shared" si="4"/>
        <v>0</v>
      </c>
      <c r="V23" s="24"/>
      <c r="W23" s="24"/>
      <c r="X23" s="24"/>
      <c r="Y23" s="25">
        <f t="shared" si="5"/>
        <v>0</v>
      </c>
      <c r="Z23" s="24"/>
      <c r="AA23" s="24"/>
      <c r="AB23" s="24"/>
      <c r="AC23" s="25">
        <f t="shared" si="6"/>
        <v>0</v>
      </c>
      <c r="AD23" s="24"/>
      <c r="AE23" s="24"/>
      <c r="AF23" s="24"/>
      <c r="AG23" s="25">
        <f t="shared" si="7"/>
        <v>0</v>
      </c>
      <c r="AH23" s="25">
        <f t="shared" si="8"/>
        <v>0</v>
      </c>
      <c r="AI23" s="26">
        <f t="shared" si="9"/>
        <v>0</v>
      </c>
      <c r="AJ23" s="27">
        <f t="shared" si="3"/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5.5" customHeight="1" outlineLevel="1" x14ac:dyDescent="0.25">
      <c r="A24" s="19">
        <v>7</v>
      </c>
      <c r="B24" s="19"/>
      <c r="C24" s="40" t="s">
        <v>327</v>
      </c>
      <c r="D24" s="41">
        <v>45274</v>
      </c>
      <c r="E24" s="42" t="s">
        <v>337</v>
      </c>
      <c r="F24" s="42" t="s">
        <v>113</v>
      </c>
      <c r="G24" s="43" t="s">
        <v>304</v>
      </c>
      <c r="H24" s="29"/>
      <c r="I24" s="29"/>
      <c r="J24" s="199"/>
      <c r="K24" s="57">
        <v>15370000</v>
      </c>
      <c r="L24" s="42" t="s">
        <v>305</v>
      </c>
      <c r="M24" s="24"/>
      <c r="N24" s="24"/>
      <c r="O24" s="24"/>
      <c r="P24" s="22"/>
      <c r="Q24" s="22"/>
      <c r="R24" s="24"/>
      <c r="S24" s="24"/>
      <c r="T24" s="24"/>
      <c r="U24" s="25">
        <f t="shared" si="4"/>
        <v>0</v>
      </c>
      <c r="V24" s="24"/>
      <c r="W24" s="24"/>
      <c r="X24" s="24"/>
      <c r="Y24" s="25">
        <f t="shared" si="5"/>
        <v>0</v>
      </c>
      <c r="Z24" s="24"/>
      <c r="AA24" s="24"/>
      <c r="AB24" s="24"/>
      <c r="AC24" s="25">
        <f t="shared" si="6"/>
        <v>0</v>
      </c>
      <c r="AD24" s="24"/>
      <c r="AE24" s="24"/>
      <c r="AF24" s="24"/>
      <c r="AG24" s="25">
        <f t="shared" si="7"/>
        <v>0</v>
      </c>
      <c r="AH24" s="25">
        <f t="shared" si="8"/>
        <v>0</v>
      </c>
      <c r="AI24" s="26">
        <f t="shared" si="9"/>
        <v>0</v>
      </c>
      <c r="AJ24" s="27">
        <f t="shared" si="3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5.5" customHeight="1" outlineLevel="1" x14ac:dyDescent="0.25">
      <c r="A25" s="19">
        <v>8</v>
      </c>
      <c r="B25" s="19"/>
      <c r="C25" s="40" t="s">
        <v>328</v>
      </c>
      <c r="D25" s="41">
        <v>45274</v>
      </c>
      <c r="E25" s="42" t="s">
        <v>338</v>
      </c>
      <c r="F25" s="42" t="s">
        <v>113</v>
      </c>
      <c r="G25" s="43" t="s">
        <v>304</v>
      </c>
      <c r="H25" s="29"/>
      <c r="I25" s="29"/>
      <c r="J25" s="199"/>
      <c r="K25" s="57">
        <v>11802000</v>
      </c>
      <c r="L25" s="42" t="s">
        <v>305</v>
      </c>
      <c r="M25" s="24"/>
      <c r="N25" s="24"/>
      <c r="O25" s="24"/>
      <c r="P25" s="22"/>
      <c r="Q25" s="22"/>
      <c r="R25" s="24"/>
      <c r="S25" s="24"/>
      <c r="T25" s="24"/>
      <c r="U25" s="25">
        <f t="shared" si="4"/>
        <v>0</v>
      </c>
      <c r="V25" s="24"/>
      <c r="W25" s="24"/>
      <c r="X25" s="24"/>
      <c r="Y25" s="25">
        <f t="shared" si="5"/>
        <v>0</v>
      </c>
      <c r="Z25" s="24"/>
      <c r="AA25" s="24"/>
      <c r="AB25" s="24"/>
      <c r="AC25" s="25">
        <f t="shared" si="6"/>
        <v>0</v>
      </c>
      <c r="AD25" s="24"/>
      <c r="AE25" s="24"/>
      <c r="AF25" s="24"/>
      <c r="AG25" s="25">
        <f t="shared" si="7"/>
        <v>0</v>
      </c>
      <c r="AH25" s="25">
        <f t="shared" si="8"/>
        <v>0</v>
      </c>
      <c r="AI25" s="26">
        <f t="shared" si="9"/>
        <v>0</v>
      </c>
      <c r="AJ25" s="27">
        <f t="shared" si="3"/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5.5" customHeight="1" outlineLevel="1" x14ac:dyDescent="0.25">
      <c r="A26" s="19">
        <v>9</v>
      </c>
      <c r="B26" s="19"/>
      <c r="C26" s="40" t="s">
        <v>329</v>
      </c>
      <c r="D26" s="41">
        <v>45287</v>
      </c>
      <c r="E26" s="42" t="s">
        <v>339</v>
      </c>
      <c r="F26" s="42" t="s">
        <v>113</v>
      </c>
      <c r="G26" s="43" t="s">
        <v>304</v>
      </c>
      <c r="H26" s="29"/>
      <c r="I26" s="29"/>
      <c r="J26" s="199"/>
      <c r="K26" s="57">
        <v>51050000</v>
      </c>
      <c r="L26" s="42" t="s">
        <v>305</v>
      </c>
      <c r="M26" s="24"/>
      <c r="N26" s="24"/>
      <c r="O26" s="24"/>
      <c r="P26" s="22"/>
      <c r="Q26" s="22"/>
      <c r="R26" s="24"/>
      <c r="S26" s="24"/>
      <c r="T26" s="24"/>
      <c r="U26" s="25">
        <f t="shared" si="4"/>
        <v>0</v>
      </c>
      <c r="V26" s="24"/>
      <c r="W26" s="24"/>
      <c r="X26" s="24"/>
      <c r="Y26" s="25">
        <f t="shared" si="5"/>
        <v>0</v>
      </c>
      <c r="Z26" s="24"/>
      <c r="AA26" s="24"/>
      <c r="AB26" s="24"/>
      <c r="AC26" s="25">
        <f t="shared" si="6"/>
        <v>0</v>
      </c>
      <c r="AD26" s="24"/>
      <c r="AE26" s="24"/>
      <c r="AF26" s="24"/>
      <c r="AG26" s="25">
        <f t="shared" si="7"/>
        <v>0</v>
      </c>
      <c r="AH26" s="25">
        <f t="shared" si="8"/>
        <v>0</v>
      </c>
      <c r="AI26" s="26">
        <f t="shared" si="9"/>
        <v>0</v>
      </c>
      <c r="AJ26" s="27">
        <f t="shared" si="3"/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5.5" customHeight="1" outlineLevel="1" x14ac:dyDescent="0.25">
      <c r="A27" s="19">
        <v>10</v>
      </c>
      <c r="B27" s="19"/>
      <c r="C27" s="40" t="s">
        <v>330</v>
      </c>
      <c r="D27" s="41">
        <v>45287</v>
      </c>
      <c r="E27" s="42" t="s">
        <v>340</v>
      </c>
      <c r="F27" s="42" t="s">
        <v>113</v>
      </c>
      <c r="G27" s="43" t="s">
        <v>304</v>
      </c>
      <c r="H27" s="29"/>
      <c r="I27" s="29"/>
      <c r="J27" s="199"/>
      <c r="K27" s="57">
        <v>32277000</v>
      </c>
      <c r="L27" s="42" t="s">
        <v>305</v>
      </c>
      <c r="M27" s="24"/>
      <c r="N27" s="24"/>
      <c r="O27" s="24"/>
      <c r="P27" s="22"/>
      <c r="Q27" s="22"/>
      <c r="R27" s="24"/>
      <c r="S27" s="24"/>
      <c r="T27" s="24"/>
      <c r="U27" s="25">
        <f t="shared" si="4"/>
        <v>0</v>
      </c>
      <c r="V27" s="24"/>
      <c r="W27" s="24"/>
      <c r="X27" s="24"/>
      <c r="Y27" s="25">
        <f t="shared" si="5"/>
        <v>0</v>
      </c>
      <c r="Z27" s="24"/>
      <c r="AA27" s="24"/>
      <c r="AB27" s="24"/>
      <c r="AC27" s="25">
        <f t="shared" si="6"/>
        <v>0</v>
      </c>
      <c r="AD27" s="24"/>
      <c r="AE27" s="24"/>
      <c r="AF27" s="24"/>
      <c r="AG27" s="25">
        <f t="shared" si="7"/>
        <v>0</v>
      </c>
      <c r="AH27" s="25">
        <f t="shared" si="8"/>
        <v>0</v>
      </c>
      <c r="AI27" s="26">
        <f t="shared" si="9"/>
        <v>0</v>
      </c>
      <c r="AJ27" s="27">
        <f t="shared" si="3"/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5.5" customHeight="1" outlineLevel="1" x14ac:dyDescent="0.25">
      <c r="A28" s="19">
        <v>11</v>
      </c>
      <c r="B28" s="19"/>
      <c r="C28" s="40" t="s">
        <v>346</v>
      </c>
      <c r="D28" s="41">
        <v>45287</v>
      </c>
      <c r="E28" s="42" t="s">
        <v>331</v>
      </c>
      <c r="F28" s="42" t="s">
        <v>113</v>
      </c>
      <c r="G28" s="43" t="s">
        <v>304</v>
      </c>
      <c r="H28" s="29"/>
      <c r="I28" s="29"/>
      <c r="J28" s="199"/>
      <c r="K28" s="57">
        <v>17292000</v>
      </c>
      <c r="L28" s="42" t="s">
        <v>305</v>
      </c>
      <c r="M28" s="24"/>
      <c r="N28" s="24"/>
      <c r="O28" s="24"/>
      <c r="P28" s="22"/>
      <c r="Q28" s="22"/>
      <c r="R28" s="24"/>
      <c r="S28" s="24"/>
      <c r="T28" s="24"/>
      <c r="U28" s="25">
        <f t="shared" si="4"/>
        <v>0</v>
      </c>
      <c r="V28" s="24"/>
      <c r="W28" s="24"/>
      <c r="X28" s="24"/>
      <c r="Y28" s="25">
        <f t="shared" si="5"/>
        <v>0</v>
      </c>
      <c r="Z28" s="24"/>
      <c r="AA28" s="24"/>
      <c r="AB28" s="24"/>
      <c r="AC28" s="25">
        <f t="shared" si="6"/>
        <v>0</v>
      </c>
      <c r="AD28" s="24"/>
      <c r="AE28" s="24"/>
      <c r="AF28" s="24"/>
      <c r="AG28" s="25">
        <f t="shared" si="7"/>
        <v>0</v>
      </c>
      <c r="AH28" s="25">
        <f t="shared" si="8"/>
        <v>0</v>
      </c>
      <c r="AI28" s="26">
        <f t="shared" si="9"/>
        <v>0</v>
      </c>
      <c r="AJ28" s="27">
        <f t="shared" si="3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5.5" customHeight="1" outlineLevel="1" x14ac:dyDescent="0.25">
      <c r="A29" s="19">
        <v>12</v>
      </c>
      <c r="B29" s="19"/>
      <c r="C29" s="40" t="s">
        <v>347</v>
      </c>
      <c r="D29" s="41">
        <v>45274</v>
      </c>
      <c r="E29" s="42" t="s">
        <v>341</v>
      </c>
      <c r="F29" s="42" t="s">
        <v>113</v>
      </c>
      <c r="G29" s="43" t="s">
        <v>304</v>
      </c>
      <c r="H29" s="29"/>
      <c r="I29" s="29"/>
      <c r="J29" s="199"/>
      <c r="K29" s="57">
        <v>46859000</v>
      </c>
      <c r="L29" s="42" t="s">
        <v>305</v>
      </c>
      <c r="M29" s="24"/>
      <c r="N29" s="24"/>
      <c r="O29" s="24"/>
      <c r="P29" s="22"/>
      <c r="Q29" s="22"/>
      <c r="R29" s="24"/>
      <c r="S29" s="24"/>
      <c r="T29" s="24"/>
      <c r="U29" s="25">
        <f t="shared" si="4"/>
        <v>0</v>
      </c>
      <c r="V29" s="24"/>
      <c r="W29" s="24"/>
      <c r="X29" s="24"/>
      <c r="Y29" s="25">
        <f t="shared" si="5"/>
        <v>0</v>
      </c>
      <c r="Z29" s="24"/>
      <c r="AA29" s="24"/>
      <c r="AB29" s="24"/>
      <c r="AC29" s="25">
        <f t="shared" si="6"/>
        <v>0</v>
      </c>
      <c r="AD29" s="24"/>
      <c r="AE29" s="24"/>
      <c r="AF29" s="24"/>
      <c r="AG29" s="25">
        <f t="shared" si="7"/>
        <v>0</v>
      </c>
      <c r="AH29" s="25">
        <f t="shared" si="8"/>
        <v>0</v>
      </c>
      <c r="AI29" s="26">
        <f t="shared" si="9"/>
        <v>0</v>
      </c>
      <c r="AJ29" s="27">
        <f t="shared" si="3"/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5.5" customHeight="1" outlineLevel="1" x14ac:dyDescent="0.25">
      <c r="A30" s="19">
        <v>13</v>
      </c>
      <c r="B30" s="19"/>
      <c r="C30" s="40" t="s">
        <v>348</v>
      </c>
      <c r="D30" s="41">
        <v>45275</v>
      </c>
      <c r="E30" s="42" t="s">
        <v>342</v>
      </c>
      <c r="F30" s="42" t="s">
        <v>113</v>
      </c>
      <c r="G30" s="43" t="s">
        <v>304</v>
      </c>
      <c r="H30" s="29"/>
      <c r="I30" s="29"/>
      <c r="J30" s="199"/>
      <c r="K30" s="57">
        <v>8509000</v>
      </c>
      <c r="L30" s="42" t="s">
        <v>305</v>
      </c>
      <c r="M30" s="24"/>
      <c r="N30" s="24"/>
      <c r="O30" s="24"/>
      <c r="P30" s="22"/>
      <c r="Q30" s="22"/>
      <c r="R30" s="24"/>
      <c r="S30" s="24"/>
      <c r="T30" s="24"/>
      <c r="U30" s="25">
        <f t="shared" si="4"/>
        <v>0</v>
      </c>
      <c r="V30" s="24"/>
      <c r="W30" s="24"/>
      <c r="X30" s="24"/>
      <c r="Y30" s="25">
        <f t="shared" si="5"/>
        <v>0</v>
      </c>
      <c r="Z30" s="24"/>
      <c r="AA30" s="24"/>
      <c r="AB30" s="24"/>
      <c r="AC30" s="25">
        <f t="shared" si="6"/>
        <v>0</v>
      </c>
      <c r="AD30" s="24"/>
      <c r="AE30" s="24"/>
      <c r="AF30" s="24"/>
      <c r="AG30" s="25">
        <f t="shared" si="7"/>
        <v>0</v>
      </c>
      <c r="AH30" s="25">
        <f t="shared" si="8"/>
        <v>0</v>
      </c>
      <c r="AI30" s="26">
        <f t="shared" si="9"/>
        <v>0</v>
      </c>
      <c r="AJ30" s="27">
        <f t="shared" si="3"/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5.5" customHeight="1" outlineLevel="1" x14ac:dyDescent="0.25">
      <c r="A31" s="19">
        <v>14</v>
      </c>
      <c r="B31" s="19"/>
      <c r="C31" s="40" t="s">
        <v>349</v>
      </c>
      <c r="D31" s="41">
        <v>45281</v>
      </c>
      <c r="E31" s="42" t="s">
        <v>332</v>
      </c>
      <c r="F31" s="42" t="s">
        <v>113</v>
      </c>
      <c r="G31" s="43" t="s">
        <v>304</v>
      </c>
      <c r="H31" s="29"/>
      <c r="I31" s="29"/>
      <c r="J31" s="199"/>
      <c r="K31" s="57">
        <v>15370000</v>
      </c>
      <c r="L31" s="42" t="s">
        <v>305</v>
      </c>
      <c r="M31" s="24"/>
      <c r="N31" s="24"/>
      <c r="O31" s="24"/>
      <c r="P31" s="22"/>
      <c r="Q31" s="22"/>
      <c r="R31" s="24"/>
      <c r="S31" s="24"/>
      <c r="T31" s="24"/>
      <c r="U31" s="25">
        <f t="shared" si="4"/>
        <v>0</v>
      </c>
      <c r="V31" s="24"/>
      <c r="W31" s="24"/>
      <c r="X31" s="24"/>
      <c r="Y31" s="25">
        <f t="shared" si="5"/>
        <v>0</v>
      </c>
      <c r="Z31" s="24"/>
      <c r="AA31" s="24"/>
      <c r="AB31" s="24"/>
      <c r="AC31" s="25">
        <f t="shared" si="6"/>
        <v>0</v>
      </c>
      <c r="AD31" s="24"/>
      <c r="AE31" s="24"/>
      <c r="AF31" s="24"/>
      <c r="AG31" s="25">
        <f t="shared" si="7"/>
        <v>0</v>
      </c>
      <c r="AH31" s="25">
        <f t="shared" si="8"/>
        <v>0</v>
      </c>
      <c r="AI31" s="26">
        <f t="shared" si="9"/>
        <v>0</v>
      </c>
      <c r="AJ31" s="27">
        <f t="shared" si="3"/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5.5" customHeight="1" outlineLevel="1" x14ac:dyDescent="0.25">
      <c r="A32" s="19">
        <v>15</v>
      </c>
      <c r="B32" s="19"/>
      <c r="C32" s="40" t="s">
        <v>350</v>
      </c>
      <c r="D32" s="41">
        <v>45288</v>
      </c>
      <c r="E32" s="42" t="s">
        <v>333</v>
      </c>
      <c r="F32" s="42" t="s">
        <v>113</v>
      </c>
      <c r="G32" s="43" t="s">
        <v>304</v>
      </c>
      <c r="H32" s="29"/>
      <c r="I32" s="29"/>
      <c r="J32" s="199"/>
      <c r="K32" s="57">
        <v>51050000</v>
      </c>
      <c r="L32" s="42" t="s">
        <v>305</v>
      </c>
      <c r="M32" s="24"/>
      <c r="N32" s="24"/>
      <c r="O32" s="24"/>
      <c r="P32" s="22"/>
      <c r="Q32" s="22"/>
      <c r="R32" s="24"/>
      <c r="S32" s="24"/>
      <c r="T32" s="24"/>
      <c r="U32" s="25">
        <f t="shared" si="4"/>
        <v>0</v>
      </c>
      <c r="V32" s="24"/>
      <c r="W32" s="24"/>
      <c r="X32" s="24"/>
      <c r="Y32" s="25">
        <f t="shared" si="5"/>
        <v>0</v>
      </c>
      <c r="Z32" s="24"/>
      <c r="AA32" s="24"/>
      <c r="AB32" s="24"/>
      <c r="AC32" s="25">
        <f t="shared" si="6"/>
        <v>0</v>
      </c>
      <c r="AD32" s="24"/>
      <c r="AE32" s="24"/>
      <c r="AF32" s="24"/>
      <c r="AG32" s="25">
        <f t="shared" si="7"/>
        <v>0</v>
      </c>
      <c r="AH32" s="25">
        <f t="shared" si="8"/>
        <v>0</v>
      </c>
      <c r="AI32" s="26">
        <f t="shared" si="9"/>
        <v>0</v>
      </c>
      <c r="AJ32" s="27">
        <f t="shared" si="3"/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5.5" customHeight="1" outlineLevel="1" x14ac:dyDescent="0.25">
      <c r="A33" s="19">
        <v>16</v>
      </c>
      <c r="B33" s="19"/>
      <c r="C33" s="40" t="s">
        <v>351</v>
      </c>
      <c r="D33" s="41">
        <v>45274</v>
      </c>
      <c r="E33" s="42" t="s">
        <v>343</v>
      </c>
      <c r="F33" s="42" t="s">
        <v>113</v>
      </c>
      <c r="G33" s="43" t="s">
        <v>304</v>
      </c>
      <c r="H33" s="29"/>
      <c r="I33" s="29"/>
      <c r="J33" s="199"/>
      <c r="K33" s="57">
        <v>18883000</v>
      </c>
      <c r="L33" s="42" t="s">
        <v>305</v>
      </c>
      <c r="M33" s="24"/>
      <c r="N33" s="24"/>
      <c r="O33" s="24"/>
      <c r="P33" s="22"/>
      <c r="Q33" s="22"/>
      <c r="R33" s="24"/>
      <c r="S33" s="24"/>
      <c r="T33" s="24"/>
      <c r="U33" s="25">
        <f t="shared" si="4"/>
        <v>0</v>
      </c>
      <c r="V33" s="24"/>
      <c r="W33" s="24"/>
      <c r="X33" s="24"/>
      <c r="Y33" s="25">
        <f t="shared" si="5"/>
        <v>0</v>
      </c>
      <c r="Z33" s="24"/>
      <c r="AA33" s="24"/>
      <c r="AB33" s="24"/>
      <c r="AC33" s="25">
        <f t="shared" si="6"/>
        <v>0</v>
      </c>
      <c r="AD33" s="24"/>
      <c r="AE33" s="24"/>
      <c r="AF33" s="24"/>
      <c r="AG33" s="25">
        <f t="shared" si="7"/>
        <v>0</v>
      </c>
      <c r="AH33" s="25">
        <f t="shared" si="8"/>
        <v>0</v>
      </c>
      <c r="AI33" s="26">
        <f t="shared" si="9"/>
        <v>0</v>
      </c>
      <c r="AJ33" s="27">
        <f t="shared" si="3"/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5.5" customHeight="1" outlineLevel="1" x14ac:dyDescent="0.25">
      <c r="A34" s="19">
        <v>17</v>
      </c>
      <c r="B34" s="19"/>
      <c r="C34" s="40" t="s">
        <v>352</v>
      </c>
      <c r="D34" s="41">
        <v>45275</v>
      </c>
      <c r="E34" s="42" t="s">
        <v>344</v>
      </c>
      <c r="F34" s="42" t="s">
        <v>113</v>
      </c>
      <c r="G34" s="43" t="s">
        <v>304</v>
      </c>
      <c r="H34" s="29"/>
      <c r="I34" s="29"/>
      <c r="J34" s="199"/>
      <c r="K34" s="57">
        <v>9442000</v>
      </c>
      <c r="L34" s="42" t="s">
        <v>305</v>
      </c>
      <c r="M34" s="24"/>
      <c r="N34" s="24"/>
      <c r="O34" s="24"/>
      <c r="P34" s="22"/>
      <c r="Q34" s="22"/>
      <c r="R34" s="24"/>
      <c r="S34" s="24"/>
      <c r="T34" s="24"/>
      <c r="U34" s="25">
        <f t="shared" si="4"/>
        <v>0</v>
      </c>
      <c r="V34" s="24"/>
      <c r="W34" s="24"/>
      <c r="X34" s="24"/>
      <c r="Y34" s="25">
        <f t="shared" si="5"/>
        <v>0</v>
      </c>
      <c r="Z34" s="24"/>
      <c r="AA34" s="24"/>
      <c r="AB34" s="24"/>
      <c r="AC34" s="25">
        <f t="shared" si="6"/>
        <v>0</v>
      </c>
      <c r="AD34" s="24"/>
      <c r="AE34" s="24"/>
      <c r="AF34" s="24"/>
      <c r="AG34" s="25">
        <f t="shared" si="7"/>
        <v>0</v>
      </c>
      <c r="AH34" s="25">
        <f t="shared" si="8"/>
        <v>0</v>
      </c>
      <c r="AI34" s="26">
        <f t="shared" si="9"/>
        <v>0</v>
      </c>
      <c r="AJ34" s="27">
        <f t="shared" si="3"/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5.5" customHeight="1" outlineLevel="1" x14ac:dyDescent="0.25">
      <c r="A35" s="19">
        <v>18</v>
      </c>
      <c r="B35" s="19"/>
      <c r="C35" s="40" t="s">
        <v>353</v>
      </c>
      <c r="D35" s="41">
        <v>45274</v>
      </c>
      <c r="E35" s="42" t="s">
        <v>345</v>
      </c>
      <c r="F35" s="42" t="s">
        <v>113</v>
      </c>
      <c r="G35" s="43" t="s">
        <v>304</v>
      </c>
      <c r="H35" s="29"/>
      <c r="I35" s="29"/>
      <c r="J35" s="199"/>
      <c r="K35" s="57">
        <v>13614000</v>
      </c>
      <c r="L35" s="42" t="s">
        <v>305</v>
      </c>
      <c r="M35" s="24"/>
      <c r="N35" s="24"/>
      <c r="O35" s="24"/>
      <c r="P35" s="22"/>
      <c r="Q35" s="22"/>
      <c r="R35" s="24"/>
      <c r="S35" s="24"/>
      <c r="T35" s="24"/>
      <c r="U35" s="25">
        <f t="shared" si="4"/>
        <v>0</v>
      </c>
      <c r="V35" s="24"/>
      <c r="W35" s="24"/>
      <c r="X35" s="24"/>
      <c r="Y35" s="25">
        <f t="shared" si="5"/>
        <v>0</v>
      </c>
      <c r="Z35" s="24"/>
      <c r="AA35" s="24"/>
      <c r="AB35" s="24"/>
      <c r="AC35" s="25">
        <f t="shared" si="6"/>
        <v>0</v>
      </c>
      <c r="AD35" s="24"/>
      <c r="AE35" s="24"/>
      <c r="AF35" s="24"/>
      <c r="AG35" s="25">
        <f t="shared" si="7"/>
        <v>0</v>
      </c>
      <c r="AH35" s="25">
        <f t="shared" si="8"/>
        <v>0</v>
      </c>
      <c r="AI35" s="26">
        <f t="shared" si="9"/>
        <v>0</v>
      </c>
      <c r="AJ35" s="27">
        <f t="shared" si="3"/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5.5" customHeight="1" outlineLevel="1" x14ac:dyDescent="0.25">
      <c r="A36" s="19">
        <v>19</v>
      </c>
      <c r="B36" s="19"/>
      <c r="C36" s="40" t="s">
        <v>354</v>
      </c>
      <c r="D36" s="41">
        <v>45546</v>
      </c>
      <c r="E36" s="42" t="s">
        <v>344</v>
      </c>
      <c r="F36" s="42" t="s">
        <v>113</v>
      </c>
      <c r="G36" s="43" t="s">
        <v>304</v>
      </c>
      <c r="H36" s="29"/>
      <c r="I36" s="29"/>
      <c r="J36" s="199"/>
      <c r="K36" s="57">
        <v>9315000</v>
      </c>
      <c r="L36" s="42" t="s">
        <v>305</v>
      </c>
      <c r="M36" s="24"/>
      <c r="N36" s="24"/>
      <c r="O36" s="24"/>
      <c r="P36" s="22"/>
      <c r="Q36" s="22"/>
      <c r="R36" s="24"/>
      <c r="S36" s="24"/>
      <c r="T36" s="24"/>
      <c r="U36" s="25">
        <f t="shared" si="4"/>
        <v>0</v>
      </c>
      <c r="V36" s="24"/>
      <c r="W36" s="24"/>
      <c r="X36" s="24"/>
      <c r="Y36" s="25">
        <f t="shared" si="5"/>
        <v>0</v>
      </c>
      <c r="Z36" s="24"/>
      <c r="AA36" s="24"/>
      <c r="AB36" s="24"/>
      <c r="AC36" s="25">
        <f t="shared" si="6"/>
        <v>0</v>
      </c>
      <c r="AD36" s="24"/>
      <c r="AE36" s="24"/>
      <c r="AF36" s="24"/>
      <c r="AG36" s="25">
        <f t="shared" si="7"/>
        <v>0</v>
      </c>
      <c r="AH36" s="25">
        <f t="shared" si="8"/>
        <v>0</v>
      </c>
      <c r="AI36" s="26">
        <f t="shared" si="9"/>
        <v>0</v>
      </c>
      <c r="AJ36" s="27">
        <f t="shared" si="3"/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5.5" customHeight="1" outlineLevel="1" x14ac:dyDescent="0.25">
      <c r="A37" s="19">
        <v>20</v>
      </c>
      <c r="B37" s="19"/>
      <c r="C37" s="40" t="s">
        <v>355</v>
      </c>
      <c r="D37" s="41">
        <v>45552</v>
      </c>
      <c r="E37" s="42" t="s">
        <v>341</v>
      </c>
      <c r="F37" s="42" t="s">
        <v>113</v>
      </c>
      <c r="G37" s="43" t="s">
        <v>304</v>
      </c>
      <c r="H37" s="29"/>
      <c r="I37" s="29"/>
      <c r="J37" s="199"/>
      <c r="K37" s="57">
        <v>27438000</v>
      </c>
      <c r="L37" s="42" t="s">
        <v>305</v>
      </c>
      <c r="M37" s="24"/>
      <c r="N37" s="24"/>
      <c r="O37" s="24"/>
      <c r="P37" s="22"/>
      <c r="Q37" s="22"/>
      <c r="R37" s="24"/>
      <c r="S37" s="24"/>
      <c r="T37" s="24"/>
      <c r="U37" s="25">
        <f t="shared" si="4"/>
        <v>0</v>
      </c>
      <c r="V37" s="24"/>
      <c r="W37" s="24"/>
      <c r="X37" s="24"/>
      <c r="Y37" s="25">
        <f t="shared" si="5"/>
        <v>0</v>
      </c>
      <c r="Z37" s="24"/>
      <c r="AA37" s="24"/>
      <c r="AB37" s="24"/>
      <c r="AC37" s="25">
        <f t="shared" si="6"/>
        <v>0</v>
      </c>
      <c r="AD37" s="24"/>
      <c r="AE37" s="24"/>
      <c r="AF37" s="24"/>
      <c r="AG37" s="25">
        <f t="shared" si="7"/>
        <v>0</v>
      </c>
      <c r="AH37" s="25">
        <f t="shared" si="8"/>
        <v>0</v>
      </c>
      <c r="AI37" s="26">
        <f t="shared" si="9"/>
        <v>0</v>
      </c>
      <c r="AJ37" s="27">
        <f t="shared" si="3"/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5.5" customHeight="1" outlineLevel="1" x14ac:dyDescent="0.25">
      <c r="A38" s="19">
        <v>21</v>
      </c>
      <c r="B38" s="19"/>
      <c r="C38" s="40" t="s">
        <v>356</v>
      </c>
      <c r="D38" s="41">
        <v>45539</v>
      </c>
      <c r="E38" s="42" t="s">
        <v>339</v>
      </c>
      <c r="F38" s="42" t="s">
        <v>113</v>
      </c>
      <c r="G38" s="43" t="s">
        <v>304</v>
      </c>
      <c r="H38" s="29"/>
      <c r="I38" s="29"/>
      <c r="J38" s="199"/>
      <c r="K38" s="57">
        <v>26641000</v>
      </c>
      <c r="L38" s="42" t="s">
        <v>305</v>
      </c>
      <c r="M38" s="24"/>
      <c r="N38" s="24"/>
      <c r="O38" s="24"/>
      <c r="P38" s="22"/>
      <c r="Q38" s="22"/>
      <c r="R38" s="24"/>
      <c r="S38" s="24"/>
      <c r="T38" s="24"/>
      <c r="U38" s="25">
        <f t="shared" si="4"/>
        <v>0</v>
      </c>
      <c r="V38" s="24"/>
      <c r="W38" s="24"/>
      <c r="X38" s="24"/>
      <c r="Y38" s="25">
        <f t="shared" si="5"/>
        <v>0</v>
      </c>
      <c r="Z38" s="24"/>
      <c r="AA38" s="24"/>
      <c r="AB38" s="24"/>
      <c r="AC38" s="25">
        <f t="shared" si="6"/>
        <v>0</v>
      </c>
      <c r="AD38" s="24"/>
      <c r="AE38" s="24"/>
      <c r="AF38" s="24"/>
      <c r="AG38" s="25">
        <f t="shared" si="7"/>
        <v>0</v>
      </c>
      <c r="AH38" s="25">
        <f t="shared" si="8"/>
        <v>0</v>
      </c>
      <c r="AI38" s="26">
        <f t="shared" si="9"/>
        <v>0</v>
      </c>
      <c r="AJ38" s="27">
        <f t="shared" si="3"/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5.5" customHeight="1" outlineLevel="1" x14ac:dyDescent="0.25">
      <c r="A39" s="19">
        <v>22</v>
      </c>
      <c r="B39" s="19"/>
      <c r="C39" s="40" t="s">
        <v>357</v>
      </c>
      <c r="D39" s="41">
        <v>45539</v>
      </c>
      <c r="E39" s="42" t="s">
        <v>335</v>
      </c>
      <c r="F39" s="42" t="s">
        <v>113</v>
      </c>
      <c r="G39" s="43" t="s">
        <v>304</v>
      </c>
      <c r="H39" s="29"/>
      <c r="I39" s="29"/>
      <c r="J39" s="199"/>
      <c r="K39" s="57">
        <v>13204000</v>
      </c>
      <c r="L39" s="42" t="s">
        <v>305</v>
      </c>
      <c r="M39" s="24"/>
      <c r="N39" s="24"/>
      <c r="O39" s="24"/>
      <c r="P39" s="22"/>
      <c r="Q39" s="22"/>
      <c r="R39" s="24"/>
      <c r="S39" s="24"/>
      <c r="T39" s="24"/>
      <c r="U39" s="25">
        <f t="shared" si="4"/>
        <v>0</v>
      </c>
      <c r="V39" s="24"/>
      <c r="W39" s="24"/>
      <c r="X39" s="24"/>
      <c r="Y39" s="25">
        <f t="shared" si="5"/>
        <v>0</v>
      </c>
      <c r="Z39" s="24"/>
      <c r="AA39" s="24"/>
      <c r="AB39" s="24"/>
      <c r="AC39" s="25">
        <f t="shared" si="6"/>
        <v>0</v>
      </c>
      <c r="AD39" s="24"/>
      <c r="AE39" s="24"/>
      <c r="AF39" s="24"/>
      <c r="AG39" s="25">
        <f t="shared" si="7"/>
        <v>0</v>
      </c>
      <c r="AH39" s="25">
        <f t="shared" si="8"/>
        <v>0</v>
      </c>
      <c r="AI39" s="26">
        <f t="shared" si="9"/>
        <v>0</v>
      </c>
      <c r="AJ39" s="27">
        <f t="shared" si="3"/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5.5" customHeight="1" outlineLevel="1" x14ac:dyDescent="0.25">
      <c r="A40" s="19">
        <v>23</v>
      </c>
      <c r="B40" s="19"/>
      <c r="C40" s="40" t="s">
        <v>358</v>
      </c>
      <c r="D40" s="41">
        <v>45538</v>
      </c>
      <c r="E40" s="42" t="s">
        <v>342</v>
      </c>
      <c r="F40" s="42" t="s">
        <v>113</v>
      </c>
      <c r="G40" s="43" t="s">
        <v>304</v>
      </c>
      <c r="H40" s="29"/>
      <c r="I40" s="29"/>
      <c r="J40" s="199"/>
      <c r="K40" s="57">
        <v>7600000</v>
      </c>
      <c r="L40" s="42" t="s">
        <v>305</v>
      </c>
      <c r="M40" s="24"/>
      <c r="N40" s="24"/>
      <c r="O40" s="24"/>
      <c r="P40" s="22"/>
      <c r="Q40" s="22"/>
      <c r="R40" s="24"/>
      <c r="S40" s="24"/>
      <c r="T40" s="24"/>
      <c r="U40" s="25">
        <f t="shared" si="4"/>
        <v>0</v>
      </c>
      <c r="V40" s="24"/>
      <c r="W40" s="24"/>
      <c r="X40" s="24"/>
      <c r="Y40" s="25">
        <f t="shared" si="5"/>
        <v>0</v>
      </c>
      <c r="Z40" s="24"/>
      <c r="AA40" s="24"/>
      <c r="AB40" s="24"/>
      <c r="AC40" s="25">
        <f t="shared" si="6"/>
        <v>0</v>
      </c>
      <c r="AD40" s="24"/>
      <c r="AE40" s="24"/>
      <c r="AF40" s="24"/>
      <c r="AG40" s="25">
        <f t="shared" si="7"/>
        <v>0</v>
      </c>
      <c r="AH40" s="25">
        <f t="shared" si="8"/>
        <v>0</v>
      </c>
      <c r="AI40" s="26">
        <f t="shared" si="9"/>
        <v>0</v>
      </c>
      <c r="AJ40" s="27">
        <f t="shared" si="3"/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5.5" customHeight="1" outlineLevel="1" x14ac:dyDescent="0.25">
      <c r="A41" s="19">
        <v>24</v>
      </c>
      <c r="B41" s="19"/>
      <c r="C41" s="40" t="s">
        <v>359</v>
      </c>
      <c r="D41" s="41">
        <v>45533</v>
      </c>
      <c r="E41" s="42" t="s">
        <v>345</v>
      </c>
      <c r="F41" s="42" t="s">
        <v>113</v>
      </c>
      <c r="G41" s="43" t="s">
        <v>304</v>
      </c>
      <c r="H41" s="29"/>
      <c r="I41" s="29"/>
      <c r="J41" s="199"/>
      <c r="K41" s="57">
        <v>13204000</v>
      </c>
      <c r="L41" s="42" t="s">
        <v>305</v>
      </c>
      <c r="M41" s="24"/>
      <c r="N41" s="24"/>
      <c r="O41" s="24"/>
      <c r="P41" s="22"/>
      <c r="Q41" s="22"/>
      <c r="R41" s="24"/>
      <c r="S41" s="24"/>
      <c r="T41" s="24"/>
      <c r="U41" s="25">
        <f t="shared" si="4"/>
        <v>0</v>
      </c>
      <c r="V41" s="24"/>
      <c r="W41" s="24"/>
      <c r="X41" s="24"/>
      <c r="Y41" s="25">
        <f t="shared" si="5"/>
        <v>0</v>
      </c>
      <c r="Z41" s="24"/>
      <c r="AA41" s="24"/>
      <c r="AB41" s="24"/>
      <c r="AC41" s="25">
        <f t="shared" si="6"/>
        <v>0</v>
      </c>
      <c r="AD41" s="24"/>
      <c r="AE41" s="24"/>
      <c r="AF41" s="24"/>
      <c r="AG41" s="25">
        <f t="shared" si="7"/>
        <v>0</v>
      </c>
      <c r="AH41" s="25">
        <f t="shared" si="8"/>
        <v>0</v>
      </c>
      <c r="AI41" s="26">
        <f t="shared" si="9"/>
        <v>0</v>
      </c>
      <c r="AJ41" s="27">
        <f t="shared" si="3"/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5.5" customHeight="1" outlineLevel="1" x14ac:dyDescent="0.25">
      <c r="A42" s="19">
        <v>25</v>
      </c>
      <c r="B42" s="19"/>
      <c r="C42" s="40" t="s">
        <v>360</v>
      </c>
      <c r="D42" s="41">
        <v>45531</v>
      </c>
      <c r="E42" s="42" t="s">
        <v>340</v>
      </c>
      <c r="F42" s="42" t="s">
        <v>113</v>
      </c>
      <c r="G42" s="43" t="s">
        <v>304</v>
      </c>
      <c r="H42" s="29"/>
      <c r="I42" s="29"/>
      <c r="J42" s="199"/>
      <c r="K42" s="57">
        <v>15091000</v>
      </c>
      <c r="L42" s="42" t="s">
        <v>305</v>
      </c>
      <c r="M42" s="24"/>
      <c r="N42" s="24"/>
      <c r="O42" s="24"/>
      <c r="P42" s="22"/>
      <c r="Q42" s="22"/>
      <c r="R42" s="24"/>
      <c r="S42" s="24"/>
      <c r="T42" s="24"/>
      <c r="U42" s="25">
        <f t="shared" si="4"/>
        <v>0</v>
      </c>
      <c r="V42" s="24"/>
      <c r="W42" s="24"/>
      <c r="X42" s="24"/>
      <c r="Y42" s="25">
        <f t="shared" si="5"/>
        <v>0</v>
      </c>
      <c r="Z42" s="24"/>
      <c r="AA42" s="24"/>
      <c r="AB42" s="24"/>
      <c r="AC42" s="25">
        <f t="shared" si="6"/>
        <v>0</v>
      </c>
      <c r="AD42" s="24"/>
      <c r="AE42" s="24"/>
      <c r="AF42" s="24"/>
      <c r="AG42" s="25">
        <f t="shared" si="7"/>
        <v>0</v>
      </c>
      <c r="AH42" s="25">
        <f t="shared" si="8"/>
        <v>0</v>
      </c>
      <c r="AI42" s="26">
        <f t="shared" si="9"/>
        <v>0</v>
      </c>
      <c r="AJ42" s="27">
        <f t="shared" si="3"/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5.5" customHeight="1" outlineLevel="1" x14ac:dyDescent="0.25">
      <c r="A43" s="19">
        <v>26</v>
      </c>
      <c r="B43" s="19"/>
      <c r="C43" s="40" t="s">
        <v>361</v>
      </c>
      <c r="D43" s="41">
        <v>45526</v>
      </c>
      <c r="E43" s="42" t="s">
        <v>336</v>
      </c>
      <c r="F43" s="42" t="s">
        <v>113</v>
      </c>
      <c r="G43" s="43" t="s">
        <v>304</v>
      </c>
      <c r="H43" s="29"/>
      <c r="I43" s="29"/>
      <c r="J43" s="199"/>
      <c r="K43" s="57">
        <v>11318000</v>
      </c>
      <c r="L43" s="42" t="s">
        <v>305</v>
      </c>
      <c r="M43" s="24"/>
      <c r="N43" s="24"/>
      <c r="O43" s="24"/>
      <c r="P43" s="22"/>
      <c r="Q43" s="22"/>
      <c r="R43" s="24"/>
      <c r="S43" s="24"/>
      <c r="T43" s="24"/>
      <c r="U43" s="25">
        <f t="shared" si="4"/>
        <v>0</v>
      </c>
      <c r="V43" s="24"/>
      <c r="W43" s="24"/>
      <c r="X43" s="24"/>
      <c r="Y43" s="25">
        <f t="shared" si="5"/>
        <v>0</v>
      </c>
      <c r="Z43" s="24"/>
      <c r="AA43" s="24"/>
      <c r="AB43" s="24"/>
      <c r="AC43" s="25">
        <f t="shared" si="6"/>
        <v>0</v>
      </c>
      <c r="AD43" s="24"/>
      <c r="AE43" s="24"/>
      <c r="AF43" s="24"/>
      <c r="AG43" s="25">
        <f t="shared" si="7"/>
        <v>0</v>
      </c>
      <c r="AH43" s="25">
        <f t="shared" si="8"/>
        <v>0</v>
      </c>
      <c r="AI43" s="26">
        <f t="shared" si="9"/>
        <v>0</v>
      </c>
      <c r="AJ43" s="27">
        <f t="shared" si="3"/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5.5" customHeight="1" outlineLevel="1" x14ac:dyDescent="0.25">
      <c r="A44" s="19">
        <v>27</v>
      </c>
      <c r="B44" s="19"/>
      <c r="C44" s="40" t="s">
        <v>362</v>
      </c>
      <c r="D44" s="41">
        <v>45526</v>
      </c>
      <c r="E44" s="42" t="s">
        <v>343</v>
      </c>
      <c r="F44" s="42" t="s">
        <v>113</v>
      </c>
      <c r="G44" s="43" t="s">
        <v>304</v>
      </c>
      <c r="H44" s="29"/>
      <c r="I44" s="29"/>
      <c r="J44" s="199"/>
      <c r="K44" s="57">
        <v>13972000</v>
      </c>
      <c r="L44" s="42" t="s">
        <v>305</v>
      </c>
      <c r="M44" s="24"/>
      <c r="N44" s="24"/>
      <c r="O44" s="24"/>
      <c r="P44" s="22"/>
      <c r="Q44" s="22"/>
      <c r="R44" s="24"/>
      <c r="S44" s="24"/>
      <c r="T44" s="24"/>
      <c r="U44" s="25">
        <f t="shared" si="4"/>
        <v>0</v>
      </c>
      <c r="V44" s="24"/>
      <c r="W44" s="24"/>
      <c r="X44" s="24"/>
      <c r="Y44" s="25">
        <f t="shared" si="5"/>
        <v>0</v>
      </c>
      <c r="Z44" s="24"/>
      <c r="AA44" s="24"/>
      <c r="AB44" s="24"/>
      <c r="AC44" s="25">
        <f t="shared" si="6"/>
        <v>0</v>
      </c>
      <c r="AD44" s="24"/>
      <c r="AE44" s="24"/>
      <c r="AF44" s="24"/>
      <c r="AG44" s="25">
        <f t="shared" si="7"/>
        <v>0</v>
      </c>
      <c r="AH44" s="25">
        <f t="shared" si="8"/>
        <v>0</v>
      </c>
      <c r="AI44" s="26">
        <f t="shared" si="9"/>
        <v>0</v>
      </c>
      <c r="AJ44" s="27">
        <f t="shared" si="3"/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5.5" customHeight="1" outlineLevel="1" x14ac:dyDescent="0.25">
      <c r="A45" s="19">
        <v>28</v>
      </c>
      <c r="B45" s="19"/>
      <c r="C45" s="40" t="s">
        <v>363</v>
      </c>
      <c r="D45" s="41">
        <v>45526</v>
      </c>
      <c r="E45" s="42" t="s">
        <v>334</v>
      </c>
      <c r="F45" s="42" t="s">
        <v>113</v>
      </c>
      <c r="G45" s="43" t="s">
        <v>304</v>
      </c>
      <c r="H45" s="29"/>
      <c r="I45" s="29"/>
      <c r="J45" s="199"/>
      <c r="K45" s="57">
        <v>13204000</v>
      </c>
      <c r="L45" s="42" t="s">
        <v>305</v>
      </c>
      <c r="M45" s="24"/>
      <c r="N45" s="24"/>
      <c r="O45" s="24"/>
      <c r="P45" s="22"/>
      <c r="Q45" s="22"/>
      <c r="R45" s="24"/>
      <c r="S45" s="24"/>
      <c r="T45" s="24"/>
      <c r="U45" s="25">
        <f t="shared" si="4"/>
        <v>0</v>
      </c>
      <c r="V45" s="24"/>
      <c r="W45" s="24"/>
      <c r="X45" s="24"/>
      <c r="Y45" s="25">
        <f t="shared" si="5"/>
        <v>0</v>
      </c>
      <c r="Z45" s="24"/>
      <c r="AA45" s="24"/>
      <c r="AB45" s="24"/>
      <c r="AC45" s="25">
        <f t="shared" si="6"/>
        <v>0</v>
      </c>
      <c r="AD45" s="24"/>
      <c r="AE45" s="24"/>
      <c r="AF45" s="24"/>
      <c r="AG45" s="25">
        <f t="shared" si="7"/>
        <v>0</v>
      </c>
      <c r="AH45" s="25">
        <f t="shared" si="8"/>
        <v>0</v>
      </c>
      <c r="AI45" s="26">
        <f t="shared" si="9"/>
        <v>0</v>
      </c>
      <c r="AJ45" s="27">
        <f t="shared" si="3"/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x14ac:dyDescent="0.25">
      <c r="A46" s="180" t="s">
        <v>51</v>
      </c>
      <c r="B46" s="181"/>
      <c r="C46" s="182"/>
      <c r="D46" s="182"/>
      <c r="E46" s="182"/>
      <c r="F46" s="182"/>
      <c r="G46" s="182"/>
      <c r="H46" s="182"/>
      <c r="I46" s="183"/>
      <c r="J46" s="33">
        <f>+J20</f>
        <v>569028000</v>
      </c>
      <c r="K46" s="33">
        <f>SUM(K21:K45)</f>
        <v>503217000</v>
      </c>
      <c r="L46" s="32"/>
      <c r="M46" s="33">
        <f>SUM(M21:M45)</f>
        <v>0</v>
      </c>
      <c r="N46" s="33">
        <f>SUM(N21:N45)</f>
        <v>0</v>
      </c>
      <c r="O46" s="33">
        <f>SUM(O21:O45)</f>
        <v>0</v>
      </c>
      <c r="P46" s="34"/>
      <c r="Q46" s="35"/>
      <c r="R46" s="33">
        <f t="shared" ref="R46:AH46" si="10">SUM(R21:R45)</f>
        <v>0</v>
      </c>
      <c r="S46" s="33">
        <f t="shared" si="10"/>
        <v>0</v>
      </c>
      <c r="T46" s="33">
        <f t="shared" si="10"/>
        <v>0</v>
      </c>
      <c r="U46" s="33">
        <f t="shared" si="10"/>
        <v>0</v>
      </c>
      <c r="V46" s="33">
        <f t="shared" si="10"/>
        <v>0</v>
      </c>
      <c r="W46" s="33">
        <f t="shared" si="10"/>
        <v>0</v>
      </c>
      <c r="X46" s="33">
        <f t="shared" si="10"/>
        <v>0</v>
      </c>
      <c r="Y46" s="33">
        <f t="shared" si="10"/>
        <v>0</v>
      </c>
      <c r="Z46" s="33">
        <f t="shared" si="10"/>
        <v>0</v>
      </c>
      <c r="AA46" s="33">
        <f t="shared" si="10"/>
        <v>0</v>
      </c>
      <c r="AB46" s="33">
        <f t="shared" si="10"/>
        <v>0</v>
      </c>
      <c r="AC46" s="33">
        <f t="shared" si="10"/>
        <v>0</v>
      </c>
      <c r="AD46" s="33">
        <f t="shared" si="10"/>
        <v>0</v>
      </c>
      <c r="AE46" s="33">
        <f t="shared" si="10"/>
        <v>0</v>
      </c>
      <c r="AF46" s="33">
        <f t="shared" si="10"/>
        <v>0</v>
      </c>
      <c r="AG46" s="33">
        <f t="shared" si="10"/>
        <v>0</v>
      </c>
      <c r="AH46" s="33">
        <f t="shared" si="10"/>
        <v>0</v>
      </c>
      <c r="AI46" s="36">
        <f>IF(ISERROR(AH46/J46),0,AH46/J46)</f>
        <v>0</v>
      </c>
      <c r="AJ46" s="36">
        <f>IF(ISERROR(AH46/$AH$264),0,AH46/$AH$264)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87" t="s">
        <v>52</v>
      </c>
      <c r="B47" s="188"/>
      <c r="C47" s="188"/>
      <c r="D47" s="188"/>
      <c r="E47" s="189"/>
      <c r="F47" s="9"/>
      <c r="G47" s="10"/>
      <c r="H47" s="11"/>
      <c r="I47" s="11"/>
      <c r="J47" s="185">
        <v>494165000</v>
      </c>
      <c r="K47" s="118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t="25.5" outlineLevel="1" x14ac:dyDescent="0.25">
      <c r="A48" s="18">
        <v>1</v>
      </c>
      <c r="B48" s="19"/>
      <c r="C48" s="40" t="s">
        <v>196</v>
      </c>
      <c r="D48" s="41">
        <v>45362</v>
      </c>
      <c r="E48" s="42" t="s">
        <v>124</v>
      </c>
      <c r="F48" s="42" t="s">
        <v>113</v>
      </c>
      <c r="G48" s="43" t="s">
        <v>304</v>
      </c>
      <c r="H48" s="44"/>
      <c r="I48" s="44"/>
      <c r="J48" s="199"/>
      <c r="K48" s="57">
        <v>13273000</v>
      </c>
      <c r="L48" s="42" t="s">
        <v>305</v>
      </c>
      <c r="M48" s="97"/>
      <c r="N48" s="48"/>
      <c r="O48" s="97"/>
      <c r="P48" s="43"/>
      <c r="Q48" s="43"/>
      <c r="R48" s="93"/>
      <c r="S48" s="93"/>
      <c r="T48" s="24"/>
      <c r="U48" s="25">
        <f>SUM(R48:T48)</f>
        <v>0</v>
      </c>
      <c r="V48" s="45">
        <v>13273000</v>
      </c>
      <c r="W48" s="24"/>
      <c r="X48" s="24"/>
      <c r="Y48" s="25">
        <f>SUM(V48:X48)</f>
        <v>13273000</v>
      </c>
      <c r="Z48" s="24"/>
      <c r="AA48" s="24"/>
      <c r="AB48" s="24"/>
      <c r="AC48" s="25">
        <f>SUM(Z48:AB48)</f>
        <v>0</v>
      </c>
      <c r="AD48" s="24"/>
      <c r="AE48" s="24">
        <v>0</v>
      </c>
      <c r="AF48" s="24">
        <v>0</v>
      </c>
      <c r="AG48" s="25">
        <f>SUM(AD48:AF48)</f>
        <v>0</v>
      </c>
      <c r="AH48" s="25">
        <f>SUM(U48,Y48,AC48,AG48)</f>
        <v>13273000</v>
      </c>
      <c r="AI48" s="26">
        <f>IF(ISERROR(AH48/$J$47),0,AH48/$J$47)</f>
        <v>2.6859449778919995E-2</v>
      </c>
      <c r="AJ48" s="27">
        <f t="shared" ref="AJ48:AJ64" si="11">IF(ISERROR(AH48/$AH$264),"-",AH48/$AH$264)</f>
        <v>6.2912765187282766E-3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5.5" outlineLevel="1" x14ac:dyDescent="0.25">
      <c r="A49" s="18">
        <v>2</v>
      </c>
      <c r="B49" s="19"/>
      <c r="C49" s="40" t="s">
        <v>130</v>
      </c>
      <c r="D49" s="41">
        <v>45330</v>
      </c>
      <c r="E49" s="42" t="s">
        <v>121</v>
      </c>
      <c r="F49" s="42" t="s">
        <v>113</v>
      </c>
      <c r="G49" s="43" t="s">
        <v>304</v>
      </c>
      <c r="H49" s="44"/>
      <c r="I49" s="44"/>
      <c r="J49" s="199"/>
      <c r="K49" s="57">
        <v>7374000</v>
      </c>
      <c r="L49" s="42" t="s">
        <v>305</v>
      </c>
      <c r="M49" s="97"/>
      <c r="N49" s="48"/>
      <c r="O49" s="97"/>
      <c r="P49" s="43"/>
      <c r="Q49" s="43"/>
      <c r="R49" s="93"/>
      <c r="S49" s="93"/>
      <c r="T49" s="45">
        <v>7374000</v>
      </c>
      <c r="U49" s="25">
        <f t="shared" ref="U49:U54" si="12">SUM(R49:T49)</f>
        <v>7374000</v>
      </c>
      <c r="V49" s="24"/>
      <c r="W49" s="24"/>
      <c r="X49" s="24"/>
      <c r="Y49" s="25">
        <f t="shared" ref="Y49:Y54" si="13">SUM(V49:X49)</f>
        <v>0</v>
      </c>
      <c r="Z49" s="24"/>
      <c r="AA49" s="24"/>
      <c r="AB49" s="24"/>
      <c r="AC49" s="25">
        <f t="shared" ref="AC49:AC54" si="14">SUM(Z49:AB49)</f>
        <v>0</v>
      </c>
      <c r="AD49" s="24"/>
      <c r="AE49" s="24">
        <v>0</v>
      </c>
      <c r="AF49" s="24">
        <v>0</v>
      </c>
      <c r="AG49" s="25">
        <f t="shared" ref="AG49:AG54" si="15">SUM(AD49:AF49)</f>
        <v>0</v>
      </c>
      <c r="AH49" s="25">
        <f t="shared" ref="AH49:AH54" si="16">SUM(U49,Y49,AC49,AG49)</f>
        <v>7374000</v>
      </c>
      <c r="AI49" s="26">
        <f t="shared" ref="AI49:AI54" si="17">IF(ISERROR(AH49/$J$47),0,AH49/$J$47)</f>
        <v>1.4922141390021551E-2</v>
      </c>
      <c r="AJ49" s="27">
        <f t="shared" si="11"/>
        <v>3.4952062871319452E-3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5.5" outlineLevel="1" x14ac:dyDescent="0.25">
      <c r="A50" s="18">
        <v>3</v>
      </c>
      <c r="B50" s="19"/>
      <c r="C50" s="40" t="s">
        <v>114</v>
      </c>
      <c r="D50" s="41">
        <v>45343</v>
      </c>
      <c r="E50" s="42" t="s">
        <v>115</v>
      </c>
      <c r="F50" s="42" t="s">
        <v>113</v>
      </c>
      <c r="G50" s="43" t="s">
        <v>304</v>
      </c>
      <c r="H50" s="44"/>
      <c r="I50" s="44"/>
      <c r="J50" s="199"/>
      <c r="K50" s="57">
        <v>13018000</v>
      </c>
      <c r="L50" s="42" t="s">
        <v>305</v>
      </c>
      <c r="M50" s="97"/>
      <c r="N50" s="48"/>
      <c r="O50" s="97"/>
      <c r="P50" s="43"/>
      <c r="Q50" s="43"/>
      <c r="R50" s="93"/>
      <c r="S50" s="93"/>
      <c r="T50" s="45">
        <v>13018000</v>
      </c>
      <c r="U50" s="25">
        <f t="shared" si="12"/>
        <v>13018000</v>
      </c>
      <c r="V50" s="24"/>
      <c r="W50" s="24"/>
      <c r="X50" s="24"/>
      <c r="Y50" s="25">
        <f t="shared" si="13"/>
        <v>0</v>
      </c>
      <c r="Z50" s="24"/>
      <c r="AA50" s="24"/>
      <c r="AB50" s="24"/>
      <c r="AC50" s="25">
        <f t="shared" si="14"/>
        <v>0</v>
      </c>
      <c r="AD50" s="24"/>
      <c r="AE50" s="24">
        <v>0</v>
      </c>
      <c r="AF50" s="24">
        <v>0</v>
      </c>
      <c r="AG50" s="25">
        <f t="shared" si="15"/>
        <v>0</v>
      </c>
      <c r="AH50" s="25">
        <f t="shared" si="16"/>
        <v>13018000</v>
      </c>
      <c r="AI50" s="26">
        <f t="shared" si="17"/>
        <v>2.6343427802454647E-2</v>
      </c>
      <c r="AJ50" s="27">
        <f t="shared" si="11"/>
        <v>6.1704089294661877E-3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5.5" outlineLevel="1" x14ac:dyDescent="0.25">
      <c r="A51" s="18">
        <v>4</v>
      </c>
      <c r="B51" s="19"/>
      <c r="C51" s="40" t="s">
        <v>116</v>
      </c>
      <c r="D51" s="41">
        <v>45330</v>
      </c>
      <c r="E51" s="42" t="s">
        <v>117</v>
      </c>
      <c r="F51" s="42" t="s">
        <v>113</v>
      </c>
      <c r="G51" s="43" t="s">
        <v>304</v>
      </c>
      <c r="H51" s="44"/>
      <c r="I51" s="44"/>
      <c r="J51" s="199"/>
      <c r="K51" s="57">
        <v>14748000</v>
      </c>
      <c r="L51" s="42" t="s">
        <v>305</v>
      </c>
      <c r="M51" s="97"/>
      <c r="N51" s="48"/>
      <c r="O51" s="97"/>
      <c r="P51" s="43"/>
      <c r="Q51" s="43"/>
      <c r="R51" s="93"/>
      <c r="S51" s="93"/>
      <c r="T51" s="45">
        <v>14748000</v>
      </c>
      <c r="U51" s="25">
        <f t="shared" si="12"/>
        <v>14748000</v>
      </c>
      <c r="V51" s="24"/>
      <c r="W51" s="24"/>
      <c r="X51" s="24"/>
      <c r="Y51" s="25">
        <f t="shared" si="13"/>
        <v>0</v>
      </c>
      <c r="Z51" s="24"/>
      <c r="AA51" s="24"/>
      <c r="AB51" s="24"/>
      <c r="AC51" s="25">
        <f t="shared" si="14"/>
        <v>0</v>
      </c>
      <c r="AD51" s="24"/>
      <c r="AE51" s="24">
        <v>0</v>
      </c>
      <c r="AF51" s="24">
        <v>0</v>
      </c>
      <c r="AG51" s="25">
        <f t="shared" si="15"/>
        <v>0</v>
      </c>
      <c r="AH51" s="25">
        <f t="shared" si="16"/>
        <v>14748000</v>
      </c>
      <c r="AI51" s="26">
        <f t="shared" si="17"/>
        <v>2.9844282780043103E-2</v>
      </c>
      <c r="AJ51" s="27">
        <f t="shared" si="11"/>
        <v>6.9904125742638904E-3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5.5" outlineLevel="1" x14ac:dyDescent="0.25">
      <c r="A52" s="18">
        <v>5</v>
      </c>
      <c r="B52" s="19"/>
      <c r="C52" s="40" t="s">
        <v>118</v>
      </c>
      <c r="D52" s="41">
        <v>45336</v>
      </c>
      <c r="E52" s="42" t="s">
        <v>119</v>
      </c>
      <c r="F52" s="42" t="s">
        <v>113</v>
      </c>
      <c r="G52" s="43" t="s">
        <v>304</v>
      </c>
      <c r="H52" s="44"/>
      <c r="I52" s="44"/>
      <c r="J52" s="199"/>
      <c r="K52" s="57">
        <v>12904000</v>
      </c>
      <c r="L52" s="42" t="s">
        <v>305</v>
      </c>
      <c r="M52" s="97"/>
      <c r="N52" s="48"/>
      <c r="O52" s="97"/>
      <c r="P52" s="43"/>
      <c r="Q52" s="43"/>
      <c r="R52" s="93"/>
      <c r="S52" s="93"/>
      <c r="T52" s="111">
        <v>12904000</v>
      </c>
      <c r="U52" s="119">
        <f t="shared" si="12"/>
        <v>12904000</v>
      </c>
      <c r="V52" s="24"/>
      <c r="W52" s="24"/>
      <c r="X52" s="24"/>
      <c r="Y52" s="25">
        <f t="shared" si="13"/>
        <v>0</v>
      </c>
      <c r="Z52" s="24"/>
      <c r="AA52" s="24"/>
      <c r="AB52" s="24"/>
      <c r="AC52" s="25">
        <f t="shared" si="14"/>
        <v>0</v>
      </c>
      <c r="AD52" s="24"/>
      <c r="AE52" s="24">
        <v>0</v>
      </c>
      <c r="AF52" s="24">
        <v>0</v>
      </c>
      <c r="AG52" s="25">
        <f t="shared" si="15"/>
        <v>0</v>
      </c>
      <c r="AH52" s="25">
        <f t="shared" si="16"/>
        <v>12904000</v>
      </c>
      <c r="AI52" s="26">
        <f t="shared" si="17"/>
        <v>2.6112735624740726E-2</v>
      </c>
      <c r="AJ52" s="27">
        <f t="shared" si="11"/>
        <v>6.1163740072078419E-3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5.5" outlineLevel="1" x14ac:dyDescent="0.25">
      <c r="A53" s="112">
        <v>6</v>
      </c>
      <c r="B53" s="113"/>
      <c r="C53" s="114" t="s">
        <v>111</v>
      </c>
      <c r="D53" s="115">
        <v>45324</v>
      </c>
      <c r="E53" s="116" t="s">
        <v>112</v>
      </c>
      <c r="F53" s="116" t="s">
        <v>113</v>
      </c>
      <c r="G53" s="43" t="s">
        <v>304</v>
      </c>
      <c r="H53" s="117"/>
      <c r="I53" s="117"/>
      <c r="J53" s="199"/>
      <c r="K53" s="57">
        <v>7374000</v>
      </c>
      <c r="L53" s="42" t="s">
        <v>305</v>
      </c>
      <c r="M53" s="97"/>
      <c r="N53" s="48"/>
      <c r="O53" s="97"/>
      <c r="P53" s="43"/>
      <c r="Q53" s="43"/>
      <c r="R53" s="93"/>
      <c r="S53" s="93"/>
      <c r="T53" s="57">
        <v>7374000</v>
      </c>
      <c r="U53" s="13">
        <f t="shared" si="12"/>
        <v>7374000</v>
      </c>
      <c r="V53" s="24"/>
      <c r="W53" s="24"/>
      <c r="X53" s="24"/>
      <c r="Y53" s="25">
        <f t="shared" si="13"/>
        <v>0</v>
      </c>
      <c r="Z53" s="24"/>
      <c r="AA53" s="24"/>
      <c r="AB53" s="24"/>
      <c r="AC53" s="25">
        <f t="shared" si="14"/>
        <v>0</v>
      </c>
      <c r="AD53" s="24"/>
      <c r="AE53" s="24">
        <v>0</v>
      </c>
      <c r="AF53" s="24">
        <v>0</v>
      </c>
      <c r="AG53" s="25">
        <f t="shared" si="15"/>
        <v>0</v>
      </c>
      <c r="AH53" s="25">
        <f t="shared" si="16"/>
        <v>7374000</v>
      </c>
      <c r="AI53" s="26">
        <f t="shared" si="17"/>
        <v>1.4922141390021551E-2</v>
      </c>
      <c r="AJ53" s="27">
        <f t="shared" si="11"/>
        <v>3.4952062871319452E-3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5.5" outlineLevel="1" x14ac:dyDescent="0.25">
      <c r="A54" s="19">
        <v>7</v>
      </c>
      <c r="B54" s="19"/>
      <c r="C54" s="40" t="s">
        <v>122</v>
      </c>
      <c r="D54" s="41">
        <v>45327</v>
      </c>
      <c r="E54" s="70" t="s">
        <v>123</v>
      </c>
      <c r="F54" s="70" t="s">
        <v>113</v>
      </c>
      <c r="G54" s="43" t="s">
        <v>304</v>
      </c>
      <c r="H54" s="44"/>
      <c r="I54" s="44"/>
      <c r="J54" s="199"/>
      <c r="K54" s="57">
        <v>12904000</v>
      </c>
      <c r="L54" s="42" t="s">
        <v>305</v>
      </c>
      <c r="M54" s="97"/>
      <c r="N54" s="48"/>
      <c r="O54" s="97"/>
      <c r="P54" s="43"/>
      <c r="Q54" s="43"/>
      <c r="R54" s="93"/>
      <c r="S54" s="93"/>
      <c r="T54" s="57">
        <v>12904000</v>
      </c>
      <c r="U54" s="13">
        <f t="shared" si="12"/>
        <v>12904000</v>
      </c>
      <c r="V54" s="24"/>
      <c r="W54" s="24"/>
      <c r="X54" s="24"/>
      <c r="Y54" s="25">
        <f t="shared" si="13"/>
        <v>0</v>
      </c>
      <c r="Z54" s="24"/>
      <c r="AA54" s="24"/>
      <c r="AB54" s="24"/>
      <c r="AC54" s="25">
        <f t="shared" si="14"/>
        <v>0</v>
      </c>
      <c r="AD54" s="24"/>
      <c r="AE54" s="24">
        <v>0</v>
      </c>
      <c r="AF54" s="24">
        <v>0</v>
      </c>
      <c r="AG54" s="25">
        <f t="shared" si="15"/>
        <v>0</v>
      </c>
      <c r="AH54" s="25">
        <f t="shared" si="16"/>
        <v>12904000</v>
      </c>
      <c r="AI54" s="26">
        <f t="shared" si="17"/>
        <v>2.6112735624740726E-2</v>
      </c>
      <c r="AJ54" s="27">
        <f t="shared" si="11"/>
        <v>6.1163740072078419E-3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5.5" outlineLevel="1" x14ac:dyDescent="0.25">
      <c r="A55" s="19">
        <v>9</v>
      </c>
      <c r="B55" s="19"/>
      <c r="C55" s="40" t="s">
        <v>179</v>
      </c>
      <c r="D55" s="41">
        <v>45330</v>
      </c>
      <c r="E55" s="70" t="s">
        <v>178</v>
      </c>
      <c r="F55" s="70" t="s">
        <v>113</v>
      </c>
      <c r="G55" s="43" t="s">
        <v>304</v>
      </c>
      <c r="H55" s="44"/>
      <c r="I55" s="44"/>
      <c r="J55" s="199"/>
      <c r="K55" s="57">
        <v>6509000</v>
      </c>
      <c r="L55" s="42" t="s">
        <v>305</v>
      </c>
      <c r="M55" s="97"/>
      <c r="N55" s="48"/>
      <c r="O55" s="97"/>
      <c r="P55" s="43"/>
      <c r="Q55" s="43"/>
      <c r="R55" s="93"/>
      <c r="S55" s="93"/>
      <c r="T55" s="57"/>
      <c r="U55" s="13"/>
      <c r="V55" s="24"/>
      <c r="W55" s="24">
        <v>6509000</v>
      </c>
      <c r="X55" s="24"/>
      <c r="Y55" s="25">
        <f t="shared" ref="Y55:Y64" si="18">SUM(V55:X55)</f>
        <v>6509000</v>
      </c>
      <c r="Z55" s="24"/>
      <c r="AA55" s="24"/>
      <c r="AB55" s="24"/>
      <c r="AC55" s="25">
        <f t="shared" ref="AC55:AC64" si="19">SUM(Z55:AB55)</f>
        <v>0</v>
      </c>
      <c r="AD55" s="24"/>
      <c r="AE55" s="24">
        <v>0</v>
      </c>
      <c r="AF55" s="24">
        <v>0</v>
      </c>
      <c r="AG55" s="25">
        <f t="shared" ref="AG55:AG64" si="20">SUM(AD55:AF55)</f>
        <v>0</v>
      </c>
      <c r="AH55" s="25">
        <f t="shared" ref="AH55:AH64" si="21">SUM(U55,Y55,AC55,AG55)</f>
        <v>6509000</v>
      </c>
      <c r="AI55" s="26">
        <f t="shared" ref="AI55:AI64" si="22">IF(ISERROR(AH55/$J$47),0,AH55/$J$47)</f>
        <v>1.3171713901227323E-2</v>
      </c>
      <c r="AJ55" s="27">
        <f t="shared" si="11"/>
        <v>3.0852044647330938E-3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5.5" outlineLevel="1" x14ac:dyDescent="0.25">
      <c r="A56" s="19">
        <v>10</v>
      </c>
      <c r="B56" s="19"/>
      <c r="C56" s="40" t="s">
        <v>180</v>
      </c>
      <c r="D56" s="41">
        <v>45324</v>
      </c>
      <c r="E56" s="70" t="s">
        <v>188</v>
      </c>
      <c r="F56" s="70" t="s">
        <v>113</v>
      </c>
      <c r="G56" s="43" t="s">
        <v>304</v>
      </c>
      <c r="H56" s="44"/>
      <c r="I56" s="44"/>
      <c r="J56" s="199"/>
      <c r="K56" s="57">
        <v>7374000</v>
      </c>
      <c r="L56" s="42" t="s">
        <v>305</v>
      </c>
      <c r="M56" s="97"/>
      <c r="N56" s="48"/>
      <c r="O56" s="97"/>
      <c r="P56" s="43"/>
      <c r="Q56" s="43"/>
      <c r="R56" s="93"/>
      <c r="S56" s="93"/>
      <c r="T56" s="57"/>
      <c r="U56" s="13"/>
      <c r="V56" s="24"/>
      <c r="W56" s="57">
        <v>7374000</v>
      </c>
      <c r="X56" s="24"/>
      <c r="Y56" s="25">
        <f t="shared" si="18"/>
        <v>7374000</v>
      </c>
      <c r="Z56" s="24"/>
      <c r="AA56" s="24"/>
      <c r="AB56" s="24"/>
      <c r="AC56" s="25">
        <f t="shared" si="19"/>
        <v>0</v>
      </c>
      <c r="AD56" s="24"/>
      <c r="AE56" s="24">
        <v>0</v>
      </c>
      <c r="AF56" s="24">
        <v>0</v>
      </c>
      <c r="AG56" s="25">
        <f t="shared" si="20"/>
        <v>0</v>
      </c>
      <c r="AH56" s="25">
        <f t="shared" si="21"/>
        <v>7374000</v>
      </c>
      <c r="AI56" s="26">
        <f t="shared" si="22"/>
        <v>1.4922141390021551E-2</v>
      </c>
      <c r="AJ56" s="27">
        <f t="shared" si="11"/>
        <v>3.4952062871319452E-3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5.5" outlineLevel="1" x14ac:dyDescent="0.25">
      <c r="A57" s="19">
        <v>11</v>
      </c>
      <c r="B57" s="19"/>
      <c r="C57" s="40" t="s">
        <v>181</v>
      </c>
      <c r="D57" s="41">
        <v>45385</v>
      </c>
      <c r="E57" s="70" t="s">
        <v>189</v>
      </c>
      <c r="F57" s="70" t="s">
        <v>113</v>
      </c>
      <c r="G57" s="43" t="s">
        <v>304</v>
      </c>
      <c r="H57" s="44"/>
      <c r="I57" s="44"/>
      <c r="J57" s="199"/>
      <c r="K57" s="57">
        <v>52434000</v>
      </c>
      <c r="L57" s="42" t="s">
        <v>305</v>
      </c>
      <c r="M57" s="97"/>
      <c r="N57" s="48"/>
      <c r="O57" s="97"/>
      <c r="P57" s="43"/>
      <c r="Q57" s="43"/>
      <c r="R57" s="93"/>
      <c r="S57" s="93"/>
      <c r="T57" s="57"/>
      <c r="U57" s="13"/>
      <c r="V57" s="57">
        <v>52434000</v>
      </c>
      <c r="W57" s="63"/>
      <c r="X57" s="93"/>
      <c r="Y57" s="25">
        <f t="shared" si="18"/>
        <v>52434000</v>
      </c>
      <c r="Z57" s="24"/>
      <c r="AA57" s="24"/>
      <c r="AB57" s="24"/>
      <c r="AC57" s="25">
        <f t="shared" si="19"/>
        <v>0</v>
      </c>
      <c r="AD57" s="24"/>
      <c r="AE57" s="24">
        <v>0</v>
      </c>
      <c r="AF57" s="24">
        <v>0</v>
      </c>
      <c r="AG57" s="25">
        <f t="shared" si="20"/>
        <v>0</v>
      </c>
      <c r="AH57" s="25">
        <f t="shared" si="21"/>
        <v>52434000</v>
      </c>
      <c r="AI57" s="26">
        <f t="shared" si="22"/>
        <v>0.10610626005483999</v>
      </c>
      <c r="AJ57" s="27">
        <f t="shared" si="11"/>
        <v>2.4853220295562303E-2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5.5" outlineLevel="1" x14ac:dyDescent="0.25">
      <c r="A58" s="19">
        <v>12</v>
      </c>
      <c r="B58" s="19"/>
      <c r="C58" s="40" t="s">
        <v>182</v>
      </c>
      <c r="D58" s="41">
        <v>45336</v>
      </c>
      <c r="E58" s="70" t="s">
        <v>190</v>
      </c>
      <c r="F58" s="70" t="s">
        <v>113</v>
      </c>
      <c r="G58" s="43" t="s">
        <v>304</v>
      </c>
      <c r="H58" s="44"/>
      <c r="I58" s="44"/>
      <c r="J58" s="199"/>
      <c r="K58" s="57">
        <v>12536000</v>
      </c>
      <c r="L58" s="42" t="s">
        <v>305</v>
      </c>
      <c r="M58" s="97"/>
      <c r="N58" s="48"/>
      <c r="O58" s="97"/>
      <c r="P58" s="43"/>
      <c r="Q58" s="43"/>
      <c r="R58" s="93"/>
      <c r="S58" s="93"/>
      <c r="T58" s="57"/>
      <c r="U58" s="13"/>
      <c r="V58" s="57">
        <v>12536000</v>
      </c>
      <c r="W58" s="63"/>
      <c r="X58" s="93"/>
      <c r="Y58" s="25">
        <f t="shared" si="18"/>
        <v>12536000</v>
      </c>
      <c r="Z58" s="24"/>
      <c r="AA58" s="24"/>
      <c r="AB58" s="24"/>
      <c r="AC58" s="25">
        <f t="shared" si="19"/>
        <v>0</v>
      </c>
      <c r="AD58" s="24"/>
      <c r="AE58" s="24">
        <v>0</v>
      </c>
      <c r="AF58" s="24">
        <v>0</v>
      </c>
      <c r="AG58" s="25">
        <f t="shared" si="20"/>
        <v>0</v>
      </c>
      <c r="AH58" s="25">
        <f t="shared" si="21"/>
        <v>12536000</v>
      </c>
      <c r="AI58" s="26">
        <f t="shared" si="22"/>
        <v>2.5368045086155432E-2</v>
      </c>
      <c r="AJ58" s="27">
        <f t="shared" si="11"/>
        <v>5.9419454862335323E-3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5.5" outlineLevel="1" x14ac:dyDescent="0.25">
      <c r="A59" s="19">
        <v>13</v>
      </c>
      <c r="B59" s="19"/>
      <c r="C59" s="40" t="s">
        <v>183</v>
      </c>
      <c r="D59" s="41">
        <v>45356</v>
      </c>
      <c r="E59" s="70" t="s">
        <v>193</v>
      </c>
      <c r="F59" s="70" t="s">
        <v>113</v>
      </c>
      <c r="G59" s="43" t="s">
        <v>304</v>
      </c>
      <c r="H59" s="44"/>
      <c r="I59" s="44"/>
      <c r="J59" s="199"/>
      <c r="K59" s="57">
        <v>12904000</v>
      </c>
      <c r="L59" s="42" t="s">
        <v>305</v>
      </c>
      <c r="M59" s="97"/>
      <c r="N59" s="48"/>
      <c r="O59" s="97"/>
      <c r="P59" s="43"/>
      <c r="Q59" s="43"/>
      <c r="R59" s="93"/>
      <c r="S59" s="93"/>
      <c r="T59" s="57"/>
      <c r="U59" s="13"/>
      <c r="V59" s="57">
        <v>12904000</v>
      </c>
      <c r="W59" s="63"/>
      <c r="X59" s="93"/>
      <c r="Y59" s="25">
        <f t="shared" si="18"/>
        <v>12904000</v>
      </c>
      <c r="Z59" s="24"/>
      <c r="AA59" s="24"/>
      <c r="AB59" s="24"/>
      <c r="AC59" s="25">
        <f t="shared" si="19"/>
        <v>0</v>
      </c>
      <c r="AD59" s="24"/>
      <c r="AE59" s="24">
        <v>0</v>
      </c>
      <c r="AF59" s="24">
        <v>0</v>
      </c>
      <c r="AG59" s="25">
        <f t="shared" si="20"/>
        <v>0</v>
      </c>
      <c r="AH59" s="25">
        <f t="shared" si="21"/>
        <v>12904000</v>
      </c>
      <c r="AI59" s="26">
        <f t="shared" si="22"/>
        <v>2.6112735624740726E-2</v>
      </c>
      <c r="AJ59" s="27">
        <f t="shared" si="11"/>
        <v>6.1163740072078419E-3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5.5" outlineLevel="1" x14ac:dyDescent="0.25">
      <c r="A60" s="19">
        <v>14</v>
      </c>
      <c r="B60" s="19"/>
      <c r="C60" s="40" t="s">
        <v>184</v>
      </c>
      <c r="D60" s="41">
        <v>45363</v>
      </c>
      <c r="E60" s="70" t="s">
        <v>194</v>
      </c>
      <c r="F60" s="70" t="s">
        <v>113</v>
      </c>
      <c r="G60" s="43" t="s">
        <v>304</v>
      </c>
      <c r="H60" s="44"/>
      <c r="I60" s="44"/>
      <c r="J60" s="199"/>
      <c r="K60" s="57">
        <v>6555000</v>
      </c>
      <c r="L60" s="42" t="s">
        <v>305</v>
      </c>
      <c r="M60" s="97"/>
      <c r="N60" s="48"/>
      <c r="O60" s="97"/>
      <c r="P60" s="43"/>
      <c r="Q60" s="43"/>
      <c r="R60" s="93"/>
      <c r="S60" s="93"/>
      <c r="T60" s="57"/>
      <c r="U60" s="13"/>
      <c r="V60" s="57">
        <v>6555000</v>
      </c>
      <c r="W60" s="63"/>
      <c r="X60" s="93"/>
      <c r="Y60" s="25">
        <f t="shared" si="18"/>
        <v>6555000</v>
      </c>
      <c r="Z60" s="24"/>
      <c r="AA60" s="24"/>
      <c r="AB60" s="24"/>
      <c r="AC60" s="25">
        <f t="shared" si="19"/>
        <v>0</v>
      </c>
      <c r="AD60" s="24"/>
      <c r="AE60" s="24">
        <v>0</v>
      </c>
      <c r="AF60" s="24">
        <v>0</v>
      </c>
      <c r="AG60" s="25">
        <f t="shared" si="20"/>
        <v>0</v>
      </c>
      <c r="AH60" s="25">
        <f t="shared" si="21"/>
        <v>6555000</v>
      </c>
      <c r="AI60" s="26">
        <f t="shared" si="22"/>
        <v>1.3264800218550483E-2</v>
      </c>
      <c r="AJ60" s="27">
        <f t="shared" si="11"/>
        <v>3.1070080298548821E-3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5.5" outlineLevel="1" x14ac:dyDescent="0.25">
      <c r="A61" s="19">
        <v>15</v>
      </c>
      <c r="B61" s="19"/>
      <c r="C61" s="40" t="s">
        <v>185</v>
      </c>
      <c r="D61" s="41">
        <v>45370</v>
      </c>
      <c r="E61" s="70" t="s">
        <v>191</v>
      </c>
      <c r="F61" s="70" t="s">
        <v>113</v>
      </c>
      <c r="G61" s="43" t="s">
        <v>304</v>
      </c>
      <c r="H61" s="44"/>
      <c r="I61" s="44"/>
      <c r="J61" s="199"/>
      <c r="K61" s="57">
        <v>26217000</v>
      </c>
      <c r="L61" s="42" t="s">
        <v>305</v>
      </c>
      <c r="M61" s="97"/>
      <c r="N61" s="48"/>
      <c r="O61" s="97"/>
      <c r="P61" s="43"/>
      <c r="Q61" s="43"/>
      <c r="R61" s="93"/>
      <c r="S61" s="93"/>
      <c r="T61" s="57"/>
      <c r="U61" s="13"/>
      <c r="V61" s="57">
        <v>26217000</v>
      </c>
      <c r="W61" s="63"/>
      <c r="X61" s="93"/>
      <c r="Y61" s="25">
        <f t="shared" si="18"/>
        <v>26217000</v>
      </c>
      <c r="Z61" s="24"/>
      <c r="AA61" s="24"/>
      <c r="AB61" s="24"/>
      <c r="AC61" s="25">
        <f t="shared" si="19"/>
        <v>0</v>
      </c>
      <c r="AD61" s="24"/>
      <c r="AE61" s="24">
        <v>0</v>
      </c>
      <c r="AF61" s="24">
        <v>0</v>
      </c>
      <c r="AG61" s="25">
        <f t="shared" si="20"/>
        <v>0</v>
      </c>
      <c r="AH61" s="25">
        <f t="shared" si="21"/>
        <v>26217000</v>
      </c>
      <c r="AI61" s="26">
        <f t="shared" si="22"/>
        <v>5.3053130027419994E-2</v>
      </c>
      <c r="AJ61" s="27">
        <f t="shared" si="11"/>
        <v>1.2426610147781151E-2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5.5" outlineLevel="1" x14ac:dyDescent="0.25">
      <c r="A62" s="19">
        <v>16</v>
      </c>
      <c r="B62" s="19"/>
      <c r="C62" s="40" t="s">
        <v>186</v>
      </c>
      <c r="D62" s="41">
        <v>45330</v>
      </c>
      <c r="E62" s="70" t="s">
        <v>192</v>
      </c>
      <c r="F62" s="70" t="s">
        <v>113</v>
      </c>
      <c r="G62" s="43" t="s">
        <v>304</v>
      </c>
      <c r="H62" s="44"/>
      <c r="I62" s="44"/>
      <c r="J62" s="199"/>
      <c r="K62" s="57">
        <v>13018000</v>
      </c>
      <c r="L62" s="42" t="s">
        <v>305</v>
      </c>
      <c r="M62" s="97"/>
      <c r="N62" s="48"/>
      <c r="O62" s="97"/>
      <c r="P62" s="43"/>
      <c r="Q62" s="43"/>
      <c r="R62" s="93"/>
      <c r="S62" s="93"/>
      <c r="T62" s="57"/>
      <c r="U62" s="13"/>
      <c r="V62" s="57">
        <v>13018000</v>
      </c>
      <c r="W62" s="63"/>
      <c r="X62" s="93"/>
      <c r="Y62" s="25">
        <f t="shared" si="18"/>
        <v>13018000</v>
      </c>
      <c r="Z62" s="24"/>
      <c r="AA62" s="24"/>
      <c r="AB62" s="24"/>
      <c r="AC62" s="25">
        <f t="shared" si="19"/>
        <v>0</v>
      </c>
      <c r="AD62" s="24"/>
      <c r="AE62" s="24">
        <v>0</v>
      </c>
      <c r="AF62" s="24">
        <v>0</v>
      </c>
      <c r="AG62" s="25">
        <f t="shared" si="20"/>
        <v>0</v>
      </c>
      <c r="AH62" s="25">
        <f t="shared" si="21"/>
        <v>13018000</v>
      </c>
      <c r="AI62" s="26">
        <f t="shared" si="22"/>
        <v>2.6343427802454647E-2</v>
      </c>
      <c r="AJ62" s="27">
        <f t="shared" si="11"/>
        <v>6.1704089294661877E-3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5.5" outlineLevel="1" x14ac:dyDescent="0.25">
      <c r="A63" s="19">
        <v>17</v>
      </c>
      <c r="B63" s="19"/>
      <c r="C63" s="40" t="s">
        <v>187</v>
      </c>
      <c r="D63" s="41">
        <v>45370</v>
      </c>
      <c r="E63" s="70" t="s">
        <v>195</v>
      </c>
      <c r="F63" s="70" t="s">
        <v>113</v>
      </c>
      <c r="G63" s="43" t="s">
        <v>304</v>
      </c>
      <c r="H63" s="44"/>
      <c r="I63" s="44"/>
      <c r="J63" s="199"/>
      <c r="K63" s="57">
        <v>65543000</v>
      </c>
      <c r="L63" s="42" t="s">
        <v>305</v>
      </c>
      <c r="M63" s="97"/>
      <c r="N63" s="48"/>
      <c r="O63" s="97"/>
      <c r="P63" s="43"/>
      <c r="Q63" s="43"/>
      <c r="R63" s="93"/>
      <c r="S63" s="93"/>
      <c r="T63" s="57"/>
      <c r="U63" s="13"/>
      <c r="V63" s="57">
        <v>65543000</v>
      </c>
      <c r="W63" s="63"/>
      <c r="X63" s="93"/>
      <c r="Y63" s="25">
        <f t="shared" si="18"/>
        <v>65543000</v>
      </c>
      <c r="Z63" s="24"/>
      <c r="AA63" s="24"/>
      <c r="AB63" s="24"/>
      <c r="AC63" s="25">
        <f t="shared" si="19"/>
        <v>0</v>
      </c>
      <c r="AD63" s="24"/>
      <c r="AE63" s="24">
        <v>0</v>
      </c>
      <c r="AF63" s="24">
        <v>0</v>
      </c>
      <c r="AG63" s="25">
        <f t="shared" si="20"/>
        <v>0</v>
      </c>
      <c r="AH63" s="25">
        <f t="shared" si="21"/>
        <v>65543000</v>
      </c>
      <c r="AI63" s="26">
        <f t="shared" si="22"/>
        <v>0.13263383687634697</v>
      </c>
      <c r="AJ63" s="27">
        <f t="shared" si="11"/>
        <v>3.1066762364725942E-2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25">
      <c r="A64" s="18">
        <v>18</v>
      </c>
      <c r="B64" s="110"/>
      <c r="C64" s="40" t="s">
        <v>197</v>
      </c>
      <c r="D64" s="41">
        <v>45336</v>
      </c>
      <c r="E64" s="70" t="s">
        <v>198</v>
      </c>
      <c r="F64" s="70" t="s">
        <v>113</v>
      </c>
      <c r="G64" s="43" t="s">
        <v>304</v>
      </c>
      <c r="H64" s="44"/>
      <c r="I64" s="44"/>
      <c r="J64" s="186"/>
      <c r="K64" s="57">
        <v>7374000</v>
      </c>
      <c r="L64" s="42" t="s">
        <v>305</v>
      </c>
      <c r="M64" s="97"/>
      <c r="N64" s="48"/>
      <c r="O64" s="97"/>
      <c r="P64" s="43"/>
      <c r="Q64" s="43"/>
      <c r="R64" s="93"/>
      <c r="S64" s="93"/>
      <c r="T64" s="57"/>
      <c r="U64" s="13"/>
      <c r="V64" s="57">
        <v>7374000</v>
      </c>
      <c r="W64" s="93"/>
      <c r="X64" s="93"/>
      <c r="Y64" s="25">
        <f t="shared" si="18"/>
        <v>7374000</v>
      </c>
      <c r="Z64" s="24"/>
      <c r="AA64" s="24"/>
      <c r="AB64" s="24"/>
      <c r="AC64" s="25">
        <f t="shared" si="19"/>
        <v>0</v>
      </c>
      <c r="AD64" s="24"/>
      <c r="AE64" s="24">
        <v>0</v>
      </c>
      <c r="AF64" s="24">
        <v>0</v>
      </c>
      <c r="AG64" s="25">
        <f t="shared" si="20"/>
        <v>0</v>
      </c>
      <c r="AH64" s="25">
        <f t="shared" si="21"/>
        <v>7374000</v>
      </c>
      <c r="AI64" s="26">
        <f t="shared" si="22"/>
        <v>1.4922141390021551E-2</v>
      </c>
      <c r="AJ64" s="27">
        <f t="shared" si="11"/>
        <v>3.4952062871319452E-3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7" customFormat="1" ht="12.75" customHeight="1" x14ac:dyDescent="0.25">
      <c r="A65" s="180" t="s">
        <v>53</v>
      </c>
      <c r="B65" s="181"/>
      <c r="C65" s="182"/>
      <c r="D65" s="182"/>
      <c r="E65" s="182"/>
      <c r="F65" s="182"/>
      <c r="G65" s="182"/>
      <c r="H65" s="182"/>
      <c r="I65" s="183"/>
      <c r="J65" s="33">
        <f>+J47</f>
        <v>494165000</v>
      </c>
      <c r="K65" s="33">
        <f>SUM(K48:K64)</f>
        <v>292059000</v>
      </c>
      <c r="L65" s="32"/>
      <c r="M65" s="33">
        <f>SUM(M48:M54)</f>
        <v>0</v>
      </c>
      <c r="N65" s="33">
        <f>SUM(N48:N54)</f>
        <v>0</v>
      </c>
      <c r="O65" s="33">
        <f>SUM(O48:O54)</f>
        <v>0</v>
      </c>
      <c r="P65" s="34"/>
      <c r="Q65" s="35"/>
      <c r="R65" s="33">
        <f>SUM(R48:R54)</f>
        <v>0</v>
      </c>
      <c r="S65" s="33">
        <f>SUM(S48:S54)</f>
        <v>0</v>
      </c>
      <c r="T65" s="33">
        <f>SUM(T48:T54)</f>
        <v>68322000</v>
      </c>
      <c r="U65" s="33">
        <f>SUM(U48:U54)</f>
        <v>68322000</v>
      </c>
      <c r="V65" s="33">
        <f t="shared" ref="V65:AH65" si="23">SUM(V48:V64)</f>
        <v>209854000</v>
      </c>
      <c r="W65" s="33">
        <f t="shared" si="23"/>
        <v>13883000</v>
      </c>
      <c r="X65" s="33">
        <f t="shared" si="23"/>
        <v>0</v>
      </c>
      <c r="Y65" s="33">
        <f t="shared" si="23"/>
        <v>223737000</v>
      </c>
      <c r="Z65" s="33">
        <f t="shared" si="23"/>
        <v>0</v>
      </c>
      <c r="AA65" s="33">
        <f t="shared" si="23"/>
        <v>0</v>
      </c>
      <c r="AB65" s="33">
        <f t="shared" si="23"/>
        <v>0</v>
      </c>
      <c r="AC65" s="33">
        <f t="shared" si="23"/>
        <v>0</v>
      </c>
      <c r="AD65" s="33">
        <f t="shared" si="23"/>
        <v>0</v>
      </c>
      <c r="AE65" s="33">
        <f t="shared" si="23"/>
        <v>0</v>
      </c>
      <c r="AF65" s="33">
        <f t="shared" si="23"/>
        <v>0</v>
      </c>
      <c r="AG65" s="33">
        <f t="shared" si="23"/>
        <v>0</v>
      </c>
      <c r="AH65" s="33">
        <f t="shared" si="23"/>
        <v>292059000</v>
      </c>
      <c r="AI65" s="36">
        <f>IF(ISERROR(AH65/J65),0,AH65/J65)</f>
        <v>0.59101514676272093</v>
      </c>
      <c r="AJ65" s="36">
        <f>IF(ISERROR(AH65/$AH$264),0,AH65/$AH$264)</f>
        <v>0.13843320491096675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x14ac:dyDescent="0.25">
      <c r="A66" s="187" t="s">
        <v>54</v>
      </c>
      <c r="B66" s="188"/>
      <c r="C66" s="188"/>
      <c r="D66" s="188"/>
      <c r="E66" s="189"/>
      <c r="F66" s="9"/>
      <c r="G66" s="10"/>
      <c r="H66" s="11"/>
      <c r="I66" s="11"/>
      <c r="J66" s="185">
        <v>898129000</v>
      </c>
      <c r="K66" s="13"/>
      <c r="L66" s="14"/>
      <c r="M66" s="15"/>
      <c r="N66" s="15"/>
      <c r="O66" s="15"/>
      <c r="P66" s="10"/>
      <c r="Q66" s="16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7"/>
      <c r="AJ66" s="17"/>
    </row>
    <row r="67" spans="1:106" ht="24.95" customHeight="1" outlineLevel="1" x14ac:dyDescent="0.25">
      <c r="A67" s="19">
        <v>1</v>
      </c>
      <c r="B67" s="19"/>
      <c r="C67" s="40" t="s">
        <v>365</v>
      </c>
      <c r="D67" s="41">
        <v>45558</v>
      </c>
      <c r="E67" s="70" t="s">
        <v>375</v>
      </c>
      <c r="F67" s="70" t="s">
        <v>113</v>
      </c>
      <c r="G67" s="43" t="s">
        <v>304</v>
      </c>
      <c r="H67" s="29"/>
      <c r="I67" s="29"/>
      <c r="J67" s="199"/>
      <c r="K67" s="57">
        <v>7600000</v>
      </c>
      <c r="L67" s="42" t="s">
        <v>305</v>
      </c>
      <c r="M67" s="93"/>
      <c r="N67" s="93"/>
      <c r="O67" s="93"/>
      <c r="P67" s="64"/>
      <c r="Q67" s="64"/>
      <c r="R67" s="93"/>
      <c r="S67" s="93"/>
      <c r="T67" s="93"/>
      <c r="U67" s="13">
        <f>SUM(R67:T67)</f>
        <v>0</v>
      </c>
      <c r="V67" s="24"/>
      <c r="W67" s="24"/>
      <c r="X67" s="24"/>
      <c r="Y67" s="25">
        <f>SUM(V67:X67)</f>
        <v>0</v>
      </c>
      <c r="Z67" s="24"/>
      <c r="AA67" s="24"/>
      <c r="AB67" s="24"/>
      <c r="AC67" s="25">
        <f>SUM(Z67:AB67)</f>
        <v>0</v>
      </c>
      <c r="AD67" s="24"/>
      <c r="AE67" s="24"/>
      <c r="AF67" s="24"/>
      <c r="AG67" s="25">
        <f>SUM(AD67:AF67)</f>
        <v>0</v>
      </c>
      <c r="AH67" s="25">
        <f>SUM(U67,Y67,AC67,AG67)</f>
        <v>0</v>
      </c>
      <c r="AI67" s="26">
        <f>IF(ISERROR(AH67/J67),0,AH67/J67)</f>
        <v>0</v>
      </c>
      <c r="AJ67" s="27">
        <f t="shared" ref="AJ67:AJ94" si="24">IF(ISERROR(AH67/$AH$264),"-",AH67/$AH$264)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9">
        <v>2</v>
      </c>
      <c r="B68" s="19"/>
      <c r="C68" s="40" t="s">
        <v>366</v>
      </c>
      <c r="D68" s="41">
        <v>45547</v>
      </c>
      <c r="E68" s="70" t="s">
        <v>376</v>
      </c>
      <c r="F68" s="70" t="s">
        <v>113</v>
      </c>
      <c r="G68" s="43" t="s">
        <v>304</v>
      </c>
      <c r="H68" s="29"/>
      <c r="I68" s="29"/>
      <c r="J68" s="199"/>
      <c r="K68" s="57">
        <v>11318000</v>
      </c>
      <c r="L68" s="42" t="s">
        <v>305</v>
      </c>
      <c r="M68" s="93"/>
      <c r="N68" s="93"/>
      <c r="O68" s="93"/>
      <c r="P68" s="64"/>
      <c r="Q68" s="64"/>
      <c r="R68" s="93"/>
      <c r="S68" s="93"/>
      <c r="T68" s="93"/>
      <c r="U68" s="13">
        <f>SUM(R68:T68)</f>
        <v>0</v>
      </c>
      <c r="V68" s="24"/>
      <c r="W68" s="24"/>
      <c r="X68" s="24"/>
      <c r="Y68" s="25">
        <f>SUM(V68:X68)</f>
        <v>0</v>
      </c>
      <c r="Z68" s="24"/>
      <c r="AA68" s="24"/>
      <c r="AB68" s="24"/>
      <c r="AC68" s="25">
        <f>SUM(Z68:AB68)</f>
        <v>0</v>
      </c>
      <c r="AD68" s="24"/>
      <c r="AE68" s="24"/>
      <c r="AF68" s="24"/>
      <c r="AG68" s="25">
        <f>SUM(AD68:AF68)</f>
        <v>0</v>
      </c>
      <c r="AH68" s="25">
        <f>SUM(U68,Y68,AC68,AG68)</f>
        <v>0</v>
      </c>
      <c r="AI68" s="26">
        <f>IF(ISERROR(AH68/J68),0,AH68/J68)</f>
        <v>0</v>
      </c>
      <c r="AJ68" s="27">
        <f t="shared" si="24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9">
        <v>3</v>
      </c>
      <c r="B69" s="19"/>
      <c r="C69" s="40" t="s">
        <v>367</v>
      </c>
      <c r="D69" s="41">
        <v>45547</v>
      </c>
      <c r="E69" s="70" t="s">
        <v>377</v>
      </c>
      <c r="F69" s="70" t="s">
        <v>113</v>
      </c>
      <c r="G69" s="43" t="s">
        <v>304</v>
      </c>
      <c r="H69" s="29"/>
      <c r="I69" s="29"/>
      <c r="J69" s="199"/>
      <c r="K69" s="57">
        <v>11323000</v>
      </c>
      <c r="L69" s="42" t="s">
        <v>305</v>
      </c>
      <c r="M69" s="93"/>
      <c r="N69" s="93"/>
      <c r="O69" s="93"/>
      <c r="P69" s="64"/>
      <c r="Q69" s="64"/>
      <c r="R69" s="93"/>
      <c r="S69" s="93"/>
      <c r="T69" s="93"/>
      <c r="U69" s="13">
        <f t="shared" ref="U69:U94" si="25">SUM(R69:T69)</f>
        <v>0</v>
      </c>
      <c r="V69" s="24"/>
      <c r="W69" s="24"/>
      <c r="X69" s="24"/>
      <c r="Y69" s="25">
        <f t="shared" ref="Y69:Y94" si="26">SUM(V69:X69)</f>
        <v>0</v>
      </c>
      <c r="Z69" s="24"/>
      <c r="AA69" s="24"/>
      <c r="AB69" s="24"/>
      <c r="AC69" s="25">
        <f t="shared" ref="AC69:AC94" si="27">SUM(Z69:AB69)</f>
        <v>0</v>
      </c>
      <c r="AD69" s="24"/>
      <c r="AE69" s="24"/>
      <c r="AF69" s="24"/>
      <c r="AG69" s="25">
        <f t="shared" ref="AG69:AG94" si="28">SUM(AD69:AF69)</f>
        <v>0</v>
      </c>
      <c r="AH69" s="25">
        <f t="shared" ref="AH69:AH94" si="29">SUM(U69,Y69,AC69,AG69)</f>
        <v>0</v>
      </c>
      <c r="AI69" s="26">
        <f t="shared" ref="AI69:AI94" si="30">IF(ISERROR(AH69/J69),0,AH69/J69)</f>
        <v>0</v>
      </c>
      <c r="AJ69" s="27">
        <f t="shared" si="24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9">
        <v>4</v>
      </c>
      <c r="B70" s="19"/>
      <c r="C70" s="40" t="s">
        <v>368</v>
      </c>
      <c r="D70" s="41">
        <v>45547</v>
      </c>
      <c r="E70" s="70" t="s">
        <v>378</v>
      </c>
      <c r="F70" s="70" t="s">
        <v>113</v>
      </c>
      <c r="G70" s="43" t="s">
        <v>304</v>
      </c>
      <c r="H70" s="29"/>
      <c r="I70" s="29"/>
      <c r="J70" s="199"/>
      <c r="K70" s="57">
        <v>11321000</v>
      </c>
      <c r="L70" s="42" t="s">
        <v>305</v>
      </c>
      <c r="M70" s="93"/>
      <c r="N70" s="93"/>
      <c r="O70" s="93"/>
      <c r="P70" s="64"/>
      <c r="Q70" s="64"/>
      <c r="R70" s="93"/>
      <c r="S70" s="93"/>
      <c r="T70" s="93"/>
      <c r="U70" s="13">
        <f t="shared" si="25"/>
        <v>0</v>
      </c>
      <c r="V70" s="24"/>
      <c r="W70" s="24"/>
      <c r="X70" s="24"/>
      <c r="Y70" s="25">
        <f t="shared" si="26"/>
        <v>0</v>
      </c>
      <c r="Z70" s="24"/>
      <c r="AA70" s="24"/>
      <c r="AB70" s="24"/>
      <c r="AC70" s="25">
        <f t="shared" si="27"/>
        <v>0</v>
      </c>
      <c r="AD70" s="24"/>
      <c r="AE70" s="24"/>
      <c r="AF70" s="24"/>
      <c r="AG70" s="25">
        <f t="shared" si="28"/>
        <v>0</v>
      </c>
      <c r="AH70" s="25">
        <f t="shared" si="29"/>
        <v>0</v>
      </c>
      <c r="AI70" s="26">
        <f t="shared" si="30"/>
        <v>0</v>
      </c>
      <c r="AJ70" s="27">
        <f t="shared" si="24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25">
      <c r="A71" s="19">
        <v>5</v>
      </c>
      <c r="B71" s="19"/>
      <c r="C71" s="40" t="s">
        <v>369</v>
      </c>
      <c r="D71" s="41">
        <v>45547</v>
      </c>
      <c r="E71" s="70" t="s">
        <v>379</v>
      </c>
      <c r="F71" s="70" t="s">
        <v>113</v>
      </c>
      <c r="G71" s="43" t="s">
        <v>304</v>
      </c>
      <c r="H71" s="29"/>
      <c r="I71" s="29"/>
      <c r="J71" s="199"/>
      <c r="K71" s="57">
        <v>11318000</v>
      </c>
      <c r="L71" s="42" t="s">
        <v>305</v>
      </c>
      <c r="M71" s="93"/>
      <c r="N71" s="93"/>
      <c r="O71" s="93"/>
      <c r="P71" s="64"/>
      <c r="Q71" s="64"/>
      <c r="R71" s="93"/>
      <c r="S71" s="93"/>
      <c r="T71" s="93"/>
      <c r="U71" s="13">
        <f t="shared" si="25"/>
        <v>0</v>
      </c>
      <c r="V71" s="24"/>
      <c r="W71" s="24"/>
      <c r="X71" s="24"/>
      <c r="Y71" s="25">
        <f t="shared" si="26"/>
        <v>0</v>
      </c>
      <c r="Z71" s="24"/>
      <c r="AA71" s="24"/>
      <c r="AB71" s="24"/>
      <c r="AC71" s="25">
        <f t="shared" si="27"/>
        <v>0</v>
      </c>
      <c r="AD71" s="24"/>
      <c r="AE71" s="24"/>
      <c r="AF71" s="24"/>
      <c r="AG71" s="25">
        <f t="shared" si="28"/>
        <v>0</v>
      </c>
      <c r="AH71" s="25">
        <f t="shared" si="29"/>
        <v>0</v>
      </c>
      <c r="AI71" s="26">
        <f t="shared" si="30"/>
        <v>0</v>
      </c>
      <c r="AJ71" s="27">
        <f t="shared" si="24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25">
      <c r="A72" s="19">
        <v>6</v>
      </c>
      <c r="B72" s="19"/>
      <c r="C72" s="40" t="s">
        <v>370</v>
      </c>
      <c r="D72" s="41">
        <v>45547</v>
      </c>
      <c r="E72" s="70" t="s">
        <v>380</v>
      </c>
      <c r="F72" s="70" t="s">
        <v>113</v>
      </c>
      <c r="G72" s="43" t="s">
        <v>304</v>
      </c>
      <c r="H72" s="29"/>
      <c r="I72" s="29"/>
      <c r="J72" s="199"/>
      <c r="K72" s="57">
        <v>7600000</v>
      </c>
      <c r="L72" s="42" t="s">
        <v>305</v>
      </c>
      <c r="M72" s="93"/>
      <c r="N72" s="93"/>
      <c r="O72" s="93"/>
      <c r="P72" s="64"/>
      <c r="Q72" s="64"/>
      <c r="R72" s="93"/>
      <c r="S72" s="93"/>
      <c r="T72" s="93"/>
      <c r="U72" s="13">
        <f t="shared" si="25"/>
        <v>0</v>
      </c>
      <c r="V72" s="24"/>
      <c r="W72" s="24"/>
      <c r="X72" s="24"/>
      <c r="Y72" s="25">
        <f t="shared" si="26"/>
        <v>0</v>
      </c>
      <c r="Z72" s="24"/>
      <c r="AA72" s="24"/>
      <c r="AB72" s="24"/>
      <c r="AC72" s="25">
        <f t="shared" si="27"/>
        <v>0</v>
      </c>
      <c r="AD72" s="24"/>
      <c r="AE72" s="24"/>
      <c r="AF72" s="24"/>
      <c r="AG72" s="25">
        <f t="shared" si="28"/>
        <v>0</v>
      </c>
      <c r="AH72" s="25">
        <f t="shared" si="29"/>
        <v>0</v>
      </c>
      <c r="AI72" s="26">
        <f t="shared" si="30"/>
        <v>0</v>
      </c>
      <c r="AJ72" s="27">
        <f t="shared" si="24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25">
      <c r="A73" s="19">
        <v>7</v>
      </c>
      <c r="B73" s="19"/>
      <c r="C73" s="40" t="s">
        <v>371</v>
      </c>
      <c r="D73" s="41">
        <v>45547</v>
      </c>
      <c r="E73" s="70" t="s">
        <v>381</v>
      </c>
      <c r="F73" s="70" t="s">
        <v>113</v>
      </c>
      <c r="G73" s="43" t="s">
        <v>304</v>
      </c>
      <c r="H73" s="29"/>
      <c r="I73" s="29"/>
      <c r="J73" s="199"/>
      <c r="K73" s="57">
        <v>11644000</v>
      </c>
      <c r="L73" s="42" t="s">
        <v>305</v>
      </c>
      <c r="M73" s="93"/>
      <c r="N73" s="93"/>
      <c r="O73" s="93"/>
      <c r="P73" s="64"/>
      <c r="Q73" s="64"/>
      <c r="R73" s="93"/>
      <c r="S73" s="93"/>
      <c r="T73" s="93"/>
      <c r="U73" s="13">
        <f t="shared" si="25"/>
        <v>0</v>
      </c>
      <c r="V73" s="24"/>
      <c r="W73" s="24"/>
      <c r="X73" s="24"/>
      <c r="Y73" s="25">
        <f t="shared" si="26"/>
        <v>0</v>
      </c>
      <c r="Z73" s="24"/>
      <c r="AA73" s="24"/>
      <c r="AB73" s="24"/>
      <c r="AC73" s="25">
        <f t="shared" si="27"/>
        <v>0</v>
      </c>
      <c r="AD73" s="24"/>
      <c r="AE73" s="24"/>
      <c r="AF73" s="24"/>
      <c r="AG73" s="25">
        <f t="shared" si="28"/>
        <v>0</v>
      </c>
      <c r="AH73" s="25">
        <f t="shared" si="29"/>
        <v>0</v>
      </c>
      <c r="AI73" s="26">
        <f t="shared" si="30"/>
        <v>0</v>
      </c>
      <c r="AJ73" s="27">
        <f t="shared" si="24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9">
        <v>8</v>
      </c>
      <c r="B74" s="19"/>
      <c r="C74" s="40" t="s">
        <v>372</v>
      </c>
      <c r="D74" s="41">
        <v>45547</v>
      </c>
      <c r="E74" s="70" t="s">
        <v>382</v>
      </c>
      <c r="F74" s="70" t="s">
        <v>113</v>
      </c>
      <c r="G74" s="43" t="s">
        <v>304</v>
      </c>
      <c r="H74" s="29"/>
      <c r="I74" s="29"/>
      <c r="J74" s="199"/>
      <c r="K74" s="57">
        <v>11318000</v>
      </c>
      <c r="L74" s="42" t="s">
        <v>305</v>
      </c>
      <c r="M74" s="93"/>
      <c r="N74" s="93"/>
      <c r="O74" s="93"/>
      <c r="P74" s="64"/>
      <c r="Q74" s="64"/>
      <c r="R74" s="93"/>
      <c r="S74" s="93"/>
      <c r="T74" s="93"/>
      <c r="U74" s="13">
        <f t="shared" si="25"/>
        <v>0</v>
      </c>
      <c r="V74" s="24"/>
      <c r="W74" s="24"/>
      <c r="X74" s="24"/>
      <c r="Y74" s="25">
        <f t="shared" si="26"/>
        <v>0</v>
      </c>
      <c r="Z74" s="24"/>
      <c r="AA74" s="24"/>
      <c r="AB74" s="24"/>
      <c r="AC74" s="25">
        <f t="shared" si="27"/>
        <v>0</v>
      </c>
      <c r="AD74" s="24"/>
      <c r="AE74" s="24"/>
      <c r="AF74" s="24"/>
      <c r="AG74" s="25">
        <f t="shared" si="28"/>
        <v>0</v>
      </c>
      <c r="AH74" s="25">
        <f t="shared" si="29"/>
        <v>0</v>
      </c>
      <c r="AI74" s="26">
        <f t="shared" si="30"/>
        <v>0</v>
      </c>
      <c r="AJ74" s="27">
        <f t="shared" si="24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9">
        <v>9</v>
      </c>
      <c r="B75" s="19"/>
      <c r="C75" s="40" t="s">
        <v>373</v>
      </c>
      <c r="D75" s="41">
        <v>45547</v>
      </c>
      <c r="E75" s="70" t="s">
        <v>383</v>
      </c>
      <c r="F75" s="70" t="s">
        <v>113</v>
      </c>
      <c r="G75" s="43" t="s">
        <v>304</v>
      </c>
      <c r="H75" s="29"/>
      <c r="I75" s="29"/>
      <c r="J75" s="199"/>
      <c r="K75" s="57">
        <v>7600000</v>
      </c>
      <c r="L75" s="42" t="s">
        <v>305</v>
      </c>
      <c r="M75" s="93"/>
      <c r="N75" s="93"/>
      <c r="O75" s="93"/>
      <c r="P75" s="64"/>
      <c r="Q75" s="64"/>
      <c r="R75" s="93"/>
      <c r="S75" s="93"/>
      <c r="T75" s="93"/>
      <c r="U75" s="13">
        <f t="shared" si="25"/>
        <v>0</v>
      </c>
      <c r="V75" s="24"/>
      <c r="W75" s="24"/>
      <c r="X75" s="24"/>
      <c r="Y75" s="25">
        <f t="shared" si="26"/>
        <v>0</v>
      </c>
      <c r="Z75" s="24"/>
      <c r="AA75" s="24"/>
      <c r="AB75" s="24"/>
      <c r="AC75" s="25">
        <f t="shared" si="27"/>
        <v>0</v>
      </c>
      <c r="AD75" s="24"/>
      <c r="AE75" s="24"/>
      <c r="AF75" s="24"/>
      <c r="AG75" s="25">
        <f t="shared" si="28"/>
        <v>0</v>
      </c>
      <c r="AH75" s="25">
        <f t="shared" si="29"/>
        <v>0</v>
      </c>
      <c r="AI75" s="26">
        <f t="shared" si="30"/>
        <v>0</v>
      </c>
      <c r="AJ75" s="27">
        <f t="shared" si="24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9">
        <v>10</v>
      </c>
      <c r="B76" s="19"/>
      <c r="C76" s="40" t="s">
        <v>374</v>
      </c>
      <c r="D76" s="41">
        <v>45547</v>
      </c>
      <c r="E76" s="70" t="s">
        <v>384</v>
      </c>
      <c r="F76" s="70" t="s">
        <v>113</v>
      </c>
      <c r="G76" s="43" t="s">
        <v>304</v>
      </c>
      <c r="H76" s="29"/>
      <c r="I76" s="29"/>
      <c r="J76" s="199"/>
      <c r="K76" s="57">
        <v>11318000</v>
      </c>
      <c r="L76" s="42" t="s">
        <v>305</v>
      </c>
      <c r="M76" s="93"/>
      <c r="N76" s="93"/>
      <c r="O76" s="93"/>
      <c r="P76" s="64"/>
      <c r="Q76" s="64"/>
      <c r="R76" s="93"/>
      <c r="S76" s="93"/>
      <c r="T76" s="93"/>
      <c r="U76" s="13">
        <f t="shared" si="25"/>
        <v>0</v>
      </c>
      <c r="V76" s="24"/>
      <c r="W76" s="24"/>
      <c r="X76" s="24"/>
      <c r="Y76" s="25">
        <f t="shared" si="26"/>
        <v>0</v>
      </c>
      <c r="Z76" s="24"/>
      <c r="AA76" s="24"/>
      <c r="AB76" s="24"/>
      <c r="AC76" s="25">
        <f t="shared" si="27"/>
        <v>0</v>
      </c>
      <c r="AD76" s="24"/>
      <c r="AE76" s="24"/>
      <c r="AF76" s="24"/>
      <c r="AG76" s="25">
        <f t="shared" si="28"/>
        <v>0</v>
      </c>
      <c r="AH76" s="25">
        <f t="shared" si="29"/>
        <v>0</v>
      </c>
      <c r="AI76" s="26">
        <f t="shared" si="30"/>
        <v>0</v>
      </c>
      <c r="AJ76" s="27">
        <f t="shared" si="24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9">
        <v>11</v>
      </c>
      <c r="B77" s="19"/>
      <c r="C77" s="40" t="s">
        <v>385</v>
      </c>
      <c r="D77" s="41">
        <v>45547</v>
      </c>
      <c r="E77" s="70" t="s">
        <v>395</v>
      </c>
      <c r="F77" s="70" t="s">
        <v>113</v>
      </c>
      <c r="G77" s="43" t="s">
        <v>304</v>
      </c>
      <c r="H77" s="29"/>
      <c r="I77" s="29"/>
      <c r="J77" s="199"/>
      <c r="K77" s="57">
        <v>11644000</v>
      </c>
      <c r="L77" s="42" t="s">
        <v>305</v>
      </c>
      <c r="M77" s="93"/>
      <c r="N77" s="93"/>
      <c r="O77" s="93"/>
      <c r="P77" s="64"/>
      <c r="Q77" s="64"/>
      <c r="R77" s="93"/>
      <c r="S77" s="93"/>
      <c r="T77" s="93"/>
      <c r="U77" s="13">
        <f t="shared" si="25"/>
        <v>0</v>
      </c>
      <c r="V77" s="24"/>
      <c r="W77" s="24"/>
      <c r="X77" s="24"/>
      <c r="Y77" s="25">
        <f t="shared" si="26"/>
        <v>0</v>
      </c>
      <c r="Z77" s="24"/>
      <c r="AA77" s="24"/>
      <c r="AB77" s="24"/>
      <c r="AC77" s="25">
        <f t="shared" si="27"/>
        <v>0</v>
      </c>
      <c r="AD77" s="24"/>
      <c r="AE77" s="24"/>
      <c r="AF77" s="24"/>
      <c r="AG77" s="25">
        <f t="shared" si="28"/>
        <v>0</v>
      </c>
      <c r="AH77" s="25">
        <f t="shared" si="29"/>
        <v>0</v>
      </c>
      <c r="AI77" s="26">
        <f t="shared" si="30"/>
        <v>0</v>
      </c>
      <c r="AJ77" s="27">
        <f t="shared" si="24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9">
        <v>12</v>
      </c>
      <c r="B78" s="19"/>
      <c r="C78" s="40" t="s">
        <v>386</v>
      </c>
      <c r="D78" s="41">
        <v>45547</v>
      </c>
      <c r="E78" s="70" t="s">
        <v>396</v>
      </c>
      <c r="F78" s="70" t="s">
        <v>113</v>
      </c>
      <c r="G78" s="43" t="s">
        <v>304</v>
      </c>
      <c r="H78" s="29"/>
      <c r="I78" s="29"/>
      <c r="J78" s="199"/>
      <c r="K78" s="57">
        <v>7600000</v>
      </c>
      <c r="L78" s="42" t="s">
        <v>305</v>
      </c>
      <c r="M78" s="93"/>
      <c r="N78" s="93"/>
      <c r="O78" s="93"/>
      <c r="P78" s="64"/>
      <c r="Q78" s="64"/>
      <c r="R78" s="93"/>
      <c r="S78" s="93"/>
      <c r="T78" s="93"/>
      <c r="U78" s="13">
        <f t="shared" si="25"/>
        <v>0</v>
      </c>
      <c r="V78" s="24"/>
      <c r="W78" s="24"/>
      <c r="X78" s="24"/>
      <c r="Y78" s="25">
        <f t="shared" si="26"/>
        <v>0</v>
      </c>
      <c r="Z78" s="24"/>
      <c r="AA78" s="24"/>
      <c r="AB78" s="24"/>
      <c r="AC78" s="25">
        <f t="shared" si="27"/>
        <v>0</v>
      </c>
      <c r="AD78" s="24"/>
      <c r="AE78" s="24"/>
      <c r="AF78" s="24"/>
      <c r="AG78" s="25">
        <f t="shared" si="28"/>
        <v>0</v>
      </c>
      <c r="AH78" s="25">
        <f t="shared" si="29"/>
        <v>0</v>
      </c>
      <c r="AI78" s="26">
        <f t="shared" si="30"/>
        <v>0</v>
      </c>
      <c r="AJ78" s="27">
        <f t="shared" si="24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25">
      <c r="A79" s="19">
        <v>13</v>
      </c>
      <c r="B79" s="19"/>
      <c r="C79" s="40" t="s">
        <v>387</v>
      </c>
      <c r="D79" s="41">
        <v>45547</v>
      </c>
      <c r="E79" s="70" t="s">
        <v>397</v>
      </c>
      <c r="F79" s="70" t="s">
        <v>113</v>
      </c>
      <c r="G79" s="43" t="s">
        <v>304</v>
      </c>
      <c r="H79" s="29"/>
      <c r="I79" s="29"/>
      <c r="J79" s="199"/>
      <c r="K79" s="57">
        <v>11644000</v>
      </c>
      <c r="L79" s="42" t="s">
        <v>305</v>
      </c>
      <c r="M79" s="93"/>
      <c r="N79" s="93"/>
      <c r="O79" s="93"/>
      <c r="P79" s="64"/>
      <c r="Q79" s="64"/>
      <c r="R79" s="93"/>
      <c r="S79" s="93"/>
      <c r="T79" s="93"/>
      <c r="U79" s="13">
        <f t="shared" si="25"/>
        <v>0</v>
      </c>
      <c r="V79" s="24"/>
      <c r="W79" s="24"/>
      <c r="X79" s="24"/>
      <c r="Y79" s="25">
        <f t="shared" si="26"/>
        <v>0</v>
      </c>
      <c r="Z79" s="24"/>
      <c r="AA79" s="24"/>
      <c r="AB79" s="24"/>
      <c r="AC79" s="25">
        <f t="shared" si="27"/>
        <v>0</v>
      </c>
      <c r="AD79" s="24"/>
      <c r="AE79" s="24"/>
      <c r="AF79" s="24"/>
      <c r="AG79" s="25">
        <f t="shared" si="28"/>
        <v>0</v>
      </c>
      <c r="AH79" s="25">
        <f t="shared" si="29"/>
        <v>0</v>
      </c>
      <c r="AI79" s="26">
        <f t="shared" si="30"/>
        <v>0</v>
      </c>
      <c r="AJ79" s="27">
        <f t="shared" si="24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25">
      <c r="A80" s="19">
        <v>14</v>
      </c>
      <c r="B80" s="19"/>
      <c r="C80" s="40" t="s">
        <v>388</v>
      </c>
      <c r="D80" s="41">
        <v>45547</v>
      </c>
      <c r="E80" s="70" t="s">
        <v>398</v>
      </c>
      <c r="F80" s="70" t="s">
        <v>113</v>
      </c>
      <c r="G80" s="43" t="s">
        <v>304</v>
      </c>
      <c r="H80" s="29"/>
      <c r="I80" s="29"/>
      <c r="J80" s="199"/>
      <c r="K80" s="57">
        <v>7600000</v>
      </c>
      <c r="L80" s="42" t="s">
        <v>305</v>
      </c>
      <c r="M80" s="93"/>
      <c r="N80" s="93"/>
      <c r="O80" s="93"/>
      <c r="P80" s="64"/>
      <c r="Q80" s="64"/>
      <c r="R80" s="93"/>
      <c r="S80" s="93"/>
      <c r="T80" s="93"/>
      <c r="U80" s="13">
        <f t="shared" si="25"/>
        <v>0</v>
      </c>
      <c r="V80" s="24"/>
      <c r="W80" s="24"/>
      <c r="X80" s="24"/>
      <c r="Y80" s="25">
        <f t="shared" si="26"/>
        <v>0</v>
      </c>
      <c r="Z80" s="24"/>
      <c r="AA80" s="24"/>
      <c r="AB80" s="24"/>
      <c r="AC80" s="25">
        <f t="shared" si="27"/>
        <v>0</v>
      </c>
      <c r="AD80" s="24"/>
      <c r="AE80" s="24"/>
      <c r="AF80" s="24"/>
      <c r="AG80" s="25">
        <f t="shared" si="28"/>
        <v>0</v>
      </c>
      <c r="AH80" s="25">
        <f t="shared" si="29"/>
        <v>0</v>
      </c>
      <c r="AI80" s="26">
        <f t="shared" si="30"/>
        <v>0</v>
      </c>
      <c r="AJ80" s="27">
        <f t="shared" si="24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25">
      <c r="A81" s="19">
        <v>15</v>
      </c>
      <c r="B81" s="19"/>
      <c r="C81" s="40" t="s">
        <v>389</v>
      </c>
      <c r="D81" s="41">
        <v>45547</v>
      </c>
      <c r="E81" s="70" t="s">
        <v>399</v>
      </c>
      <c r="F81" s="70" t="s">
        <v>113</v>
      </c>
      <c r="G81" s="43" t="s">
        <v>304</v>
      </c>
      <c r="H81" s="29"/>
      <c r="I81" s="29"/>
      <c r="J81" s="199"/>
      <c r="K81" s="57">
        <v>11318000</v>
      </c>
      <c r="L81" s="42" t="s">
        <v>305</v>
      </c>
      <c r="M81" s="93"/>
      <c r="N81" s="93"/>
      <c r="O81" s="93"/>
      <c r="P81" s="64"/>
      <c r="Q81" s="64"/>
      <c r="R81" s="93"/>
      <c r="S81" s="93"/>
      <c r="T81" s="93"/>
      <c r="U81" s="13">
        <f t="shared" si="25"/>
        <v>0</v>
      </c>
      <c r="V81" s="24"/>
      <c r="W81" s="24"/>
      <c r="X81" s="24"/>
      <c r="Y81" s="25">
        <f t="shared" si="26"/>
        <v>0</v>
      </c>
      <c r="Z81" s="24"/>
      <c r="AA81" s="24"/>
      <c r="AB81" s="24"/>
      <c r="AC81" s="25">
        <f t="shared" si="27"/>
        <v>0</v>
      </c>
      <c r="AD81" s="24"/>
      <c r="AE81" s="24"/>
      <c r="AF81" s="24"/>
      <c r="AG81" s="25">
        <f t="shared" si="28"/>
        <v>0</v>
      </c>
      <c r="AH81" s="25">
        <f t="shared" si="29"/>
        <v>0</v>
      </c>
      <c r="AI81" s="26">
        <f t="shared" si="30"/>
        <v>0</v>
      </c>
      <c r="AJ81" s="27">
        <f t="shared" si="24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9">
        <v>16</v>
      </c>
      <c r="B82" s="19"/>
      <c r="C82" s="40" t="s">
        <v>390</v>
      </c>
      <c r="D82" s="41">
        <v>45547</v>
      </c>
      <c r="E82" s="70" t="s">
        <v>400</v>
      </c>
      <c r="F82" s="70" t="s">
        <v>113</v>
      </c>
      <c r="G82" s="43" t="s">
        <v>304</v>
      </c>
      <c r="H82" s="29"/>
      <c r="I82" s="29"/>
      <c r="J82" s="199"/>
      <c r="K82" s="57">
        <v>7600000</v>
      </c>
      <c r="L82" s="42" t="s">
        <v>305</v>
      </c>
      <c r="M82" s="93"/>
      <c r="N82" s="93"/>
      <c r="O82" s="93"/>
      <c r="P82" s="64"/>
      <c r="Q82" s="64"/>
      <c r="R82" s="93"/>
      <c r="S82" s="93"/>
      <c r="T82" s="93"/>
      <c r="U82" s="13">
        <f t="shared" si="25"/>
        <v>0</v>
      </c>
      <c r="V82" s="24"/>
      <c r="W82" s="24"/>
      <c r="X82" s="24"/>
      <c r="Y82" s="25">
        <f t="shared" si="26"/>
        <v>0</v>
      </c>
      <c r="Z82" s="24"/>
      <c r="AA82" s="24"/>
      <c r="AB82" s="24"/>
      <c r="AC82" s="25">
        <f t="shared" si="27"/>
        <v>0</v>
      </c>
      <c r="AD82" s="24"/>
      <c r="AE82" s="24"/>
      <c r="AF82" s="24"/>
      <c r="AG82" s="25">
        <f t="shared" si="28"/>
        <v>0</v>
      </c>
      <c r="AH82" s="25">
        <f t="shared" si="29"/>
        <v>0</v>
      </c>
      <c r="AI82" s="26">
        <f t="shared" si="30"/>
        <v>0</v>
      </c>
      <c r="AJ82" s="27">
        <f t="shared" si="24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9">
        <v>17</v>
      </c>
      <c r="B83" s="19"/>
      <c r="C83" s="40" t="s">
        <v>391</v>
      </c>
      <c r="D83" s="41">
        <v>45547</v>
      </c>
      <c r="E83" s="70" t="s">
        <v>401</v>
      </c>
      <c r="F83" s="70" t="s">
        <v>113</v>
      </c>
      <c r="G83" s="43" t="s">
        <v>304</v>
      </c>
      <c r="H83" s="29"/>
      <c r="I83" s="29"/>
      <c r="J83" s="199"/>
      <c r="K83" s="57">
        <v>11318000</v>
      </c>
      <c r="L83" s="42" t="s">
        <v>305</v>
      </c>
      <c r="M83" s="93"/>
      <c r="N83" s="93"/>
      <c r="O83" s="93"/>
      <c r="P83" s="64"/>
      <c r="Q83" s="64"/>
      <c r="R83" s="93"/>
      <c r="S83" s="93"/>
      <c r="T83" s="93"/>
      <c r="U83" s="13">
        <f t="shared" si="25"/>
        <v>0</v>
      </c>
      <c r="V83" s="24"/>
      <c r="W83" s="24"/>
      <c r="X83" s="24"/>
      <c r="Y83" s="25">
        <f t="shared" si="26"/>
        <v>0</v>
      </c>
      <c r="Z83" s="24"/>
      <c r="AA83" s="24"/>
      <c r="AB83" s="24"/>
      <c r="AC83" s="25">
        <f t="shared" si="27"/>
        <v>0</v>
      </c>
      <c r="AD83" s="24"/>
      <c r="AE83" s="24"/>
      <c r="AF83" s="24"/>
      <c r="AG83" s="25">
        <f t="shared" si="28"/>
        <v>0</v>
      </c>
      <c r="AH83" s="25">
        <f t="shared" si="29"/>
        <v>0</v>
      </c>
      <c r="AI83" s="26">
        <f t="shared" si="30"/>
        <v>0</v>
      </c>
      <c r="AJ83" s="27">
        <f t="shared" si="24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9">
        <v>18</v>
      </c>
      <c r="B84" s="19"/>
      <c r="C84" s="40" t="s">
        <v>392</v>
      </c>
      <c r="D84" s="41">
        <v>45547</v>
      </c>
      <c r="E84" s="70" t="s">
        <v>402</v>
      </c>
      <c r="F84" s="70" t="s">
        <v>113</v>
      </c>
      <c r="G84" s="43" t="s">
        <v>304</v>
      </c>
      <c r="H84" s="29"/>
      <c r="I84" s="29"/>
      <c r="J84" s="199"/>
      <c r="K84" s="57">
        <v>11318000</v>
      </c>
      <c r="L84" s="42" t="s">
        <v>305</v>
      </c>
      <c r="M84" s="93"/>
      <c r="N84" s="93"/>
      <c r="O84" s="93"/>
      <c r="P84" s="64"/>
      <c r="Q84" s="64"/>
      <c r="R84" s="93"/>
      <c r="S84" s="93"/>
      <c r="T84" s="93"/>
      <c r="U84" s="13">
        <f t="shared" si="25"/>
        <v>0</v>
      </c>
      <c r="V84" s="24"/>
      <c r="W84" s="24"/>
      <c r="X84" s="24"/>
      <c r="Y84" s="25">
        <f t="shared" si="26"/>
        <v>0</v>
      </c>
      <c r="Z84" s="24"/>
      <c r="AA84" s="24"/>
      <c r="AB84" s="24"/>
      <c r="AC84" s="25">
        <f t="shared" si="27"/>
        <v>0</v>
      </c>
      <c r="AD84" s="24"/>
      <c r="AE84" s="24"/>
      <c r="AF84" s="24"/>
      <c r="AG84" s="25">
        <f t="shared" si="28"/>
        <v>0</v>
      </c>
      <c r="AH84" s="25">
        <f t="shared" si="29"/>
        <v>0</v>
      </c>
      <c r="AI84" s="26">
        <f t="shared" si="30"/>
        <v>0</v>
      </c>
      <c r="AJ84" s="27">
        <f t="shared" si="24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25">
      <c r="A85" s="19">
        <v>19</v>
      </c>
      <c r="B85" s="19"/>
      <c r="C85" s="40" t="s">
        <v>393</v>
      </c>
      <c r="D85" s="41">
        <v>45547</v>
      </c>
      <c r="E85" s="70" t="s">
        <v>403</v>
      </c>
      <c r="F85" s="70" t="s">
        <v>113</v>
      </c>
      <c r="G85" s="43" t="s">
        <v>304</v>
      </c>
      <c r="H85" s="29"/>
      <c r="I85" s="29"/>
      <c r="J85" s="199"/>
      <c r="K85" s="57">
        <v>11644000</v>
      </c>
      <c r="L85" s="42" t="s">
        <v>305</v>
      </c>
      <c r="M85" s="93"/>
      <c r="N85" s="93"/>
      <c r="O85" s="93"/>
      <c r="P85" s="64"/>
      <c r="Q85" s="64"/>
      <c r="R85" s="93"/>
      <c r="S85" s="93"/>
      <c r="T85" s="93"/>
      <c r="U85" s="13">
        <f t="shared" si="25"/>
        <v>0</v>
      </c>
      <c r="V85" s="24"/>
      <c r="W85" s="24"/>
      <c r="X85" s="24"/>
      <c r="Y85" s="25">
        <f t="shared" si="26"/>
        <v>0</v>
      </c>
      <c r="Z85" s="24"/>
      <c r="AA85" s="24"/>
      <c r="AB85" s="24"/>
      <c r="AC85" s="25">
        <f t="shared" si="27"/>
        <v>0</v>
      </c>
      <c r="AD85" s="24"/>
      <c r="AE85" s="24"/>
      <c r="AF85" s="24"/>
      <c r="AG85" s="25">
        <f t="shared" si="28"/>
        <v>0</v>
      </c>
      <c r="AH85" s="25">
        <f t="shared" si="29"/>
        <v>0</v>
      </c>
      <c r="AI85" s="26">
        <f t="shared" si="30"/>
        <v>0</v>
      </c>
      <c r="AJ85" s="27">
        <f t="shared" si="24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25">
      <c r="A86" s="19">
        <v>20</v>
      </c>
      <c r="B86" s="19"/>
      <c r="C86" s="40" t="s">
        <v>394</v>
      </c>
      <c r="D86" s="41">
        <v>45547</v>
      </c>
      <c r="E86" s="70" t="s">
        <v>404</v>
      </c>
      <c r="F86" s="70" t="s">
        <v>113</v>
      </c>
      <c r="G86" s="43" t="s">
        <v>304</v>
      </c>
      <c r="H86" s="29"/>
      <c r="I86" s="29"/>
      <c r="J86" s="199"/>
      <c r="K86" s="57">
        <v>11318000</v>
      </c>
      <c r="L86" s="42" t="s">
        <v>305</v>
      </c>
      <c r="M86" s="93"/>
      <c r="N86" s="93"/>
      <c r="O86" s="93"/>
      <c r="P86" s="64"/>
      <c r="Q86" s="64"/>
      <c r="R86" s="93"/>
      <c r="S86" s="93"/>
      <c r="T86" s="93"/>
      <c r="U86" s="13">
        <f t="shared" si="25"/>
        <v>0</v>
      </c>
      <c r="V86" s="24"/>
      <c r="W86" s="24"/>
      <c r="X86" s="24"/>
      <c r="Y86" s="25">
        <f t="shared" si="26"/>
        <v>0</v>
      </c>
      <c r="Z86" s="24"/>
      <c r="AA86" s="24"/>
      <c r="AB86" s="24"/>
      <c r="AC86" s="25">
        <f t="shared" si="27"/>
        <v>0</v>
      </c>
      <c r="AD86" s="24"/>
      <c r="AE86" s="24"/>
      <c r="AF86" s="24"/>
      <c r="AG86" s="25">
        <f t="shared" si="28"/>
        <v>0</v>
      </c>
      <c r="AH86" s="25">
        <f t="shared" si="29"/>
        <v>0</v>
      </c>
      <c r="AI86" s="26">
        <f t="shared" si="30"/>
        <v>0</v>
      </c>
      <c r="AJ86" s="27">
        <f t="shared" si="24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25">
      <c r="A87" s="19">
        <v>21</v>
      </c>
      <c r="B87" s="19"/>
      <c r="C87" s="40" t="s">
        <v>405</v>
      </c>
      <c r="D87" s="41">
        <v>45547</v>
      </c>
      <c r="E87" s="70" t="s">
        <v>413</v>
      </c>
      <c r="F87" s="70" t="s">
        <v>113</v>
      </c>
      <c r="G87" s="43" t="s">
        <v>304</v>
      </c>
      <c r="H87" s="29"/>
      <c r="I87" s="29"/>
      <c r="J87" s="199"/>
      <c r="K87" s="57">
        <v>9315000</v>
      </c>
      <c r="L87" s="42" t="s">
        <v>305</v>
      </c>
      <c r="M87" s="93"/>
      <c r="N87" s="93"/>
      <c r="O87" s="93"/>
      <c r="P87" s="64"/>
      <c r="Q87" s="64"/>
      <c r="R87" s="93"/>
      <c r="S87" s="93"/>
      <c r="T87" s="93"/>
      <c r="U87" s="13">
        <f t="shared" si="25"/>
        <v>0</v>
      </c>
      <c r="V87" s="24"/>
      <c r="W87" s="24"/>
      <c r="X87" s="24"/>
      <c r="Y87" s="25">
        <f t="shared" si="26"/>
        <v>0</v>
      </c>
      <c r="Z87" s="24"/>
      <c r="AA87" s="24"/>
      <c r="AB87" s="24"/>
      <c r="AC87" s="25">
        <f t="shared" si="27"/>
        <v>0</v>
      </c>
      <c r="AD87" s="24"/>
      <c r="AE87" s="24"/>
      <c r="AF87" s="24"/>
      <c r="AG87" s="25">
        <f t="shared" si="28"/>
        <v>0</v>
      </c>
      <c r="AH87" s="25">
        <f t="shared" si="29"/>
        <v>0</v>
      </c>
      <c r="AI87" s="26">
        <f t="shared" si="30"/>
        <v>0</v>
      </c>
      <c r="AJ87" s="27">
        <f t="shared" si="24"/>
        <v>0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25">
      <c r="A88" s="19">
        <v>22</v>
      </c>
      <c r="B88" s="19"/>
      <c r="C88" s="40" t="s">
        <v>406</v>
      </c>
      <c r="D88" s="41">
        <v>45547</v>
      </c>
      <c r="E88" s="70" t="s">
        <v>414</v>
      </c>
      <c r="F88" s="70" t="s">
        <v>113</v>
      </c>
      <c r="G88" s="43" t="s">
        <v>304</v>
      </c>
      <c r="H88" s="29"/>
      <c r="I88" s="29"/>
      <c r="J88" s="199"/>
      <c r="K88" s="57">
        <v>11318000</v>
      </c>
      <c r="L88" s="42" t="s">
        <v>305</v>
      </c>
      <c r="M88" s="93"/>
      <c r="N88" s="93"/>
      <c r="O88" s="93"/>
      <c r="P88" s="64"/>
      <c r="Q88" s="64"/>
      <c r="R88" s="93"/>
      <c r="S88" s="93"/>
      <c r="T88" s="93"/>
      <c r="U88" s="13">
        <f t="shared" si="25"/>
        <v>0</v>
      </c>
      <c r="V88" s="24"/>
      <c r="W88" s="24"/>
      <c r="X88" s="24"/>
      <c r="Y88" s="25">
        <f t="shared" si="26"/>
        <v>0</v>
      </c>
      <c r="Z88" s="24"/>
      <c r="AA88" s="24"/>
      <c r="AB88" s="24"/>
      <c r="AC88" s="25">
        <f t="shared" si="27"/>
        <v>0</v>
      </c>
      <c r="AD88" s="24"/>
      <c r="AE88" s="24"/>
      <c r="AF88" s="24"/>
      <c r="AG88" s="25">
        <f t="shared" si="28"/>
        <v>0</v>
      </c>
      <c r="AH88" s="25">
        <f t="shared" si="29"/>
        <v>0</v>
      </c>
      <c r="AI88" s="26">
        <f t="shared" si="30"/>
        <v>0</v>
      </c>
      <c r="AJ88" s="27">
        <f t="shared" si="24"/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25">
      <c r="A89" s="19">
        <v>23</v>
      </c>
      <c r="B89" s="19"/>
      <c r="C89" s="40" t="s">
        <v>407</v>
      </c>
      <c r="D89" s="41">
        <v>45547</v>
      </c>
      <c r="E89" s="70" t="s">
        <v>415</v>
      </c>
      <c r="F89" s="70" t="s">
        <v>113</v>
      </c>
      <c r="G89" s="43" t="s">
        <v>304</v>
      </c>
      <c r="H89" s="29"/>
      <c r="I89" s="29"/>
      <c r="J89" s="199"/>
      <c r="K89" s="57">
        <v>11318000</v>
      </c>
      <c r="L89" s="42" t="s">
        <v>305</v>
      </c>
      <c r="M89" s="93"/>
      <c r="N89" s="93"/>
      <c r="O89" s="93"/>
      <c r="P89" s="64"/>
      <c r="Q89" s="64"/>
      <c r="R89" s="93"/>
      <c r="S89" s="93"/>
      <c r="T89" s="93"/>
      <c r="U89" s="13">
        <f t="shared" si="25"/>
        <v>0</v>
      </c>
      <c r="V89" s="24"/>
      <c r="W89" s="24"/>
      <c r="X89" s="24"/>
      <c r="Y89" s="25">
        <f t="shared" si="26"/>
        <v>0</v>
      </c>
      <c r="Z89" s="24"/>
      <c r="AA89" s="24"/>
      <c r="AB89" s="24"/>
      <c r="AC89" s="25">
        <f t="shared" si="27"/>
        <v>0</v>
      </c>
      <c r="AD89" s="24"/>
      <c r="AE89" s="24"/>
      <c r="AF89" s="24"/>
      <c r="AG89" s="25">
        <f t="shared" si="28"/>
        <v>0</v>
      </c>
      <c r="AH89" s="25">
        <f t="shared" si="29"/>
        <v>0</v>
      </c>
      <c r="AI89" s="26">
        <f t="shared" si="30"/>
        <v>0</v>
      </c>
      <c r="AJ89" s="27">
        <f t="shared" si="24"/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25">
      <c r="A90" s="19">
        <v>24</v>
      </c>
      <c r="B90" s="19"/>
      <c r="C90" s="40" t="s">
        <v>408</v>
      </c>
      <c r="D90" s="41">
        <v>45547</v>
      </c>
      <c r="E90" s="70" t="s">
        <v>416</v>
      </c>
      <c r="F90" s="70" t="s">
        <v>113</v>
      </c>
      <c r="G90" s="43" t="s">
        <v>304</v>
      </c>
      <c r="H90" s="29"/>
      <c r="I90" s="29"/>
      <c r="J90" s="199"/>
      <c r="K90" s="57">
        <v>13318000</v>
      </c>
      <c r="L90" s="42" t="s">
        <v>305</v>
      </c>
      <c r="M90" s="93"/>
      <c r="N90" s="93"/>
      <c r="O90" s="93"/>
      <c r="P90" s="64"/>
      <c r="Q90" s="64"/>
      <c r="R90" s="93"/>
      <c r="S90" s="93"/>
      <c r="T90" s="93"/>
      <c r="U90" s="13">
        <f t="shared" si="25"/>
        <v>0</v>
      </c>
      <c r="V90" s="24"/>
      <c r="W90" s="24"/>
      <c r="X90" s="24"/>
      <c r="Y90" s="25">
        <f t="shared" si="26"/>
        <v>0</v>
      </c>
      <c r="Z90" s="24"/>
      <c r="AA90" s="24"/>
      <c r="AB90" s="24"/>
      <c r="AC90" s="25">
        <f t="shared" si="27"/>
        <v>0</v>
      </c>
      <c r="AD90" s="24"/>
      <c r="AE90" s="24"/>
      <c r="AF90" s="24"/>
      <c r="AG90" s="25">
        <f t="shared" si="28"/>
        <v>0</v>
      </c>
      <c r="AH90" s="25">
        <f t="shared" si="29"/>
        <v>0</v>
      </c>
      <c r="AI90" s="26">
        <f t="shared" si="30"/>
        <v>0</v>
      </c>
      <c r="AJ90" s="27">
        <f t="shared" si="24"/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25">
      <c r="A91" s="19">
        <v>25</v>
      </c>
      <c r="B91" s="19"/>
      <c r="C91" s="40" t="s">
        <v>409</v>
      </c>
      <c r="D91" s="41">
        <v>45547</v>
      </c>
      <c r="E91" s="70" t="s">
        <v>417</v>
      </c>
      <c r="F91" s="70" t="s">
        <v>113</v>
      </c>
      <c r="G91" s="43" t="s">
        <v>304</v>
      </c>
      <c r="H91" s="29"/>
      <c r="I91" s="29"/>
      <c r="J91" s="199"/>
      <c r="K91" s="57">
        <v>7600000</v>
      </c>
      <c r="L91" s="42" t="s">
        <v>305</v>
      </c>
      <c r="M91" s="93"/>
      <c r="N91" s="93"/>
      <c r="O91" s="93"/>
      <c r="P91" s="64"/>
      <c r="Q91" s="64"/>
      <c r="R91" s="93"/>
      <c r="S91" s="93"/>
      <c r="T91" s="93"/>
      <c r="U91" s="13">
        <f t="shared" si="25"/>
        <v>0</v>
      </c>
      <c r="V91" s="24"/>
      <c r="W91" s="24"/>
      <c r="X91" s="24"/>
      <c r="Y91" s="25">
        <f t="shared" si="26"/>
        <v>0</v>
      </c>
      <c r="Z91" s="24"/>
      <c r="AA91" s="24"/>
      <c r="AB91" s="24"/>
      <c r="AC91" s="25">
        <f t="shared" si="27"/>
        <v>0</v>
      </c>
      <c r="AD91" s="24"/>
      <c r="AE91" s="24"/>
      <c r="AF91" s="24"/>
      <c r="AG91" s="25">
        <f t="shared" si="28"/>
        <v>0</v>
      </c>
      <c r="AH91" s="25">
        <f t="shared" si="29"/>
        <v>0</v>
      </c>
      <c r="AI91" s="26">
        <f t="shared" si="30"/>
        <v>0</v>
      </c>
      <c r="AJ91" s="27">
        <f t="shared" si="24"/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25">
      <c r="A92" s="19">
        <v>26</v>
      </c>
      <c r="B92" s="19"/>
      <c r="C92" s="40" t="s">
        <v>410</v>
      </c>
      <c r="D92" s="41">
        <v>45547</v>
      </c>
      <c r="E92" s="70" t="s">
        <v>418</v>
      </c>
      <c r="F92" s="70" t="s">
        <v>113</v>
      </c>
      <c r="G92" s="43" t="s">
        <v>304</v>
      </c>
      <c r="H92" s="29"/>
      <c r="I92" s="29"/>
      <c r="J92" s="199"/>
      <c r="K92" s="57">
        <v>7600000</v>
      </c>
      <c r="L92" s="42" t="s">
        <v>305</v>
      </c>
      <c r="M92" s="93"/>
      <c r="N92" s="93"/>
      <c r="O92" s="93"/>
      <c r="P92" s="64"/>
      <c r="Q92" s="64"/>
      <c r="R92" s="93"/>
      <c r="S92" s="93"/>
      <c r="T92" s="93"/>
      <c r="U92" s="13">
        <f t="shared" si="25"/>
        <v>0</v>
      </c>
      <c r="V92" s="24"/>
      <c r="W92" s="24"/>
      <c r="X92" s="24"/>
      <c r="Y92" s="25">
        <f t="shared" si="26"/>
        <v>0</v>
      </c>
      <c r="Z92" s="24"/>
      <c r="AA92" s="24"/>
      <c r="AB92" s="24"/>
      <c r="AC92" s="25">
        <f t="shared" si="27"/>
        <v>0</v>
      </c>
      <c r="AD92" s="24"/>
      <c r="AE92" s="24"/>
      <c r="AF92" s="24"/>
      <c r="AG92" s="25">
        <f t="shared" si="28"/>
        <v>0</v>
      </c>
      <c r="AH92" s="25">
        <f t="shared" si="29"/>
        <v>0</v>
      </c>
      <c r="AI92" s="26">
        <f t="shared" si="30"/>
        <v>0</v>
      </c>
      <c r="AJ92" s="27">
        <f t="shared" si="24"/>
        <v>0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25">
      <c r="A93" s="19">
        <v>27</v>
      </c>
      <c r="B93" s="19"/>
      <c r="C93" s="40" t="s">
        <v>411</v>
      </c>
      <c r="D93" s="41">
        <v>45547</v>
      </c>
      <c r="E93" s="70" t="s">
        <v>419</v>
      </c>
      <c r="F93" s="70" t="s">
        <v>113</v>
      </c>
      <c r="G93" s="43" t="s">
        <v>304</v>
      </c>
      <c r="H93" s="29"/>
      <c r="I93" s="29"/>
      <c r="J93" s="199"/>
      <c r="K93" s="57">
        <v>7600000</v>
      </c>
      <c r="L93" s="42" t="s">
        <v>305</v>
      </c>
      <c r="M93" s="93"/>
      <c r="N93" s="93"/>
      <c r="O93" s="93"/>
      <c r="P93" s="64"/>
      <c r="Q93" s="64"/>
      <c r="R93" s="93"/>
      <c r="S93" s="93"/>
      <c r="T93" s="93"/>
      <c r="U93" s="13">
        <f t="shared" si="25"/>
        <v>0</v>
      </c>
      <c r="V93" s="24"/>
      <c r="W93" s="24"/>
      <c r="X93" s="24"/>
      <c r="Y93" s="25">
        <f t="shared" si="26"/>
        <v>0</v>
      </c>
      <c r="Z93" s="24"/>
      <c r="AA93" s="24"/>
      <c r="AB93" s="24"/>
      <c r="AC93" s="25">
        <f t="shared" si="27"/>
        <v>0</v>
      </c>
      <c r="AD93" s="24"/>
      <c r="AE93" s="24"/>
      <c r="AF93" s="24"/>
      <c r="AG93" s="25">
        <f t="shared" si="28"/>
        <v>0</v>
      </c>
      <c r="AH93" s="25">
        <f t="shared" si="29"/>
        <v>0</v>
      </c>
      <c r="AI93" s="26">
        <f t="shared" si="30"/>
        <v>0</v>
      </c>
      <c r="AJ93" s="27">
        <f t="shared" si="24"/>
        <v>0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25">
      <c r="A94" s="19">
        <v>28</v>
      </c>
      <c r="B94" s="19"/>
      <c r="C94" s="40" t="s">
        <v>412</v>
      </c>
      <c r="D94" s="41">
        <v>45547</v>
      </c>
      <c r="E94" s="70" t="s">
        <v>420</v>
      </c>
      <c r="F94" s="70" t="s">
        <v>113</v>
      </c>
      <c r="G94" s="43" t="s">
        <v>304</v>
      </c>
      <c r="H94" s="29"/>
      <c r="I94" s="29"/>
      <c r="J94" s="199"/>
      <c r="K94" s="57">
        <v>13204000</v>
      </c>
      <c r="L94" s="42" t="s">
        <v>305</v>
      </c>
      <c r="M94" s="93"/>
      <c r="N94" s="93"/>
      <c r="O94" s="93"/>
      <c r="P94" s="64"/>
      <c r="Q94" s="64"/>
      <c r="R94" s="93"/>
      <c r="S94" s="93"/>
      <c r="T94" s="93"/>
      <c r="U94" s="13">
        <f t="shared" si="25"/>
        <v>0</v>
      </c>
      <c r="V94" s="24"/>
      <c r="W94" s="24"/>
      <c r="X94" s="24"/>
      <c r="Y94" s="25">
        <f t="shared" si="26"/>
        <v>0</v>
      </c>
      <c r="Z94" s="24"/>
      <c r="AA94" s="24"/>
      <c r="AB94" s="24"/>
      <c r="AC94" s="25">
        <f t="shared" si="27"/>
        <v>0</v>
      </c>
      <c r="AD94" s="24"/>
      <c r="AE94" s="24"/>
      <c r="AF94" s="24"/>
      <c r="AG94" s="25">
        <f t="shared" si="28"/>
        <v>0</v>
      </c>
      <c r="AH94" s="25">
        <f t="shared" si="29"/>
        <v>0</v>
      </c>
      <c r="AI94" s="26">
        <f t="shared" si="30"/>
        <v>0</v>
      </c>
      <c r="AJ94" s="27">
        <f t="shared" si="24"/>
        <v>0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s="37" customFormat="1" ht="12.75" customHeight="1" x14ac:dyDescent="0.25">
      <c r="A95" s="180" t="s">
        <v>55</v>
      </c>
      <c r="B95" s="181"/>
      <c r="C95" s="182"/>
      <c r="D95" s="182"/>
      <c r="E95" s="182"/>
      <c r="F95" s="182"/>
      <c r="G95" s="182"/>
      <c r="H95" s="182"/>
      <c r="I95" s="183"/>
      <c r="J95" s="33">
        <f>+J66</f>
        <v>898129000</v>
      </c>
      <c r="K95" s="33">
        <f>SUM(K67:K94)</f>
        <v>286637000</v>
      </c>
      <c r="L95" s="32"/>
      <c r="M95" s="33">
        <f>SUM(M67:M68)</f>
        <v>0</v>
      </c>
      <c r="N95" s="33">
        <f>SUM(N67:N68)</f>
        <v>0</v>
      </c>
      <c r="O95" s="33">
        <f>SUM(O67:O68)</f>
        <v>0</v>
      </c>
      <c r="P95" s="34"/>
      <c r="Q95" s="35"/>
      <c r="R95" s="33">
        <f t="shared" ref="R95:AH95" si="31">SUM(R67:R68)</f>
        <v>0</v>
      </c>
      <c r="S95" s="33">
        <f t="shared" si="31"/>
        <v>0</v>
      </c>
      <c r="T95" s="33">
        <f t="shared" si="31"/>
        <v>0</v>
      </c>
      <c r="U95" s="33">
        <f t="shared" si="31"/>
        <v>0</v>
      </c>
      <c r="V95" s="33">
        <f t="shared" si="31"/>
        <v>0</v>
      </c>
      <c r="W95" s="33">
        <f t="shared" si="31"/>
        <v>0</v>
      </c>
      <c r="X95" s="33">
        <f t="shared" si="31"/>
        <v>0</v>
      </c>
      <c r="Y95" s="33">
        <f t="shared" si="31"/>
        <v>0</v>
      </c>
      <c r="Z95" s="33">
        <f t="shared" si="31"/>
        <v>0</v>
      </c>
      <c r="AA95" s="33">
        <f t="shared" si="31"/>
        <v>0</v>
      </c>
      <c r="AB95" s="33">
        <f t="shared" si="31"/>
        <v>0</v>
      </c>
      <c r="AC95" s="33">
        <f t="shared" si="31"/>
        <v>0</v>
      </c>
      <c r="AD95" s="33">
        <f t="shared" si="31"/>
        <v>0</v>
      </c>
      <c r="AE95" s="33">
        <f t="shared" si="31"/>
        <v>0</v>
      </c>
      <c r="AF95" s="33">
        <f t="shared" si="31"/>
        <v>0</v>
      </c>
      <c r="AG95" s="33">
        <f t="shared" si="31"/>
        <v>0</v>
      </c>
      <c r="AH95" s="33">
        <f t="shared" si="31"/>
        <v>0</v>
      </c>
      <c r="AI95" s="36">
        <f>IF(ISERROR(AH95/J95),0,AH95/J95)</f>
        <v>0</v>
      </c>
      <c r="AJ95" s="36">
        <f>IF(ISERROR(AH95/$AH$264),0,AH95/$AH$264)</f>
        <v>0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x14ac:dyDescent="0.25">
      <c r="A96" s="187" t="s">
        <v>56</v>
      </c>
      <c r="B96" s="188"/>
      <c r="C96" s="188"/>
      <c r="D96" s="188"/>
      <c r="E96" s="189"/>
      <c r="F96" s="9"/>
      <c r="G96" s="10"/>
      <c r="H96" s="11"/>
      <c r="I96" s="11"/>
      <c r="J96" s="185">
        <v>904217000</v>
      </c>
      <c r="K96" s="13"/>
      <c r="L96" s="14"/>
      <c r="M96" s="15"/>
      <c r="N96" s="15"/>
      <c r="O96" s="15"/>
      <c r="P96" s="10"/>
      <c r="Q96" s="16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7"/>
      <c r="AJ96" s="17"/>
    </row>
    <row r="97" spans="1:106" ht="24.95" customHeight="1" outlineLevel="1" x14ac:dyDescent="0.25">
      <c r="A97" s="19">
        <v>1</v>
      </c>
      <c r="B97" s="19"/>
      <c r="C97" s="40" t="s">
        <v>431</v>
      </c>
      <c r="D97" s="41">
        <v>45278</v>
      </c>
      <c r="E97" s="70" t="s">
        <v>421</v>
      </c>
      <c r="F97" s="70" t="s">
        <v>113</v>
      </c>
      <c r="G97" s="43" t="s">
        <v>304</v>
      </c>
      <c r="H97" s="29"/>
      <c r="I97" s="29"/>
      <c r="J97" s="199"/>
      <c r="K97" s="57">
        <v>13833000</v>
      </c>
      <c r="L97" s="42" t="s">
        <v>305</v>
      </c>
      <c r="M97" s="93"/>
      <c r="N97" s="93"/>
      <c r="O97" s="93"/>
      <c r="P97" s="64"/>
      <c r="Q97" s="64"/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5">
        <f>SUM(U97,Y97,AC97,AG97)</f>
        <v>0</v>
      </c>
      <c r="AI97" s="26">
        <f>IF(ISERROR(AH97/$J$96),0,AH97/$J$96)</f>
        <v>0</v>
      </c>
      <c r="AJ97" s="27">
        <f t="shared" ref="AJ97:AJ128" si="32">IF(ISERROR(AH97/$AH$264),"-",AH97/$AH$264)</f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x14ac:dyDescent="0.25">
      <c r="A98" s="19">
        <v>2</v>
      </c>
      <c r="B98" s="19"/>
      <c r="C98" s="40" t="s">
        <v>432</v>
      </c>
      <c r="D98" s="41">
        <v>45278</v>
      </c>
      <c r="E98" s="70" t="s">
        <v>422</v>
      </c>
      <c r="F98" s="70" t="s">
        <v>113</v>
      </c>
      <c r="G98" s="43" t="s">
        <v>304</v>
      </c>
      <c r="H98" s="29"/>
      <c r="I98" s="29"/>
      <c r="J98" s="199"/>
      <c r="K98" s="57">
        <v>13833000</v>
      </c>
      <c r="L98" s="42" t="s">
        <v>305</v>
      </c>
      <c r="M98" s="93"/>
      <c r="N98" s="93"/>
      <c r="O98" s="93"/>
      <c r="P98" s="64"/>
      <c r="Q98" s="64"/>
      <c r="R98" s="24"/>
      <c r="S98" s="24"/>
      <c r="T98" s="24"/>
      <c r="U98" s="25">
        <f>SUM(R98:T98)</f>
        <v>0</v>
      </c>
      <c r="V98" s="24"/>
      <c r="W98" s="24"/>
      <c r="X98" s="24"/>
      <c r="Y98" s="25">
        <f>SUM(V98:X98)</f>
        <v>0</v>
      </c>
      <c r="Z98" s="24"/>
      <c r="AA98" s="24"/>
      <c r="AB98" s="57">
        <v>13833000</v>
      </c>
      <c r="AC98" s="25">
        <f>SUM(Z98:AB98)</f>
        <v>13833000</v>
      </c>
      <c r="AD98" s="24"/>
      <c r="AE98" s="24"/>
      <c r="AF98" s="24"/>
      <c r="AG98" s="25">
        <f>SUM(AD98:AF98)</f>
        <v>0</v>
      </c>
      <c r="AH98" s="25">
        <f>SUM(U98,Y98,AC98,AG98)</f>
        <v>13833000</v>
      </c>
      <c r="AI98" s="26">
        <f t="shared" ref="AI98:AI156" si="33">IF(ISERROR(AH98/$J$96),0,AH98/$J$96)</f>
        <v>1.5298318876995235E-2</v>
      </c>
      <c r="AJ98" s="27">
        <f t="shared" si="32"/>
        <v>6.5567112245587473E-3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25">
      <c r="A99" s="19">
        <v>3</v>
      </c>
      <c r="B99" s="19"/>
      <c r="C99" s="40" t="s">
        <v>433</v>
      </c>
      <c r="D99" s="41">
        <v>45278</v>
      </c>
      <c r="E99" s="70" t="s">
        <v>423</v>
      </c>
      <c r="F99" s="70" t="s">
        <v>113</v>
      </c>
      <c r="G99" s="43" t="s">
        <v>304</v>
      </c>
      <c r="H99" s="29"/>
      <c r="I99" s="29"/>
      <c r="J99" s="199"/>
      <c r="K99" s="57">
        <v>12274000</v>
      </c>
      <c r="L99" s="42" t="s">
        <v>305</v>
      </c>
      <c r="M99" s="93"/>
      <c r="N99" s="93"/>
      <c r="O99" s="93"/>
      <c r="P99" s="64"/>
      <c r="Q99" s="64"/>
      <c r="R99" s="24"/>
      <c r="S99" s="24"/>
      <c r="T99" s="24"/>
      <c r="U99" s="25">
        <f t="shared" ref="U99:U156" si="34">SUM(R99:T99)</f>
        <v>0</v>
      </c>
      <c r="V99" s="24"/>
      <c r="W99" s="24"/>
      <c r="X99" s="24"/>
      <c r="Y99" s="25">
        <f t="shared" ref="Y99:Y156" si="35">SUM(V99:X99)</f>
        <v>0</v>
      </c>
      <c r="Z99" s="24"/>
      <c r="AA99" s="24"/>
      <c r="AB99" s="24"/>
      <c r="AC99" s="25">
        <f t="shared" ref="AC99:AC156" si="36">SUM(Z99:AB99)</f>
        <v>0</v>
      </c>
      <c r="AD99" s="24"/>
      <c r="AE99" s="24"/>
      <c r="AF99" s="24"/>
      <c r="AG99" s="25">
        <f t="shared" ref="AG99:AG156" si="37">SUM(AD99:AF99)</f>
        <v>0</v>
      </c>
      <c r="AH99" s="25">
        <f t="shared" ref="AH99:AH156" si="38">SUM(U99,Y99,AC99,AG99)</f>
        <v>0</v>
      </c>
      <c r="AI99" s="26">
        <f t="shared" si="33"/>
        <v>0</v>
      </c>
      <c r="AJ99" s="27">
        <f t="shared" si="32"/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25">
      <c r="A100" s="19">
        <v>4</v>
      </c>
      <c r="B100" s="19"/>
      <c r="C100" s="40" t="s">
        <v>434</v>
      </c>
      <c r="D100" s="41">
        <v>45278</v>
      </c>
      <c r="E100" s="70" t="s">
        <v>424</v>
      </c>
      <c r="F100" s="70" t="s">
        <v>113</v>
      </c>
      <c r="G100" s="43" t="s">
        <v>304</v>
      </c>
      <c r="H100" s="29"/>
      <c r="I100" s="29"/>
      <c r="J100" s="199"/>
      <c r="K100" s="57">
        <v>13833000</v>
      </c>
      <c r="L100" s="42" t="s">
        <v>305</v>
      </c>
      <c r="M100" s="93"/>
      <c r="N100" s="93"/>
      <c r="O100" s="93"/>
      <c r="P100" s="64"/>
      <c r="Q100" s="64"/>
      <c r="R100" s="24"/>
      <c r="S100" s="24"/>
      <c r="T100" s="24"/>
      <c r="U100" s="25">
        <f t="shared" si="34"/>
        <v>0</v>
      </c>
      <c r="V100" s="24"/>
      <c r="W100" s="24"/>
      <c r="X100" s="24"/>
      <c r="Y100" s="25">
        <f t="shared" si="35"/>
        <v>0</v>
      </c>
      <c r="Z100" s="24"/>
      <c r="AA100" s="24"/>
      <c r="AB100" s="24"/>
      <c r="AC100" s="25">
        <f t="shared" si="36"/>
        <v>0</v>
      </c>
      <c r="AD100" s="24"/>
      <c r="AE100" s="24"/>
      <c r="AF100" s="24"/>
      <c r="AG100" s="25">
        <f t="shared" si="37"/>
        <v>0</v>
      </c>
      <c r="AH100" s="25">
        <f t="shared" si="38"/>
        <v>0</v>
      </c>
      <c r="AI100" s="26">
        <f t="shared" si="33"/>
        <v>0</v>
      </c>
      <c r="AJ100" s="27">
        <f t="shared" si="32"/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9">
        <v>5</v>
      </c>
      <c r="B101" s="19"/>
      <c r="C101" s="40" t="s">
        <v>435</v>
      </c>
      <c r="D101" s="41">
        <v>45278</v>
      </c>
      <c r="E101" s="70" t="s">
        <v>425</v>
      </c>
      <c r="F101" s="70" t="s">
        <v>113</v>
      </c>
      <c r="G101" s="43" t="s">
        <v>304</v>
      </c>
      <c r="H101" s="29"/>
      <c r="I101" s="29"/>
      <c r="J101" s="199"/>
      <c r="K101" s="57">
        <v>33114000</v>
      </c>
      <c r="L101" s="42" t="s">
        <v>305</v>
      </c>
      <c r="M101" s="93"/>
      <c r="N101" s="93"/>
      <c r="O101" s="93"/>
      <c r="P101" s="64"/>
      <c r="Q101" s="64"/>
      <c r="R101" s="24"/>
      <c r="S101" s="24"/>
      <c r="T101" s="24"/>
      <c r="U101" s="25">
        <f t="shared" si="34"/>
        <v>0</v>
      </c>
      <c r="V101" s="24"/>
      <c r="W101" s="24"/>
      <c r="X101" s="24"/>
      <c r="Y101" s="25">
        <f t="shared" si="35"/>
        <v>0</v>
      </c>
      <c r="Z101" s="24"/>
      <c r="AA101" s="24"/>
      <c r="AB101" s="24"/>
      <c r="AC101" s="25">
        <f t="shared" si="36"/>
        <v>0</v>
      </c>
      <c r="AD101" s="24"/>
      <c r="AE101" s="24"/>
      <c r="AF101" s="24"/>
      <c r="AG101" s="25">
        <f t="shared" si="37"/>
        <v>0</v>
      </c>
      <c r="AH101" s="25">
        <f t="shared" si="38"/>
        <v>0</v>
      </c>
      <c r="AI101" s="26">
        <f t="shared" si="33"/>
        <v>0</v>
      </c>
      <c r="AJ101" s="27">
        <f t="shared" si="32"/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9">
        <v>6</v>
      </c>
      <c r="B102" s="19"/>
      <c r="C102" s="40" t="s">
        <v>436</v>
      </c>
      <c r="D102" s="41">
        <v>45278</v>
      </c>
      <c r="E102" s="70" t="s">
        <v>426</v>
      </c>
      <c r="F102" s="70" t="s">
        <v>113</v>
      </c>
      <c r="G102" s="43" t="s">
        <v>304</v>
      </c>
      <c r="H102" s="29"/>
      <c r="I102" s="29"/>
      <c r="J102" s="199"/>
      <c r="K102" s="57">
        <v>13833000</v>
      </c>
      <c r="L102" s="42" t="s">
        <v>305</v>
      </c>
      <c r="M102" s="93"/>
      <c r="N102" s="93"/>
      <c r="O102" s="93"/>
      <c r="P102" s="64"/>
      <c r="Q102" s="64"/>
      <c r="R102" s="24"/>
      <c r="S102" s="24"/>
      <c r="T102" s="24"/>
      <c r="U102" s="25">
        <f t="shared" si="34"/>
        <v>0</v>
      </c>
      <c r="V102" s="24"/>
      <c r="W102" s="24"/>
      <c r="X102" s="24"/>
      <c r="Y102" s="25">
        <f t="shared" si="35"/>
        <v>0</v>
      </c>
      <c r="Z102" s="24"/>
      <c r="AA102" s="24"/>
      <c r="AB102" s="57">
        <v>13833000</v>
      </c>
      <c r="AC102" s="25">
        <f t="shared" si="36"/>
        <v>13833000</v>
      </c>
      <c r="AD102" s="24"/>
      <c r="AE102" s="24"/>
      <c r="AF102" s="24"/>
      <c r="AG102" s="25">
        <f t="shared" si="37"/>
        <v>0</v>
      </c>
      <c r="AH102" s="25">
        <f t="shared" si="38"/>
        <v>13833000</v>
      </c>
      <c r="AI102" s="26">
        <f t="shared" si="33"/>
        <v>1.5298318876995235E-2</v>
      </c>
      <c r="AJ102" s="27">
        <f t="shared" si="32"/>
        <v>6.5567112245587473E-3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9">
        <v>7</v>
      </c>
      <c r="B103" s="19"/>
      <c r="C103" s="40" t="s">
        <v>437</v>
      </c>
      <c r="D103" s="41">
        <v>45278</v>
      </c>
      <c r="E103" s="70" t="s">
        <v>427</v>
      </c>
      <c r="F103" s="70" t="s">
        <v>113</v>
      </c>
      <c r="G103" s="43" t="s">
        <v>304</v>
      </c>
      <c r="H103" s="29"/>
      <c r="I103" s="29"/>
      <c r="J103" s="199"/>
      <c r="K103" s="57">
        <v>13833000</v>
      </c>
      <c r="L103" s="42" t="s">
        <v>305</v>
      </c>
      <c r="M103" s="93"/>
      <c r="N103" s="93"/>
      <c r="O103" s="93"/>
      <c r="P103" s="64"/>
      <c r="Q103" s="64"/>
      <c r="R103" s="24"/>
      <c r="S103" s="24"/>
      <c r="T103" s="24"/>
      <c r="U103" s="25">
        <f t="shared" si="34"/>
        <v>0</v>
      </c>
      <c r="V103" s="24"/>
      <c r="W103" s="24"/>
      <c r="X103" s="24"/>
      <c r="Y103" s="25">
        <f t="shared" si="35"/>
        <v>0</v>
      </c>
      <c r="Z103" s="24"/>
      <c r="AA103" s="24"/>
      <c r="AB103" s="24"/>
      <c r="AC103" s="25">
        <f t="shared" si="36"/>
        <v>0</v>
      </c>
      <c r="AD103" s="24"/>
      <c r="AE103" s="24"/>
      <c r="AF103" s="24"/>
      <c r="AG103" s="25">
        <f t="shared" si="37"/>
        <v>0</v>
      </c>
      <c r="AH103" s="25">
        <f t="shared" si="38"/>
        <v>0</v>
      </c>
      <c r="AI103" s="26">
        <f t="shared" si="33"/>
        <v>0</v>
      </c>
      <c r="AJ103" s="27">
        <f t="shared" si="32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9">
        <v>8</v>
      </c>
      <c r="B104" s="19"/>
      <c r="C104" s="40" t="s">
        <v>438</v>
      </c>
      <c r="D104" s="41">
        <v>45278</v>
      </c>
      <c r="E104" s="70" t="s">
        <v>428</v>
      </c>
      <c r="F104" s="70" t="s">
        <v>113</v>
      </c>
      <c r="G104" s="43" t="s">
        <v>304</v>
      </c>
      <c r="H104" s="29"/>
      <c r="I104" s="29"/>
      <c r="J104" s="199"/>
      <c r="K104" s="57">
        <v>13833000</v>
      </c>
      <c r="L104" s="42" t="s">
        <v>305</v>
      </c>
      <c r="M104" s="93"/>
      <c r="N104" s="93"/>
      <c r="O104" s="93"/>
      <c r="P104" s="64"/>
      <c r="Q104" s="64"/>
      <c r="R104" s="24"/>
      <c r="S104" s="24"/>
      <c r="T104" s="24"/>
      <c r="U104" s="25">
        <f t="shared" si="34"/>
        <v>0</v>
      </c>
      <c r="V104" s="24"/>
      <c r="W104" s="24"/>
      <c r="X104" s="24"/>
      <c r="Y104" s="25">
        <f t="shared" si="35"/>
        <v>0</v>
      </c>
      <c r="Z104" s="24"/>
      <c r="AA104" s="24"/>
      <c r="AB104" s="57">
        <v>13833000</v>
      </c>
      <c r="AC104" s="25">
        <f t="shared" si="36"/>
        <v>13833000</v>
      </c>
      <c r="AD104" s="24"/>
      <c r="AE104" s="24"/>
      <c r="AF104" s="24"/>
      <c r="AG104" s="25">
        <f t="shared" si="37"/>
        <v>0</v>
      </c>
      <c r="AH104" s="25">
        <f t="shared" si="38"/>
        <v>13833000</v>
      </c>
      <c r="AI104" s="26">
        <f t="shared" si="33"/>
        <v>1.5298318876995235E-2</v>
      </c>
      <c r="AJ104" s="27">
        <f t="shared" si="32"/>
        <v>6.5567112245587473E-3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9">
        <v>9</v>
      </c>
      <c r="B105" s="19"/>
      <c r="C105" s="40" t="s">
        <v>439</v>
      </c>
      <c r="D105" s="41">
        <v>45278</v>
      </c>
      <c r="E105" s="70" t="s">
        <v>429</v>
      </c>
      <c r="F105" s="70" t="s">
        <v>113</v>
      </c>
      <c r="G105" s="43" t="s">
        <v>304</v>
      </c>
      <c r="H105" s="29"/>
      <c r="I105" s="29"/>
      <c r="J105" s="199"/>
      <c r="K105" s="57">
        <v>13833000</v>
      </c>
      <c r="L105" s="42" t="s">
        <v>305</v>
      </c>
      <c r="M105" s="93"/>
      <c r="N105" s="93"/>
      <c r="O105" s="93"/>
      <c r="P105" s="64"/>
      <c r="Q105" s="64"/>
      <c r="R105" s="24"/>
      <c r="S105" s="24"/>
      <c r="T105" s="24"/>
      <c r="U105" s="25">
        <f t="shared" si="34"/>
        <v>0</v>
      </c>
      <c r="V105" s="24"/>
      <c r="W105" s="24"/>
      <c r="X105" s="24"/>
      <c r="Y105" s="25">
        <f t="shared" si="35"/>
        <v>0</v>
      </c>
      <c r="Z105" s="24"/>
      <c r="AA105" s="24"/>
      <c r="AB105" s="24"/>
      <c r="AC105" s="25">
        <f t="shared" si="36"/>
        <v>0</v>
      </c>
      <c r="AD105" s="24"/>
      <c r="AE105" s="24"/>
      <c r="AF105" s="24"/>
      <c r="AG105" s="25">
        <f t="shared" si="37"/>
        <v>0</v>
      </c>
      <c r="AH105" s="25">
        <f t="shared" si="38"/>
        <v>0</v>
      </c>
      <c r="AI105" s="26">
        <f t="shared" si="33"/>
        <v>0</v>
      </c>
      <c r="AJ105" s="27">
        <f t="shared" si="32"/>
        <v>0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9">
        <v>10</v>
      </c>
      <c r="B106" s="19"/>
      <c r="C106" s="40" t="s">
        <v>440</v>
      </c>
      <c r="D106" s="41">
        <v>45278</v>
      </c>
      <c r="E106" s="70" t="s">
        <v>430</v>
      </c>
      <c r="F106" s="70" t="s">
        <v>113</v>
      </c>
      <c r="G106" s="43" t="s">
        <v>304</v>
      </c>
      <c r="H106" s="29"/>
      <c r="I106" s="29"/>
      <c r="J106" s="199"/>
      <c r="K106" s="57">
        <v>13833000</v>
      </c>
      <c r="L106" s="42" t="s">
        <v>305</v>
      </c>
      <c r="M106" s="93"/>
      <c r="N106" s="93"/>
      <c r="O106" s="93"/>
      <c r="P106" s="64"/>
      <c r="Q106" s="64"/>
      <c r="R106" s="24"/>
      <c r="S106" s="24"/>
      <c r="T106" s="24"/>
      <c r="U106" s="25">
        <f t="shared" si="34"/>
        <v>0</v>
      </c>
      <c r="V106" s="24"/>
      <c r="W106" s="24"/>
      <c r="X106" s="24"/>
      <c r="Y106" s="25">
        <f t="shared" si="35"/>
        <v>0</v>
      </c>
      <c r="Z106" s="24"/>
      <c r="AA106" s="24"/>
      <c r="AB106" s="24"/>
      <c r="AC106" s="25">
        <f t="shared" si="36"/>
        <v>0</v>
      </c>
      <c r="AD106" s="24"/>
      <c r="AE106" s="24"/>
      <c r="AF106" s="24"/>
      <c r="AG106" s="25">
        <f t="shared" si="37"/>
        <v>0</v>
      </c>
      <c r="AH106" s="25">
        <f t="shared" si="38"/>
        <v>0</v>
      </c>
      <c r="AI106" s="26">
        <f t="shared" si="33"/>
        <v>0</v>
      </c>
      <c r="AJ106" s="27">
        <f t="shared" si="32"/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9">
        <v>11</v>
      </c>
      <c r="B107" s="19"/>
      <c r="C107" s="40" t="s">
        <v>451</v>
      </c>
      <c r="D107" s="41">
        <v>45278</v>
      </c>
      <c r="E107" s="70" t="s">
        <v>441</v>
      </c>
      <c r="F107" s="70" t="s">
        <v>113</v>
      </c>
      <c r="G107" s="43" t="s">
        <v>304</v>
      </c>
      <c r="H107" s="29"/>
      <c r="I107" s="29"/>
      <c r="J107" s="199"/>
      <c r="K107" s="57">
        <v>13833000</v>
      </c>
      <c r="L107" s="42" t="s">
        <v>305</v>
      </c>
      <c r="M107" s="93"/>
      <c r="N107" s="93"/>
      <c r="O107" s="93"/>
      <c r="P107" s="64"/>
      <c r="Q107" s="64"/>
      <c r="R107" s="24"/>
      <c r="S107" s="24"/>
      <c r="T107" s="24"/>
      <c r="U107" s="25">
        <f t="shared" si="34"/>
        <v>0</v>
      </c>
      <c r="V107" s="24"/>
      <c r="W107" s="24"/>
      <c r="X107" s="24"/>
      <c r="Y107" s="25">
        <f t="shared" si="35"/>
        <v>0</v>
      </c>
      <c r="Z107" s="24"/>
      <c r="AA107" s="24"/>
      <c r="AB107" s="57">
        <v>13833000</v>
      </c>
      <c r="AC107" s="25">
        <f t="shared" si="36"/>
        <v>13833000</v>
      </c>
      <c r="AD107" s="24"/>
      <c r="AE107" s="24"/>
      <c r="AF107" s="24"/>
      <c r="AG107" s="25">
        <f t="shared" si="37"/>
        <v>0</v>
      </c>
      <c r="AH107" s="25">
        <f t="shared" si="38"/>
        <v>13833000</v>
      </c>
      <c r="AI107" s="26">
        <f t="shared" si="33"/>
        <v>1.5298318876995235E-2</v>
      </c>
      <c r="AJ107" s="27">
        <f t="shared" si="32"/>
        <v>6.5567112245587473E-3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9">
        <v>12</v>
      </c>
      <c r="B108" s="19"/>
      <c r="C108" s="40" t="s">
        <v>452</v>
      </c>
      <c r="D108" s="41">
        <v>45278</v>
      </c>
      <c r="E108" s="70" t="s">
        <v>442</v>
      </c>
      <c r="F108" s="70" t="s">
        <v>113</v>
      </c>
      <c r="G108" s="43" t="s">
        <v>304</v>
      </c>
      <c r="H108" s="29"/>
      <c r="I108" s="29"/>
      <c r="J108" s="199"/>
      <c r="K108" s="57">
        <v>11144000</v>
      </c>
      <c r="L108" s="42" t="s">
        <v>305</v>
      </c>
      <c r="M108" s="93"/>
      <c r="N108" s="93"/>
      <c r="O108" s="93"/>
      <c r="P108" s="64"/>
      <c r="Q108" s="64"/>
      <c r="R108" s="24"/>
      <c r="S108" s="24"/>
      <c r="T108" s="24"/>
      <c r="U108" s="25">
        <f t="shared" si="34"/>
        <v>0</v>
      </c>
      <c r="V108" s="24"/>
      <c r="W108" s="24"/>
      <c r="X108" s="24"/>
      <c r="Y108" s="25">
        <f t="shared" si="35"/>
        <v>0</v>
      </c>
      <c r="Z108" s="24"/>
      <c r="AA108" s="24"/>
      <c r="AB108" s="57">
        <v>11144000</v>
      </c>
      <c r="AC108" s="25">
        <f t="shared" si="36"/>
        <v>11144000</v>
      </c>
      <c r="AD108" s="24"/>
      <c r="AE108" s="24"/>
      <c r="AF108" s="24"/>
      <c r="AG108" s="25">
        <f t="shared" si="37"/>
        <v>0</v>
      </c>
      <c r="AH108" s="25">
        <f t="shared" si="38"/>
        <v>11144000</v>
      </c>
      <c r="AI108" s="26">
        <f t="shared" si="33"/>
        <v>1.2324475208937678E-2</v>
      </c>
      <c r="AJ108" s="27">
        <f t="shared" si="32"/>
        <v>5.2821506460263628E-3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9">
        <v>13</v>
      </c>
      <c r="B109" s="19"/>
      <c r="C109" s="40" t="s">
        <v>453</v>
      </c>
      <c r="D109" s="41">
        <v>45278</v>
      </c>
      <c r="E109" s="70" t="s">
        <v>443</v>
      </c>
      <c r="F109" s="70" t="s">
        <v>113</v>
      </c>
      <c r="G109" s="43" t="s">
        <v>304</v>
      </c>
      <c r="H109" s="29"/>
      <c r="I109" s="29"/>
      <c r="J109" s="199"/>
      <c r="K109" s="57">
        <v>13833000</v>
      </c>
      <c r="L109" s="42" t="s">
        <v>305</v>
      </c>
      <c r="M109" s="93"/>
      <c r="N109" s="93"/>
      <c r="O109" s="93"/>
      <c r="P109" s="64"/>
      <c r="Q109" s="64"/>
      <c r="R109" s="24"/>
      <c r="S109" s="24"/>
      <c r="T109" s="24"/>
      <c r="U109" s="25">
        <f t="shared" si="34"/>
        <v>0</v>
      </c>
      <c r="V109" s="24"/>
      <c r="W109" s="24"/>
      <c r="X109" s="24"/>
      <c r="Y109" s="25">
        <f t="shared" si="35"/>
        <v>0</v>
      </c>
      <c r="Z109" s="24"/>
      <c r="AA109" s="24"/>
      <c r="AB109" s="24"/>
      <c r="AC109" s="25">
        <f t="shared" si="36"/>
        <v>0</v>
      </c>
      <c r="AD109" s="24"/>
      <c r="AE109" s="24"/>
      <c r="AF109" s="24"/>
      <c r="AG109" s="25">
        <f t="shared" si="37"/>
        <v>0</v>
      </c>
      <c r="AH109" s="25">
        <f t="shared" si="38"/>
        <v>0</v>
      </c>
      <c r="AI109" s="26">
        <f t="shared" si="33"/>
        <v>0</v>
      </c>
      <c r="AJ109" s="27">
        <f t="shared" si="32"/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9">
        <v>14</v>
      </c>
      <c r="B110" s="19"/>
      <c r="C110" s="40" t="s">
        <v>454</v>
      </c>
      <c r="D110" s="41">
        <v>45278</v>
      </c>
      <c r="E110" s="70" t="s">
        <v>444</v>
      </c>
      <c r="F110" s="70" t="s">
        <v>113</v>
      </c>
      <c r="G110" s="43" t="s">
        <v>304</v>
      </c>
      <c r="H110" s="29"/>
      <c r="I110" s="29"/>
      <c r="J110" s="199"/>
      <c r="K110" s="57">
        <v>13833000</v>
      </c>
      <c r="L110" s="42" t="s">
        <v>305</v>
      </c>
      <c r="M110" s="93"/>
      <c r="N110" s="93"/>
      <c r="O110" s="93"/>
      <c r="P110" s="64"/>
      <c r="Q110" s="64"/>
      <c r="R110" s="24"/>
      <c r="S110" s="24"/>
      <c r="T110" s="24"/>
      <c r="U110" s="25">
        <f t="shared" si="34"/>
        <v>0</v>
      </c>
      <c r="V110" s="24"/>
      <c r="W110" s="24"/>
      <c r="X110" s="24"/>
      <c r="Y110" s="25">
        <f t="shared" si="35"/>
        <v>0</v>
      </c>
      <c r="Z110" s="24"/>
      <c r="AA110" s="24"/>
      <c r="AB110" s="57">
        <v>13833000</v>
      </c>
      <c r="AC110" s="25">
        <f t="shared" si="36"/>
        <v>13833000</v>
      </c>
      <c r="AD110" s="24"/>
      <c r="AE110" s="24"/>
      <c r="AF110" s="24"/>
      <c r="AG110" s="25">
        <f t="shared" si="37"/>
        <v>0</v>
      </c>
      <c r="AH110" s="25">
        <f t="shared" si="38"/>
        <v>13833000</v>
      </c>
      <c r="AI110" s="26">
        <f t="shared" si="33"/>
        <v>1.5298318876995235E-2</v>
      </c>
      <c r="AJ110" s="27">
        <f t="shared" si="32"/>
        <v>6.5567112245587473E-3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25">
      <c r="A111" s="19">
        <v>15</v>
      </c>
      <c r="B111" s="19"/>
      <c r="C111" s="40" t="s">
        <v>455</v>
      </c>
      <c r="D111" s="41">
        <v>45278</v>
      </c>
      <c r="E111" s="70" t="s">
        <v>445</v>
      </c>
      <c r="F111" s="70" t="s">
        <v>113</v>
      </c>
      <c r="G111" s="43" t="s">
        <v>304</v>
      </c>
      <c r="H111" s="29"/>
      <c r="I111" s="29"/>
      <c r="J111" s="199"/>
      <c r="K111" s="57">
        <v>13690000</v>
      </c>
      <c r="L111" s="42" t="s">
        <v>305</v>
      </c>
      <c r="M111" s="93"/>
      <c r="N111" s="93"/>
      <c r="O111" s="93"/>
      <c r="P111" s="64"/>
      <c r="Q111" s="64"/>
      <c r="R111" s="24"/>
      <c r="S111" s="24"/>
      <c r="T111" s="24"/>
      <c r="U111" s="25">
        <f t="shared" si="34"/>
        <v>0</v>
      </c>
      <c r="V111" s="24"/>
      <c r="W111" s="24"/>
      <c r="X111" s="24"/>
      <c r="Y111" s="25">
        <f t="shared" si="35"/>
        <v>0</v>
      </c>
      <c r="Z111" s="24"/>
      <c r="AA111" s="24"/>
      <c r="AB111" s="24"/>
      <c r="AC111" s="25">
        <f t="shared" si="36"/>
        <v>0</v>
      </c>
      <c r="AD111" s="24"/>
      <c r="AE111" s="24"/>
      <c r="AF111" s="24"/>
      <c r="AG111" s="25">
        <f t="shared" si="37"/>
        <v>0</v>
      </c>
      <c r="AH111" s="25">
        <f t="shared" si="38"/>
        <v>0</v>
      </c>
      <c r="AI111" s="26">
        <f t="shared" si="33"/>
        <v>0</v>
      </c>
      <c r="AJ111" s="27">
        <f t="shared" si="32"/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25">
      <c r="A112" s="19">
        <v>16</v>
      </c>
      <c r="B112" s="19"/>
      <c r="C112" s="40" t="s">
        <v>456</v>
      </c>
      <c r="D112" s="41">
        <v>45278</v>
      </c>
      <c r="E112" s="70" t="s">
        <v>446</v>
      </c>
      <c r="F112" s="70" t="s">
        <v>113</v>
      </c>
      <c r="G112" s="43" t="s">
        <v>304</v>
      </c>
      <c r="H112" s="29"/>
      <c r="I112" s="29"/>
      <c r="J112" s="199"/>
      <c r="K112" s="57">
        <v>13833000</v>
      </c>
      <c r="L112" s="42" t="s">
        <v>305</v>
      </c>
      <c r="M112" s="93"/>
      <c r="N112" s="93"/>
      <c r="O112" s="93"/>
      <c r="P112" s="64"/>
      <c r="Q112" s="64"/>
      <c r="R112" s="24"/>
      <c r="S112" s="24"/>
      <c r="T112" s="24"/>
      <c r="U112" s="25">
        <f t="shared" si="34"/>
        <v>0</v>
      </c>
      <c r="V112" s="24"/>
      <c r="W112" s="24"/>
      <c r="X112" s="24"/>
      <c r="Y112" s="25">
        <f t="shared" si="35"/>
        <v>0</v>
      </c>
      <c r="Z112" s="24"/>
      <c r="AA112" s="24"/>
      <c r="AB112" s="57">
        <v>13833000</v>
      </c>
      <c r="AC112" s="25">
        <f t="shared" si="36"/>
        <v>13833000</v>
      </c>
      <c r="AD112" s="24"/>
      <c r="AE112" s="24"/>
      <c r="AF112" s="24"/>
      <c r="AG112" s="25">
        <f t="shared" si="37"/>
        <v>0</v>
      </c>
      <c r="AH112" s="25">
        <f t="shared" si="38"/>
        <v>13833000</v>
      </c>
      <c r="AI112" s="26">
        <f t="shared" si="33"/>
        <v>1.5298318876995235E-2</v>
      </c>
      <c r="AJ112" s="27">
        <f t="shared" si="32"/>
        <v>6.5567112245587473E-3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25">
      <c r="A113" s="19">
        <v>17</v>
      </c>
      <c r="B113" s="19"/>
      <c r="C113" s="40" t="s">
        <v>457</v>
      </c>
      <c r="D113" s="41">
        <v>45278</v>
      </c>
      <c r="E113" s="70" t="s">
        <v>447</v>
      </c>
      <c r="F113" s="70" t="s">
        <v>113</v>
      </c>
      <c r="G113" s="43" t="s">
        <v>304</v>
      </c>
      <c r="H113" s="29"/>
      <c r="I113" s="29"/>
      <c r="J113" s="199"/>
      <c r="K113" s="57">
        <v>13833000</v>
      </c>
      <c r="L113" s="42" t="s">
        <v>305</v>
      </c>
      <c r="M113" s="93"/>
      <c r="N113" s="93"/>
      <c r="O113" s="93"/>
      <c r="P113" s="64"/>
      <c r="Q113" s="64"/>
      <c r="R113" s="24"/>
      <c r="S113" s="24"/>
      <c r="T113" s="24"/>
      <c r="U113" s="25">
        <f t="shared" si="34"/>
        <v>0</v>
      </c>
      <c r="V113" s="24"/>
      <c r="W113" s="24"/>
      <c r="X113" s="24"/>
      <c r="Y113" s="25">
        <f t="shared" si="35"/>
        <v>0</v>
      </c>
      <c r="Z113" s="24"/>
      <c r="AA113" s="24"/>
      <c r="AB113" s="24"/>
      <c r="AC113" s="25">
        <f t="shared" si="36"/>
        <v>0</v>
      </c>
      <c r="AD113" s="24"/>
      <c r="AE113" s="24"/>
      <c r="AF113" s="24"/>
      <c r="AG113" s="25">
        <f t="shared" si="37"/>
        <v>0</v>
      </c>
      <c r="AH113" s="25">
        <f t="shared" si="38"/>
        <v>0</v>
      </c>
      <c r="AI113" s="26">
        <f t="shared" si="33"/>
        <v>0</v>
      </c>
      <c r="AJ113" s="27">
        <f t="shared" si="32"/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9">
        <v>18</v>
      </c>
      <c r="B114" s="19"/>
      <c r="C114" s="40" t="s">
        <v>458</v>
      </c>
      <c r="D114" s="41">
        <v>45278</v>
      </c>
      <c r="E114" s="70" t="s">
        <v>448</v>
      </c>
      <c r="F114" s="70" t="s">
        <v>113</v>
      </c>
      <c r="G114" s="43" t="s">
        <v>304</v>
      </c>
      <c r="H114" s="29"/>
      <c r="I114" s="29"/>
      <c r="J114" s="199"/>
      <c r="K114" s="57">
        <v>13833000</v>
      </c>
      <c r="L114" s="42" t="s">
        <v>305</v>
      </c>
      <c r="M114" s="93"/>
      <c r="N114" s="93"/>
      <c r="O114" s="93"/>
      <c r="P114" s="64"/>
      <c r="Q114" s="64"/>
      <c r="R114" s="24"/>
      <c r="S114" s="24"/>
      <c r="T114" s="24"/>
      <c r="U114" s="25">
        <f t="shared" si="34"/>
        <v>0</v>
      </c>
      <c r="V114" s="24"/>
      <c r="W114" s="24"/>
      <c r="X114" s="24"/>
      <c r="Y114" s="25">
        <f t="shared" si="35"/>
        <v>0</v>
      </c>
      <c r="Z114" s="24"/>
      <c r="AA114" s="24"/>
      <c r="AB114" s="24"/>
      <c r="AC114" s="25">
        <f t="shared" si="36"/>
        <v>0</v>
      </c>
      <c r="AD114" s="24"/>
      <c r="AE114" s="24"/>
      <c r="AF114" s="24"/>
      <c r="AG114" s="25">
        <f t="shared" si="37"/>
        <v>0</v>
      </c>
      <c r="AH114" s="25">
        <f t="shared" si="38"/>
        <v>0</v>
      </c>
      <c r="AI114" s="26">
        <f t="shared" si="33"/>
        <v>0</v>
      </c>
      <c r="AJ114" s="27">
        <f t="shared" si="32"/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25">
      <c r="A115" s="19">
        <v>19</v>
      </c>
      <c r="B115" s="19"/>
      <c r="C115" s="40" t="s">
        <v>459</v>
      </c>
      <c r="D115" s="41">
        <v>45278</v>
      </c>
      <c r="E115" s="70" t="s">
        <v>449</v>
      </c>
      <c r="F115" s="70" t="s">
        <v>113</v>
      </c>
      <c r="G115" s="43" t="s">
        <v>304</v>
      </c>
      <c r="H115" s="29"/>
      <c r="I115" s="29"/>
      <c r="J115" s="199"/>
      <c r="K115" s="57">
        <v>11912000</v>
      </c>
      <c r="L115" s="42" t="s">
        <v>305</v>
      </c>
      <c r="M115" s="93"/>
      <c r="N115" s="93"/>
      <c r="O115" s="93"/>
      <c r="P115" s="64"/>
      <c r="Q115" s="64"/>
      <c r="R115" s="24"/>
      <c r="S115" s="24"/>
      <c r="T115" s="24"/>
      <c r="U115" s="25">
        <f t="shared" si="34"/>
        <v>0</v>
      </c>
      <c r="V115" s="24"/>
      <c r="W115" s="24"/>
      <c r="X115" s="24"/>
      <c r="Y115" s="25">
        <f t="shared" si="35"/>
        <v>0</v>
      </c>
      <c r="Z115" s="24"/>
      <c r="AA115" s="24"/>
      <c r="AB115" s="57">
        <v>11912000</v>
      </c>
      <c r="AC115" s="25">
        <f t="shared" si="36"/>
        <v>11912000</v>
      </c>
      <c r="AD115" s="24"/>
      <c r="AE115" s="24"/>
      <c r="AF115" s="24"/>
      <c r="AG115" s="25">
        <f t="shared" si="37"/>
        <v>0</v>
      </c>
      <c r="AH115" s="25">
        <f t="shared" si="38"/>
        <v>11912000</v>
      </c>
      <c r="AI115" s="26">
        <f t="shared" si="33"/>
        <v>1.3173828848606031E-2</v>
      </c>
      <c r="AJ115" s="27">
        <f t="shared" si="32"/>
        <v>5.6461753854510077E-3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 x14ac:dyDescent="0.25">
      <c r="A116" s="19">
        <v>20</v>
      </c>
      <c r="B116" s="19"/>
      <c r="C116" s="40" t="s">
        <v>460</v>
      </c>
      <c r="D116" s="41">
        <v>45278</v>
      </c>
      <c r="E116" s="70" t="s">
        <v>450</v>
      </c>
      <c r="F116" s="70" t="s">
        <v>113</v>
      </c>
      <c r="G116" s="43" t="s">
        <v>304</v>
      </c>
      <c r="H116" s="29"/>
      <c r="I116" s="29"/>
      <c r="J116" s="199"/>
      <c r="K116" s="57">
        <v>13833000</v>
      </c>
      <c r="L116" s="42" t="s">
        <v>305</v>
      </c>
      <c r="M116" s="93"/>
      <c r="N116" s="93"/>
      <c r="O116" s="93"/>
      <c r="P116" s="64"/>
      <c r="Q116" s="64"/>
      <c r="R116" s="24"/>
      <c r="S116" s="24"/>
      <c r="T116" s="24"/>
      <c r="U116" s="25">
        <f t="shared" si="34"/>
        <v>0</v>
      </c>
      <c r="V116" s="24"/>
      <c r="W116" s="24"/>
      <c r="X116" s="24"/>
      <c r="Y116" s="25">
        <f t="shared" si="35"/>
        <v>0</v>
      </c>
      <c r="Z116" s="24"/>
      <c r="AA116" s="24"/>
      <c r="AB116" s="24"/>
      <c r="AC116" s="25">
        <f t="shared" si="36"/>
        <v>0</v>
      </c>
      <c r="AD116" s="24"/>
      <c r="AE116" s="24"/>
      <c r="AF116" s="24"/>
      <c r="AG116" s="25">
        <f t="shared" si="37"/>
        <v>0</v>
      </c>
      <c r="AH116" s="25">
        <f t="shared" si="38"/>
        <v>0</v>
      </c>
      <c r="AI116" s="26">
        <f t="shared" si="33"/>
        <v>0</v>
      </c>
      <c r="AJ116" s="27">
        <f t="shared" si="32"/>
        <v>0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 x14ac:dyDescent="0.25">
      <c r="A117" s="19">
        <v>21</v>
      </c>
      <c r="B117" s="19"/>
      <c r="C117" s="40" t="s">
        <v>461</v>
      </c>
      <c r="D117" s="41">
        <v>45278</v>
      </c>
      <c r="E117" s="70" t="s">
        <v>471</v>
      </c>
      <c r="F117" s="70" t="s">
        <v>113</v>
      </c>
      <c r="G117" s="43" t="s">
        <v>304</v>
      </c>
      <c r="H117" s="29"/>
      <c r="I117" s="29"/>
      <c r="J117" s="199"/>
      <c r="K117" s="57">
        <v>34374000</v>
      </c>
      <c r="L117" s="42" t="s">
        <v>305</v>
      </c>
      <c r="M117" s="93"/>
      <c r="N117" s="93"/>
      <c r="O117" s="93"/>
      <c r="P117" s="64"/>
      <c r="Q117" s="64"/>
      <c r="R117" s="24"/>
      <c r="S117" s="24"/>
      <c r="T117" s="24"/>
      <c r="U117" s="25">
        <f t="shared" si="34"/>
        <v>0</v>
      </c>
      <c r="V117" s="24"/>
      <c r="W117" s="24"/>
      <c r="X117" s="24"/>
      <c r="Y117" s="25">
        <f t="shared" si="35"/>
        <v>0</v>
      </c>
      <c r="Z117" s="24"/>
      <c r="AA117" s="24"/>
      <c r="AB117" s="57">
        <v>34374000</v>
      </c>
      <c r="AC117" s="25">
        <f t="shared" si="36"/>
        <v>34374000</v>
      </c>
      <c r="AD117" s="24"/>
      <c r="AE117" s="24"/>
      <c r="AF117" s="24"/>
      <c r="AG117" s="25">
        <f t="shared" si="37"/>
        <v>0</v>
      </c>
      <c r="AH117" s="25">
        <f t="shared" si="38"/>
        <v>34374000</v>
      </c>
      <c r="AI117" s="26">
        <f t="shared" si="33"/>
        <v>3.8015210950468746E-2</v>
      </c>
      <c r="AJ117" s="27">
        <f t="shared" si="32"/>
        <v>1.6292951032529628E-2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 x14ac:dyDescent="0.25">
      <c r="A118" s="19">
        <v>22</v>
      </c>
      <c r="B118" s="19"/>
      <c r="C118" s="40" t="s">
        <v>462</v>
      </c>
      <c r="D118" s="41">
        <v>45278</v>
      </c>
      <c r="E118" s="70" t="s">
        <v>472</v>
      </c>
      <c r="F118" s="70" t="s">
        <v>113</v>
      </c>
      <c r="G118" s="43" t="s">
        <v>304</v>
      </c>
      <c r="H118" s="29"/>
      <c r="I118" s="29"/>
      <c r="J118" s="199"/>
      <c r="K118" s="57">
        <v>13690000</v>
      </c>
      <c r="L118" s="42" t="s">
        <v>305</v>
      </c>
      <c r="M118" s="93"/>
      <c r="N118" s="93"/>
      <c r="O118" s="93"/>
      <c r="P118" s="64"/>
      <c r="Q118" s="64"/>
      <c r="R118" s="24"/>
      <c r="S118" s="24"/>
      <c r="T118" s="24"/>
      <c r="U118" s="25">
        <f t="shared" si="34"/>
        <v>0</v>
      </c>
      <c r="V118" s="24"/>
      <c r="W118" s="24"/>
      <c r="X118" s="24"/>
      <c r="Y118" s="25">
        <f t="shared" si="35"/>
        <v>0</v>
      </c>
      <c r="Z118" s="24"/>
      <c r="AA118" s="24"/>
      <c r="AB118" s="24"/>
      <c r="AC118" s="25">
        <f t="shared" si="36"/>
        <v>0</v>
      </c>
      <c r="AD118" s="24"/>
      <c r="AE118" s="24"/>
      <c r="AF118" s="24"/>
      <c r="AG118" s="25">
        <f t="shared" si="37"/>
        <v>0</v>
      </c>
      <c r="AH118" s="25">
        <f t="shared" si="38"/>
        <v>0</v>
      </c>
      <c r="AI118" s="26">
        <f t="shared" si="33"/>
        <v>0</v>
      </c>
      <c r="AJ118" s="27">
        <f t="shared" si="32"/>
        <v>0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25">
      <c r="A119" s="19">
        <v>23</v>
      </c>
      <c r="B119" s="19"/>
      <c r="C119" s="40" t="s">
        <v>463</v>
      </c>
      <c r="D119" s="41">
        <v>45278</v>
      </c>
      <c r="E119" s="70" t="s">
        <v>473</v>
      </c>
      <c r="F119" s="70" t="s">
        <v>113</v>
      </c>
      <c r="G119" s="43" t="s">
        <v>304</v>
      </c>
      <c r="H119" s="29"/>
      <c r="I119" s="29"/>
      <c r="J119" s="199"/>
      <c r="K119" s="57">
        <v>13690000</v>
      </c>
      <c r="L119" s="42" t="s">
        <v>305</v>
      </c>
      <c r="M119" s="93"/>
      <c r="N119" s="93"/>
      <c r="O119" s="93"/>
      <c r="P119" s="64"/>
      <c r="Q119" s="64"/>
      <c r="R119" s="24"/>
      <c r="S119" s="24"/>
      <c r="T119" s="24"/>
      <c r="U119" s="25">
        <f t="shared" si="34"/>
        <v>0</v>
      </c>
      <c r="V119" s="24"/>
      <c r="W119" s="24"/>
      <c r="X119" s="24"/>
      <c r="Y119" s="25">
        <f t="shared" si="35"/>
        <v>0</v>
      </c>
      <c r="Z119" s="24"/>
      <c r="AA119" s="24"/>
      <c r="AB119" s="24"/>
      <c r="AC119" s="25">
        <f t="shared" si="36"/>
        <v>0</v>
      </c>
      <c r="AD119" s="24"/>
      <c r="AE119" s="24"/>
      <c r="AF119" s="24"/>
      <c r="AG119" s="25">
        <f t="shared" si="37"/>
        <v>0</v>
      </c>
      <c r="AH119" s="25">
        <f t="shared" si="38"/>
        <v>0</v>
      </c>
      <c r="AI119" s="26">
        <f t="shared" si="33"/>
        <v>0</v>
      </c>
      <c r="AJ119" s="27">
        <f t="shared" si="32"/>
        <v>0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25">
      <c r="A120" s="19">
        <v>24</v>
      </c>
      <c r="B120" s="19"/>
      <c r="C120" s="40" t="s">
        <v>464</v>
      </c>
      <c r="D120" s="41">
        <v>45278</v>
      </c>
      <c r="E120" s="70" t="s">
        <v>474</v>
      </c>
      <c r="F120" s="70" t="s">
        <v>113</v>
      </c>
      <c r="G120" s="43" t="s">
        <v>304</v>
      </c>
      <c r="H120" s="29"/>
      <c r="I120" s="29"/>
      <c r="J120" s="199"/>
      <c r="K120" s="57">
        <v>9991000</v>
      </c>
      <c r="L120" s="42" t="s">
        <v>305</v>
      </c>
      <c r="M120" s="93"/>
      <c r="N120" s="93"/>
      <c r="O120" s="93"/>
      <c r="P120" s="64"/>
      <c r="Q120" s="64"/>
      <c r="R120" s="24"/>
      <c r="S120" s="24"/>
      <c r="T120" s="24"/>
      <c r="U120" s="25">
        <f t="shared" si="34"/>
        <v>0</v>
      </c>
      <c r="V120" s="24"/>
      <c r="W120" s="24"/>
      <c r="X120" s="24"/>
      <c r="Y120" s="25">
        <f t="shared" si="35"/>
        <v>0</v>
      </c>
      <c r="Z120" s="24"/>
      <c r="AA120" s="24"/>
      <c r="AB120" s="24"/>
      <c r="AC120" s="25">
        <f t="shared" si="36"/>
        <v>0</v>
      </c>
      <c r="AD120" s="24"/>
      <c r="AE120" s="24"/>
      <c r="AF120" s="24"/>
      <c r="AG120" s="25">
        <f t="shared" si="37"/>
        <v>0</v>
      </c>
      <c r="AH120" s="25">
        <f t="shared" si="38"/>
        <v>0</v>
      </c>
      <c r="AI120" s="26">
        <f t="shared" si="33"/>
        <v>0</v>
      </c>
      <c r="AJ120" s="27">
        <f t="shared" si="32"/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25">
      <c r="A121" s="19">
        <v>25</v>
      </c>
      <c r="B121" s="19"/>
      <c r="C121" s="40" t="s">
        <v>465</v>
      </c>
      <c r="D121" s="41">
        <v>45278</v>
      </c>
      <c r="E121" s="70" t="s">
        <v>475</v>
      </c>
      <c r="F121" s="70" t="s">
        <v>113</v>
      </c>
      <c r="G121" s="43" t="s">
        <v>304</v>
      </c>
      <c r="H121" s="29"/>
      <c r="I121" s="29"/>
      <c r="J121" s="199"/>
      <c r="K121" s="57">
        <v>43223000</v>
      </c>
      <c r="L121" s="42" t="s">
        <v>305</v>
      </c>
      <c r="M121" s="93"/>
      <c r="N121" s="93"/>
      <c r="O121" s="93"/>
      <c r="P121" s="64"/>
      <c r="Q121" s="64"/>
      <c r="R121" s="24"/>
      <c r="S121" s="24"/>
      <c r="T121" s="24"/>
      <c r="U121" s="25">
        <f t="shared" si="34"/>
        <v>0</v>
      </c>
      <c r="V121" s="24"/>
      <c r="W121" s="24"/>
      <c r="X121" s="24"/>
      <c r="Y121" s="25">
        <f t="shared" si="35"/>
        <v>0</v>
      </c>
      <c r="Z121" s="24"/>
      <c r="AA121" s="24"/>
      <c r="AB121" s="24"/>
      <c r="AC121" s="25">
        <f t="shared" si="36"/>
        <v>0</v>
      </c>
      <c r="AD121" s="24"/>
      <c r="AE121" s="24"/>
      <c r="AF121" s="24"/>
      <c r="AG121" s="25">
        <f t="shared" si="37"/>
        <v>0</v>
      </c>
      <c r="AH121" s="25">
        <f t="shared" si="38"/>
        <v>0</v>
      </c>
      <c r="AI121" s="26">
        <f t="shared" si="33"/>
        <v>0</v>
      </c>
      <c r="AJ121" s="27">
        <f t="shared" si="32"/>
        <v>0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25">
      <c r="A122" s="19">
        <v>26</v>
      </c>
      <c r="B122" s="19"/>
      <c r="C122" s="40" t="s">
        <v>467</v>
      </c>
      <c r="D122" s="41">
        <v>45278</v>
      </c>
      <c r="E122" s="70" t="s">
        <v>476</v>
      </c>
      <c r="F122" s="70" t="s">
        <v>113</v>
      </c>
      <c r="G122" s="43" t="s">
        <v>304</v>
      </c>
      <c r="H122" s="29"/>
      <c r="I122" s="29"/>
      <c r="J122" s="199"/>
      <c r="K122" s="57">
        <v>13218000</v>
      </c>
      <c r="L122" s="42" t="s">
        <v>305</v>
      </c>
      <c r="M122" s="93"/>
      <c r="N122" s="93"/>
      <c r="O122" s="93"/>
      <c r="P122" s="64"/>
      <c r="Q122" s="64"/>
      <c r="R122" s="24"/>
      <c r="S122" s="24"/>
      <c r="T122" s="24"/>
      <c r="U122" s="25">
        <f t="shared" si="34"/>
        <v>0</v>
      </c>
      <c r="V122" s="24"/>
      <c r="W122" s="24"/>
      <c r="X122" s="24"/>
      <c r="Y122" s="25">
        <f t="shared" si="35"/>
        <v>0</v>
      </c>
      <c r="Z122" s="24"/>
      <c r="AA122" s="24"/>
      <c r="AB122" s="24"/>
      <c r="AC122" s="25">
        <f t="shared" si="36"/>
        <v>0</v>
      </c>
      <c r="AD122" s="24"/>
      <c r="AE122" s="24"/>
      <c r="AF122" s="24"/>
      <c r="AG122" s="25">
        <f t="shared" si="37"/>
        <v>0</v>
      </c>
      <c r="AH122" s="25">
        <f t="shared" si="38"/>
        <v>0</v>
      </c>
      <c r="AI122" s="26">
        <f t="shared" si="33"/>
        <v>0</v>
      </c>
      <c r="AJ122" s="27">
        <f t="shared" si="32"/>
        <v>0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25">
      <c r="A123" s="19">
        <v>27</v>
      </c>
      <c r="B123" s="19"/>
      <c r="C123" s="40" t="s">
        <v>466</v>
      </c>
      <c r="D123" s="41">
        <v>45278</v>
      </c>
      <c r="E123" s="70" t="s">
        <v>477</v>
      </c>
      <c r="F123" s="70" t="s">
        <v>113</v>
      </c>
      <c r="G123" s="43" t="s">
        <v>304</v>
      </c>
      <c r="H123" s="29"/>
      <c r="I123" s="29"/>
      <c r="J123" s="199"/>
      <c r="K123" s="57">
        <v>13833000</v>
      </c>
      <c r="L123" s="42" t="s">
        <v>305</v>
      </c>
      <c r="M123" s="93"/>
      <c r="N123" s="93"/>
      <c r="O123" s="93"/>
      <c r="P123" s="64"/>
      <c r="Q123" s="64"/>
      <c r="R123" s="24"/>
      <c r="S123" s="24"/>
      <c r="T123" s="24"/>
      <c r="U123" s="25">
        <f t="shared" si="34"/>
        <v>0</v>
      </c>
      <c r="V123" s="24"/>
      <c r="W123" s="24"/>
      <c r="X123" s="24"/>
      <c r="Y123" s="25">
        <f t="shared" si="35"/>
        <v>0</v>
      </c>
      <c r="Z123" s="24"/>
      <c r="AA123" s="24"/>
      <c r="AB123" s="57">
        <v>13833000</v>
      </c>
      <c r="AC123" s="25">
        <f t="shared" si="36"/>
        <v>13833000</v>
      </c>
      <c r="AD123" s="24"/>
      <c r="AE123" s="24"/>
      <c r="AF123" s="24"/>
      <c r="AG123" s="25">
        <f t="shared" si="37"/>
        <v>0</v>
      </c>
      <c r="AH123" s="25">
        <f t="shared" si="38"/>
        <v>13833000</v>
      </c>
      <c r="AI123" s="26">
        <f t="shared" si="33"/>
        <v>1.5298318876995235E-2</v>
      </c>
      <c r="AJ123" s="27">
        <f t="shared" si="32"/>
        <v>6.5567112245587473E-3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25">
      <c r="A124" s="19">
        <v>28</v>
      </c>
      <c r="B124" s="19"/>
      <c r="C124" s="40" t="s">
        <v>468</v>
      </c>
      <c r="D124" s="41">
        <v>45278</v>
      </c>
      <c r="E124" s="70" t="s">
        <v>478</v>
      </c>
      <c r="F124" s="70" t="s">
        <v>113</v>
      </c>
      <c r="G124" s="43" t="s">
        <v>304</v>
      </c>
      <c r="H124" s="29"/>
      <c r="I124" s="29"/>
      <c r="J124" s="199"/>
      <c r="K124" s="57">
        <v>27666000</v>
      </c>
      <c r="L124" s="42" t="s">
        <v>305</v>
      </c>
      <c r="M124" s="93"/>
      <c r="N124" s="93"/>
      <c r="O124" s="93"/>
      <c r="P124" s="64"/>
      <c r="Q124" s="64"/>
      <c r="R124" s="24"/>
      <c r="S124" s="24"/>
      <c r="T124" s="24"/>
      <c r="U124" s="25">
        <f t="shared" si="34"/>
        <v>0</v>
      </c>
      <c r="V124" s="24"/>
      <c r="W124" s="24"/>
      <c r="X124" s="24"/>
      <c r="Y124" s="25">
        <f t="shared" si="35"/>
        <v>0</v>
      </c>
      <c r="Z124" s="24"/>
      <c r="AA124" s="24"/>
      <c r="AB124" s="57">
        <v>27666000</v>
      </c>
      <c r="AC124" s="25">
        <f t="shared" si="36"/>
        <v>27666000</v>
      </c>
      <c r="AD124" s="24"/>
      <c r="AE124" s="24"/>
      <c r="AF124" s="24"/>
      <c r="AG124" s="25">
        <f t="shared" si="37"/>
        <v>0</v>
      </c>
      <c r="AH124" s="25">
        <f t="shared" si="38"/>
        <v>27666000</v>
      </c>
      <c r="AI124" s="26">
        <f t="shared" si="33"/>
        <v>3.059663775399047E-2</v>
      </c>
      <c r="AJ124" s="27">
        <f t="shared" si="32"/>
        <v>1.3113422449117495E-2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25">
      <c r="A125" s="19">
        <v>29</v>
      </c>
      <c r="B125" s="19"/>
      <c r="C125" s="40" t="s">
        <v>469</v>
      </c>
      <c r="D125" s="41">
        <v>45278</v>
      </c>
      <c r="E125" s="70" t="s">
        <v>479</v>
      </c>
      <c r="F125" s="70" t="s">
        <v>113</v>
      </c>
      <c r="G125" s="43" t="s">
        <v>304</v>
      </c>
      <c r="H125" s="29"/>
      <c r="I125" s="29"/>
      <c r="J125" s="199"/>
      <c r="K125" s="57">
        <v>13690000</v>
      </c>
      <c r="L125" s="42" t="s">
        <v>305</v>
      </c>
      <c r="M125" s="93"/>
      <c r="N125" s="93"/>
      <c r="O125" s="93"/>
      <c r="P125" s="64"/>
      <c r="Q125" s="64"/>
      <c r="R125" s="24"/>
      <c r="S125" s="24"/>
      <c r="T125" s="24"/>
      <c r="U125" s="25">
        <f t="shared" si="34"/>
        <v>0</v>
      </c>
      <c r="V125" s="24"/>
      <c r="W125" s="24"/>
      <c r="X125" s="24"/>
      <c r="Y125" s="25">
        <f t="shared" si="35"/>
        <v>0</v>
      </c>
      <c r="Z125" s="24"/>
      <c r="AA125" s="24"/>
      <c r="AB125" s="24"/>
      <c r="AC125" s="25">
        <f t="shared" si="36"/>
        <v>0</v>
      </c>
      <c r="AD125" s="24"/>
      <c r="AE125" s="24"/>
      <c r="AF125" s="24"/>
      <c r="AG125" s="25">
        <f t="shared" si="37"/>
        <v>0</v>
      </c>
      <c r="AH125" s="25">
        <f t="shared" si="38"/>
        <v>0</v>
      </c>
      <c r="AI125" s="26">
        <f t="shared" si="33"/>
        <v>0</v>
      </c>
      <c r="AJ125" s="27">
        <f t="shared" si="32"/>
        <v>0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25">
      <c r="A126" s="19">
        <v>30</v>
      </c>
      <c r="B126" s="19"/>
      <c r="C126" s="40" t="s">
        <v>470</v>
      </c>
      <c r="D126" s="41">
        <v>45278</v>
      </c>
      <c r="E126" s="70" t="s">
        <v>480</v>
      </c>
      <c r="F126" s="70" t="s">
        <v>113</v>
      </c>
      <c r="G126" s="43" t="s">
        <v>304</v>
      </c>
      <c r="H126" s="29"/>
      <c r="I126" s="29"/>
      <c r="J126" s="199"/>
      <c r="K126" s="57">
        <v>13833000</v>
      </c>
      <c r="L126" s="42" t="s">
        <v>305</v>
      </c>
      <c r="M126" s="93"/>
      <c r="N126" s="93"/>
      <c r="O126" s="93"/>
      <c r="P126" s="64"/>
      <c r="Q126" s="64"/>
      <c r="R126" s="24"/>
      <c r="S126" s="24"/>
      <c r="T126" s="24"/>
      <c r="U126" s="25">
        <f t="shared" si="34"/>
        <v>0</v>
      </c>
      <c r="V126" s="24"/>
      <c r="W126" s="24"/>
      <c r="X126" s="24"/>
      <c r="Y126" s="25">
        <f t="shared" si="35"/>
        <v>0</v>
      </c>
      <c r="Z126" s="24"/>
      <c r="AA126" s="24"/>
      <c r="AB126" s="57">
        <v>13833000</v>
      </c>
      <c r="AC126" s="25">
        <f t="shared" si="36"/>
        <v>13833000</v>
      </c>
      <c r="AD126" s="24"/>
      <c r="AE126" s="24"/>
      <c r="AF126" s="24"/>
      <c r="AG126" s="25">
        <f t="shared" si="37"/>
        <v>0</v>
      </c>
      <c r="AH126" s="25">
        <f t="shared" si="38"/>
        <v>13833000</v>
      </c>
      <c r="AI126" s="26">
        <f t="shared" si="33"/>
        <v>1.5298318876995235E-2</v>
      </c>
      <c r="AJ126" s="27">
        <f t="shared" si="32"/>
        <v>6.5567112245587473E-3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25">
      <c r="A127" s="19">
        <v>31</v>
      </c>
      <c r="B127" s="19"/>
      <c r="C127" s="40" t="s">
        <v>481</v>
      </c>
      <c r="D127" s="41">
        <v>45566</v>
      </c>
      <c r="E127" s="70" t="s">
        <v>421</v>
      </c>
      <c r="F127" s="70" t="s">
        <v>113</v>
      </c>
      <c r="G127" s="43" t="s">
        <v>304</v>
      </c>
      <c r="H127" s="29"/>
      <c r="I127" s="29"/>
      <c r="J127" s="199"/>
      <c r="K127" s="57">
        <v>11318000</v>
      </c>
      <c r="L127" s="42" t="s">
        <v>305</v>
      </c>
      <c r="M127" s="93"/>
      <c r="N127" s="93"/>
      <c r="O127" s="93"/>
      <c r="P127" s="64"/>
      <c r="Q127" s="64"/>
      <c r="R127" s="24"/>
      <c r="S127" s="24"/>
      <c r="T127" s="24"/>
      <c r="U127" s="25">
        <f t="shared" si="34"/>
        <v>0</v>
      </c>
      <c r="V127" s="24"/>
      <c r="W127" s="24"/>
      <c r="X127" s="24"/>
      <c r="Y127" s="25">
        <f t="shared" si="35"/>
        <v>0</v>
      </c>
      <c r="Z127" s="24"/>
      <c r="AA127" s="24"/>
      <c r="AB127" s="24"/>
      <c r="AC127" s="25">
        <f t="shared" si="36"/>
        <v>0</v>
      </c>
      <c r="AD127" s="24"/>
      <c r="AE127" s="24"/>
      <c r="AF127" s="24"/>
      <c r="AG127" s="25">
        <f t="shared" si="37"/>
        <v>0</v>
      </c>
      <c r="AH127" s="25">
        <f t="shared" si="38"/>
        <v>0</v>
      </c>
      <c r="AI127" s="26">
        <f t="shared" si="33"/>
        <v>0</v>
      </c>
      <c r="AJ127" s="27">
        <f t="shared" si="32"/>
        <v>0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 x14ac:dyDescent="0.25">
      <c r="A128" s="19">
        <v>32</v>
      </c>
      <c r="B128" s="19"/>
      <c r="C128" s="40" t="s">
        <v>482</v>
      </c>
      <c r="D128" s="41">
        <v>45566</v>
      </c>
      <c r="E128" s="70" t="s">
        <v>422</v>
      </c>
      <c r="F128" s="70" t="s">
        <v>113</v>
      </c>
      <c r="G128" s="43" t="s">
        <v>304</v>
      </c>
      <c r="H128" s="29"/>
      <c r="I128" s="29"/>
      <c r="J128" s="199"/>
      <c r="K128" s="57">
        <v>11318000</v>
      </c>
      <c r="L128" s="42" t="s">
        <v>305</v>
      </c>
      <c r="M128" s="93"/>
      <c r="N128" s="93"/>
      <c r="O128" s="93"/>
      <c r="P128" s="64"/>
      <c r="Q128" s="64"/>
      <c r="R128" s="24"/>
      <c r="S128" s="24"/>
      <c r="T128" s="24"/>
      <c r="U128" s="25">
        <f t="shared" si="34"/>
        <v>0</v>
      </c>
      <c r="V128" s="24"/>
      <c r="W128" s="24"/>
      <c r="X128" s="24"/>
      <c r="Y128" s="25">
        <f t="shared" si="35"/>
        <v>0</v>
      </c>
      <c r="Z128" s="24"/>
      <c r="AA128" s="24"/>
      <c r="AB128" s="24"/>
      <c r="AC128" s="25">
        <f t="shared" si="36"/>
        <v>0</v>
      </c>
      <c r="AD128" s="24"/>
      <c r="AE128" s="24"/>
      <c r="AF128" s="24"/>
      <c r="AG128" s="25">
        <f t="shared" si="37"/>
        <v>0</v>
      </c>
      <c r="AH128" s="25">
        <f t="shared" si="38"/>
        <v>0</v>
      </c>
      <c r="AI128" s="26">
        <f t="shared" si="33"/>
        <v>0</v>
      </c>
      <c r="AJ128" s="27">
        <f t="shared" si="32"/>
        <v>0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 x14ac:dyDescent="0.25">
      <c r="A129" s="19">
        <v>33</v>
      </c>
      <c r="B129" s="19"/>
      <c r="C129" s="40" t="s">
        <v>483</v>
      </c>
      <c r="D129" s="41">
        <v>45566</v>
      </c>
      <c r="E129" s="70" t="s">
        <v>425</v>
      </c>
      <c r="F129" s="70" t="s">
        <v>113</v>
      </c>
      <c r="G129" s="43" t="s">
        <v>304</v>
      </c>
      <c r="H129" s="29"/>
      <c r="I129" s="29"/>
      <c r="J129" s="199"/>
      <c r="K129" s="57">
        <v>36583000</v>
      </c>
      <c r="L129" s="42" t="s">
        <v>305</v>
      </c>
      <c r="M129" s="93"/>
      <c r="N129" s="93"/>
      <c r="O129" s="93"/>
      <c r="P129" s="64"/>
      <c r="Q129" s="64"/>
      <c r="R129" s="24"/>
      <c r="S129" s="24"/>
      <c r="T129" s="24"/>
      <c r="U129" s="25">
        <f t="shared" si="34"/>
        <v>0</v>
      </c>
      <c r="V129" s="24"/>
      <c r="W129" s="24"/>
      <c r="X129" s="24"/>
      <c r="Y129" s="25">
        <f t="shared" si="35"/>
        <v>0</v>
      </c>
      <c r="Z129" s="24"/>
      <c r="AA129" s="24"/>
      <c r="AB129" s="24"/>
      <c r="AC129" s="25">
        <f t="shared" si="36"/>
        <v>0</v>
      </c>
      <c r="AD129" s="24"/>
      <c r="AE129" s="24"/>
      <c r="AF129" s="24"/>
      <c r="AG129" s="25">
        <f t="shared" si="37"/>
        <v>0</v>
      </c>
      <c r="AH129" s="25">
        <f t="shared" si="38"/>
        <v>0</v>
      </c>
      <c r="AI129" s="26">
        <f t="shared" si="33"/>
        <v>0</v>
      </c>
      <c r="AJ129" s="27">
        <f t="shared" ref="AJ129:AJ156" si="39">IF(ISERROR(AH129/$AH$264),"-",AH129/$AH$264)</f>
        <v>0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 x14ac:dyDescent="0.25">
      <c r="A130" s="19">
        <v>34</v>
      </c>
      <c r="B130" s="19"/>
      <c r="C130" s="40" t="s">
        <v>484</v>
      </c>
      <c r="D130" s="41">
        <v>45566</v>
      </c>
      <c r="E130" s="70" t="s">
        <v>426</v>
      </c>
      <c r="F130" s="70" t="s">
        <v>113</v>
      </c>
      <c r="G130" s="43" t="s">
        <v>304</v>
      </c>
      <c r="H130" s="29"/>
      <c r="I130" s="29"/>
      <c r="J130" s="199"/>
      <c r="K130" s="57">
        <v>13204000</v>
      </c>
      <c r="L130" s="42" t="s">
        <v>305</v>
      </c>
      <c r="M130" s="93"/>
      <c r="N130" s="93"/>
      <c r="O130" s="93"/>
      <c r="P130" s="64"/>
      <c r="Q130" s="64"/>
      <c r="R130" s="24"/>
      <c r="S130" s="24"/>
      <c r="T130" s="24"/>
      <c r="U130" s="25">
        <f t="shared" si="34"/>
        <v>0</v>
      </c>
      <c r="V130" s="24"/>
      <c r="W130" s="24"/>
      <c r="X130" s="24"/>
      <c r="Y130" s="25">
        <f t="shared" si="35"/>
        <v>0</v>
      </c>
      <c r="Z130" s="24"/>
      <c r="AA130" s="24"/>
      <c r="AB130" s="24"/>
      <c r="AC130" s="25">
        <f t="shared" si="36"/>
        <v>0</v>
      </c>
      <c r="AD130" s="24"/>
      <c r="AE130" s="24"/>
      <c r="AF130" s="24"/>
      <c r="AG130" s="25">
        <f t="shared" si="37"/>
        <v>0</v>
      </c>
      <c r="AH130" s="25">
        <f t="shared" si="38"/>
        <v>0</v>
      </c>
      <c r="AI130" s="26">
        <f t="shared" si="33"/>
        <v>0</v>
      </c>
      <c r="AJ130" s="27">
        <f t="shared" si="39"/>
        <v>0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25">
      <c r="A131" s="19">
        <v>35</v>
      </c>
      <c r="B131" s="19"/>
      <c r="C131" s="40" t="s">
        <v>485</v>
      </c>
      <c r="D131" s="41">
        <v>45566</v>
      </c>
      <c r="E131" s="70" t="s">
        <v>423</v>
      </c>
      <c r="F131" s="70" t="s">
        <v>113</v>
      </c>
      <c r="G131" s="43" t="s">
        <v>304</v>
      </c>
      <c r="H131" s="29"/>
      <c r="I131" s="29"/>
      <c r="J131" s="199"/>
      <c r="K131" s="57">
        <v>12110000</v>
      </c>
      <c r="L131" s="42" t="s">
        <v>305</v>
      </c>
      <c r="M131" s="93"/>
      <c r="N131" s="93"/>
      <c r="O131" s="93"/>
      <c r="P131" s="64"/>
      <c r="Q131" s="64"/>
      <c r="R131" s="24"/>
      <c r="S131" s="24"/>
      <c r="T131" s="24"/>
      <c r="U131" s="25">
        <f t="shared" si="34"/>
        <v>0</v>
      </c>
      <c r="V131" s="24"/>
      <c r="W131" s="24"/>
      <c r="X131" s="24"/>
      <c r="Y131" s="25">
        <f t="shared" si="35"/>
        <v>0</v>
      </c>
      <c r="Z131" s="24"/>
      <c r="AA131" s="24"/>
      <c r="AB131" s="24"/>
      <c r="AC131" s="25">
        <f t="shared" si="36"/>
        <v>0</v>
      </c>
      <c r="AD131" s="24"/>
      <c r="AE131" s="24"/>
      <c r="AF131" s="24"/>
      <c r="AG131" s="25">
        <f t="shared" si="37"/>
        <v>0</v>
      </c>
      <c r="AH131" s="25">
        <f t="shared" si="38"/>
        <v>0</v>
      </c>
      <c r="AI131" s="26">
        <f t="shared" si="33"/>
        <v>0</v>
      </c>
      <c r="AJ131" s="27">
        <f t="shared" si="39"/>
        <v>0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25">
      <c r="A132" s="19">
        <v>36</v>
      </c>
      <c r="B132" s="19"/>
      <c r="C132" s="40" t="s">
        <v>486</v>
      </c>
      <c r="D132" s="41">
        <v>45566</v>
      </c>
      <c r="E132" s="70" t="s">
        <v>424</v>
      </c>
      <c r="F132" s="70" t="s">
        <v>113</v>
      </c>
      <c r="G132" s="43" t="s">
        <v>304</v>
      </c>
      <c r="H132" s="29"/>
      <c r="I132" s="29"/>
      <c r="J132" s="199"/>
      <c r="K132" s="57">
        <v>9432000</v>
      </c>
      <c r="L132" s="42" t="s">
        <v>305</v>
      </c>
      <c r="M132" s="93"/>
      <c r="N132" s="93"/>
      <c r="O132" s="93"/>
      <c r="P132" s="64"/>
      <c r="Q132" s="64"/>
      <c r="R132" s="24"/>
      <c r="S132" s="24"/>
      <c r="T132" s="24"/>
      <c r="U132" s="25">
        <f t="shared" si="34"/>
        <v>0</v>
      </c>
      <c r="V132" s="24"/>
      <c r="W132" s="24"/>
      <c r="X132" s="24"/>
      <c r="Y132" s="25">
        <f t="shared" si="35"/>
        <v>0</v>
      </c>
      <c r="Z132" s="24"/>
      <c r="AA132" s="24"/>
      <c r="AB132" s="24"/>
      <c r="AC132" s="25">
        <f t="shared" si="36"/>
        <v>0</v>
      </c>
      <c r="AD132" s="24"/>
      <c r="AE132" s="24"/>
      <c r="AF132" s="24"/>
      <c r="AG132" s="25">
        <f t="shared" si="37"/>
        <v>0</v>
      </c>
      <c r="AH132" s="25">
        <f t="shared" si="38"/>
        <v>0</v>
      </c>
      <c r="AI132" s="26">
        <f t="shared" si="33"/>
        <v>0</v>
      </c>
      <c r="AJ132" s="27">
        <f t="shared" si="39"/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 x14ac:dyDescent="0.25">
      <c r="A133" s="19">
        <v>37</v>
      </c>
      <c r="B133" s="19"/>
      <c r="C133" s="40" t="s">
        <v>487</v>
      </c>
      <c r="D133" s="41">
        <v>45566</v>
      </c>
      <c r="E133" s="70" t="s">
        <v>427</v>
      </c>
      <c r="F133" s="70" t="s">
        <v>113</v>
      </c>
      <c r="G133" s="43" t="s">
        <v>304</v>
      </c>
      <c r="H133" s="29"/>
      <c r="I133" s="29"/>
      <c r="J133" s="199"/>
      <c r="K133" s="57">
        <v>12450000</v>
      </c>
      <c r="L133" s="42" t="s">
        <v>305</v>
      </c>
      <c r="M133" s="93"/>
      <c r="N133" s="93"/>
      <c r="O133" s="93"/>
      <c r="P133" s="64"/>
      <c r="Q133" s="64"/>
      <c r="R133" s="24"/>
      <c r="S133" s="24"/>
      <c r="T133" s="24"/>
      <c r="U133" s="25">
        <f t="shared" si="34"/>
        <v>0</v>
      </c>
      <c r="V133" s="24"/>
      <c r="W133" s="24"/>
      <c r="X133" s="24"/>
      <c r="Y133" s="25">
        <f t="shared" si="35"/>
        <v>0</v>
      </c>
      <c r="Z133" s="24"/>
      <c r="AA133" s="24"/>
      <c r="AB133" s="24"/>
      <c r="AC133" s="25">
        <f t="shared" si="36"/>
        <v>0</v>
      </c>
      <c r="AD133" s="24"/>
      <c r="AE133" s="24"/>
      <c r="AF133" s="24"/>
      <c r="AG133" s="25">
        <f t="shared" si="37"/>
        <v>0</v>
      </c>
      <c r="AH133" s="25">
        <f t="shared" si="38"/>
        <v>0</v>
      </c>
      <c r="AI133" s="26">
        <f t="shared" si="33"/>
        <v>0</v>
      </c>
      <c r="AJ133" s="27">
        <f t="shared" si="39"/>
        <v>0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 x14ac:dyDescent="0.25">
      <c r="A134" s="19">
        <v>38</v>
      </c>
      <c r="B134" s="19"/>
      <c r="C134" s="40" t="s">
        <v>488</v>
      </c>
      <c r="D134" s="41">
        <v>45566</v>
      </c>
      <c r="E134" s="70" t="s">
        <v>428</v>
      </c>
      <c r="F134" s="70" t="s">
        <v>113</v>
      </c>
      <c r="G134" s="43" t="s">
        <v>304</v>
      </c>
      <c r="H134" s="29"/>
      <c r="I134" s="29"/>
      <c r="J134" s="199"/>
      <c r="K134" s="57">
        <v>11318000</v>
      </c>
      <c r="L134" s="42" t="s">
        <v>305</v>
      </c>
      <c r="M134" s="93"/>
      <c r="N134" s="93"/>
      <c r="O134" s="93"/>
      <c r="P134" s="64"/>
      <c r="Q134" s="64"/>
      <c r="R134" s="24"/>
      <c r="S134" s="24"/>
      <c r="T134" s="24"/>
      <c r="U134" s="25">
        <f t="shared" si="34"/>
        <v>0</v>
      </c>
      <c r="V134" s="24"/>
      <c r="W134" s="24"/>
      <c r="X134" s="24"/>
      <c r="Y134" s="25">
        <f t="shared" si="35"/>
        <v>0</v>
      </c>
      <c r="Z134" s="24"/>
      <c r="AA134" s="24"/>
      <c r="AB134" s="24"/>
      <c r="AC134" s="25">
        <f t="shared" si="36"/>
        <v>0</v>
      </c>
      <c r="AD134" s="24"/>
      <c r="AE134" s="24"/>
      <c r="AF134" s="24"/>
      <c r="AG134" s="25">
        <f t="shared" si="37"/>
        <v>0</v>
      </c>
      <c r="AH134" s="25">
        <f t="shared" si="38"/>
        <v>0</v>
      </c>
      <c r="AI134" s="26">
        <f t="shared" si="33"/>
        <v>0</v>
      </c>
      <c r="AJ134" s="27">
        <f t="shared" si="39"/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 x14ac:dyDescent="0.25">
      <c r="A135" s="19">
        <v>39</v>
      </c>
      <c r="B135" s="19"/>
      <c r="C135" s="40" t="s">
        <v>489</v>
      </c>
      <c r="D135" s="41">
        <v>45566</v>
      </c>
      <c r="E135" s="70" t="s">
        <v>429</v>
      </c>
      <c r="F135" s="70" t="s">
        <v>113</v>
      </c>
      <c r="G135" s="43" t="s">
        <v>304</v>
      </c>
      <c r="H135" s="29"/>
      <c r="I135" s="29"/>
      <c r="J135" s="199"/>
      <c r="K135" s="57">
        <v>13204000</v>
      </c>
      <c r="L135" s="42" t="s">
        <v>305</v>
      </c>
      <c r="M135" s="93"/>
      <c r="N135" s="93"/>
      <c r="O135" s="93"/>
      <c r="P135" s="64"/>
      <c r="Q135" s="64"/>
      <c r="R135" s="24"/>
      <c r="S135" s="24"/>
      <c r="T135" s="24"/>
      <c r="U135" s="25">
        <f t="shared" si="34"/>
        <v>0</v>
      </c>
      <c r="V135" s="24"/>
      <c r="W135" s="24"/>
      <c r="X135" s="24"/>
      <c r="Y135" s="25">
        <f t="shared" si="35"/>
        <v>0</v>
      </c>
      <c r="Z135" s="24"/>
      <c r="AA135" s="24"/>
      <c r="AB135" s="24"/>
      <c r="AC135" s="25">
        <f t="shared" si="36"/>
        <v>0</v>
      </c>
      <c r="AD135" s="24"/>
      <c r="AE135" s="24"/>
      <c r="AF135" s="24"/>
      <c r="AG135" s="25">
        <f t="shared" si="37"/>
        <v>0</v>
      </c>
      <c r="AH135" s="25">
        <f t="shared" si="38"/>
        <v>0</v>
      </c>
      <c r="AI135" s="26">
        <f t="shared" si="33"/>
        <v>0</v>
      </c>
      <c r="AJ135" s="27">
        <f t="shared" si="39"/>
        <v>0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 x14ac:dyDescent="0.25">
      <c r="A136" s="19">
        <v>40</v>
      </c>
      <c r="B136" s="19"/>
      <c r="C136" s="40" t="s">
        <v>490</v>
      </c>
      <c r="D136" s="41">
        <v>45566</v>
      </c>
      <c r="E136" s="70" t="s">
        <v>441</v>
      </c>
      <c r="F136" s="70" t="s">
        <v>113</v>
      </c>
      <c r="G136" s="43" t="s">
        <v>304</v>
      </c>
      <c r="H136" s="29"/>
      <c r="I136" s="29"/>
      <c r="J136" s="199"/>
      <c r="K136" s="57">
        <v>11318000</v>
      </c>
      <c r="L136" s="42" t="s">
        <v>305</v>
      </c>
      <c r="M136" s="93"/>
      <c r="N136" s="93"/>
      <c r="O136" s="93"/>
      <c r="P136" s="64"/>
      <c r="Q136" s="64"/>
      <c r="R136" s="24"/>
      <c r="S136" s="24"/>
      <c r="T136" s="24"/>
      <c r="U136" s="25">
        <f t="shared" si="34"/>
        <v>0</v>
      </c>
      <c r="V136" s="24"/>
      <c r="W136" s="24"/>
      <c r="X136" s="24"/>
      <c r="Y136" s="25">
        <f t="shared" si="35"/>
        <v>0</v>
      </c>
      <c r="Z136" s="24"/>
      <c r="AA136" s="24"/>
      <c r="AB136" s="24"/>
      <c r="AC136" s="25">
        <f t="shared" si="36"/>
        <v>0</v>
      </c>
      <c r="AD136" s="24"/>
      <c r="AE136" s="24"/>
      <c r="AF136" s="24"/>
      <c r="AG136" s="25">
        <f t="shared" si="37"/>
        <v>0</v>
      </c>
      <c r="AH136" s="25">
        <f t="shared" si="38"/>
        <v>0</v>
      </c>
      <c r="AI136" s="26">
        <f t="shared" si="33"/>
        <v>0</v>
      </c>
      <c r="AJ136" s="27">
        <f t="shared" si="39"/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 x14ac:dyDescent="0.25">
      <c r="A137" s="19">
        <v>41</v>
      </c>
      <c r="B137" s="19"/>
      <c r="C137" s="40" t="s">
        <v>491</v>
      </c>
      <c r="D137" s="41">
        <v>45566</v>
      </c>
      <c r="E137" s="70" t="s">
        <v>430</v>
      </c>
      <c r="F137" s="70" t="s">
        <v>113</v>
      </c>
      <c r="G137" s="43" t="s">
        <v>304</v>
      </c>
      <c r="H137" s="29"/>
      <c r="I137" s="29"/>
      <c r="J137" s="199"/>
      <c r="K137" s="57">
        <v>11318000</v>
      </c>
      <c r="L137" s="42" t="s">
        <v>305</v>
      </c>
      <c r="M137" s="93"/>
      <c r="N137" s="93"/>
      <c r="O137" s="93"/>
      <c r="P137" s="64"/>
      <c r="Q137" s="64"/>
      <c r="R137" s="24"/>
      <c r="S137" s="24"/>
      <c r="T137" s="24"/>
      <c r="U137" s="25">
        <f t="shared" si="34"/>
        <v>0</v>
      </c>
      <c r="V137" s="24"/>
      <c r="W137" s="24"/>
      <c r="X137" s="24"/>
      <c r="Y137" s="25">
        <f t="shared" si="35"/>
        <v>0</v>
      </c>
      <c r="Z137" s="24"/>
      <c r="AA137" s="24"/>
      <c r="AB137" s="24"/>
      <c r="AC137" s="25">
        <f t="shared" si="36"/>
        <v>0</v>
      </c>
      <c r="AD137" s="24"/>
      <c r="AE137" s="24"/>
      <c r="AF137" s="24"/>
      <c r="AG137" s="25">
        <f t="shared" si="37"/>
        <v>0</v>
      </c>
      <c r="AH137" s="25">
        <f t="shared" si="38"/>
        <v>0</v>
      </c>
      <c r="AI137" s="26">
        <f t="shared" si="33"/>
        <v>0</v>
      </c>
      <c r="AJ137" s="27">
        <f t="shared" si="39"/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 x14ac:dyDescent="0.25">
      <c r="A138" s="19">
        <v>42</v>
      </c>
      <c r="B138" s="19"/>
      <c r="C138" s="40" t="s">
        <v>492</v>
      </c>
      <c r="D138" s="41">
        <v>45566</v>
      </c>
      <c r="E138" s="70" t="s">
        <v>442</v>
      </c>
      <c r="F138" s="70" t="s">
        <v>113</v>
      </c>
      <c r="G138" s="43" t="s">
        <v>304</v>
      </c>
      <c r="H138" s="29"/>
      <c r="I138" s="29"/>
      <c r="J138" s="199"/>
      <c r="K138" s="57">
        <v>10564000</v>
      </c>
      <c r="L138" s="42" t="s">
        <v>305</v>
      </c>
      <c r="M138" s="93"/>
      <c r="N138" s="93"/>
      <c r="O138" s="93"/>
      <c r="P138" s="64"/>
      <c r="Q138" s="64"/>
      <c r="R138" s="24"/>
      <c r="S138" s="24"/>
      <c r="T138" s="24"/>
      <c r="U138" s="25">
        <f t="shared" si="34"/>
        <v>0</v>
      </c>
      <c r="V138" s="24"/>
      <c r="W138" s="24"/>
      <c r="X138" s="24"/>
      <c r="Y138" s="25">
        <f t="shared" si="35"/>
        <v>0</v>
      </c>
      <c r="Z138" s="24"/>
      <c r="AA138" s="24"/>
      <c r="AB138" s="24"/>
      <c r="AC138" s="25">
        <f t="shared" si="36"/>
        <v>0</v>
      </c>
      <c r="AD138" s="24"/>
      <c r="AE138" s="24"/>
      <c r="AF138" s="24"/>
      <c r="AG138" s="25">
        <f t="shared" si="37"/>
        <v>0</v>
      </c>
      <c r="AH138" s="25">
        <f t="shared" si="38"/>
        <v>0</v>
      </c>
      <c r="AI138" s="26">
        <f t="shared" si="33"/>
        <v>0</v>
      </c>
      <c r="AJ138" s="27">
        <f t="shared" si="39"/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 x14ac:dyDescent="0.25">
      <c r="A139" s="19">
        <v>43</v>
      </c>
      <c r="B139" s="19"/>
      <c r="C139" s="40" t="s">
        <v>493</v>
      </c>
      <c r="D139" s="41">
        <v>45566</v>
      </c>
      <c r="E139" s="70" t="s">
        <v>443</v>
      </c>
      <c r="F139" s="70" t="s">
        <v>113</v>
      </c>
      <c r="G139" s="43" t="s">
        <v>304</v>
      </c>
      <c r="H139" s="29"/>
      <c r="I139" s="29"/>
      <c r="J139" s="199"/>
      <c r="K139" s="57">
        <v>11318000</v>
      </c>
      <c r="L139" s="42" t="s">
        <v>305</v>
      </c>
      <c r="M139" s="93"/>
      <c r="N139" s="93"/>
      <c r="O139" s="93"/>
      <c r="P139" s="64"/>
      <c r="Q139" s="64"/>
      <c r="R139" s="24"/>
      <c r="S139" s="24"/>
      <c r="T139" s="24"/>
      <c r="U139" s="25">
        <f t="shared" si="34"/>
        <v>0</v>
      </c>
      <c r="V139" s="24"/>
      <c r="W139" s="24"/>
      <c r="X139" s="24"/>
      <c r="Y139" s="25">
        <f t="shared" si="35"/>
        <v>0</v>
      </c>
      <c r="Z139" s="24"/>
      <c r="AA139" s="24"/>
      <c r="AB139" s="24"/>
      <c r="AC139" s="25">
        <f t="shared" si="36"/>
        <v>0</v>
      </c>
      <c r="AD139" s="24"/>
      <c r="AE139" s="24"/>
      <c r="AF139" s="24"/>
      <c r="AG139" s="25">
        <f t="shared" si="37"/>
        <v>0</v>
      </c>
      <c r="AH139" s="25">
        <f t="shared" si="38"/>
        <v>0</v>
      </c>
      <c r="AI139" s="26">
        <f t="shared" si="33"/>
        <v>0</v>
      </c>
      <c r="AJ139" s="27">
        <f t="shared" si="39"/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25">
      <c r="A140" s="19">
        <v>44</v>
      </c>
      <c r="B140" s="19"/>
      <c r="C140" s="40" t="s">
        <v>494</v>
      </c>
      <c r="D140" s="41">
        <v>45566</v>
      </c>
      <c r="E140" s="70" t="s">
        <v>444</v>
      </c>
      <c r="F140" s="70" t="s">
        <v>113</v>
      </c>
      <c r="G140" s="43" t="s">
        <v>304</v>
      </c>
      <c r="H140" s="29"/>
      <c r="I140" s="29"/>
      <c r="J140" s="199"/>
      <c r="K140" s="57">
        <v>11318000</v>
      </c>
      <c r="L140" s="42" t="s">
        <v>305</v>
      </c>
      <c r="M140" s="93"/>
      <c r="N140" s="93"/>
      <c r="O140" s="93"/>
      <c r="P140" s="64"/>
      <c r="Q140" s="64"/>
      <c r="R140" s="24"/>
      <c r="S140" s="24"/>
      <c r="T140" s="24"/>
      <c r="U140" s="25">
        <f t="shared" si="34"/>
        <v>0</v>
      </c>
      <c r="V140" s="24"/>
      <c r="W140" s="24"/>
      <c r="X140" s="24"/>
      <c r="Y140" s="25">
        <f t="shared" si="35"/>
        <v>0</v>
      </c>
      <c r="Z140" s="24"/>
      <c r="AA140" s="24"/>
      <c r="AB140" s="24"/>
      <c r="AC140" s="25">
        <f t="shared" si="36"/>
        <v>0</v>
      </c>
      <c r="AD140" s="24"/>
      <c r="AE140" s="24"/>
      <c r="AF140" s="24"/>
      <c r="AG140" s="25">
        <f t="shared" si="37"/>
        <v>0</v>
      </c>
      <c r="AH140" s="25">
        <f t="shared" si="38"/>
        <v>0</v>
      </c>
      <c r="AI140" s="26">
        <f t="shared" si="33"/>
        <v>0</v>
      </c>
      <c r="AJ140" s="27">
        <f t="shared" si="39"/>
        <v>0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 x14ac:dyDescent="0.25">
      <c r="A141" s="19">
        <v>45</v>
      </c>
      <c r="B141" s="19"/>
      <c r="C141" s="40" t="s">
        <v>495</v>
      </c>
      <c r="D141" s="41">
        <v>45566</v>
      </c>
      <c r="E141" s="70" t="s">
        <v>445</v>
      </c>
      <c r="F141" s="70" t="s">
        <v>113</v>
      </c>
      <c r="G141" s="43" t="s">
        <v>304</v>
      </c>
      <c r="H141" s="29"/>
      <c r="I141" s="29"/>
      <c r="J141" s="199"/>
      <c r="K141" s="57">
        <v>13041000</v>
      </c>
      <c r="L141" s="42" t="s">
        <v>305</v>
      </c>
      <c r="M141" s="93"/>
      <c r="N141" s="93"/>
      <c r="O141" s="93"/>
      <c r="P141" s="64"/>
      <c r="Q141" s="64"/>
      <c r="R141" s="24"/>
      <c r="S141" s="24"/>
      <c r="T141" s="24"/>
      <c r="U141" s="25">
        <f t="shared" si="34"/>
        <v>0</v>
      </c>
      <c r="V141" s="24"/>
      <c r="W141" s="24"/>
      <c r="X141" s="24"/>
      <c r="Y141" s="25">
        <f t="shared" si="35"/>
        <v>0</v>
      </c>
      <c r="Z141" s="24"/>
      <c r="AA141" s="24"/>
      <c r="AB141" s="24"/>
      <c r="AC141" s="25">
        <f t="shared" si="36"/>
        <v>0</v>
      </c>
      <c r="AD141" s="24"/>
      <c r="AE141" s="24"/>
      <c r="AF141" s="24"/>
      <c r="AG141" s="25">
        <f t="shared" si="37"/>
        <v>0</v>
      </c>
      <c r="AH141" s="25">
        <f t="shared" si="38"/>
        <v>0</v>
      </c>
      <c r="AI141" s="26">
        <f t="shared" si="33"/>
        <v>0</v>
      </c>
      <c r="AJ141" s="27">
        <f t="shared" si="39"/>
        <v>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 x14ac:dyDescent="0.25">
      <c r="A142" s="19">
        <v>46</v>
      </c>
      <c r="B142" s="19"/>
      <c r="C142" s="40" t="s">
        <v>496</v>
      </c>
      <c r="D142" s="41">
        <v>45566</v>
      </c>
      <c r="E142" s="70" t="s">
        <v>446</v>
      </c>
      <c r="F142" s="70" t="s">
        <v>113</v>
      </c>
      <c r="G142" s="43" t="s">
        <v>304</v>
      </c>
      <c r="H142" s="29"/>
      <c r="I142" s="29"/>
      <c r="J142" s="199"/>
      <c r="K142" s="57">
        <v>11318000</v>
      </c>
      <c r="L142" s="42" t="s">
        <v>305</v>
      </c>
      <c r="M142" s="93"/>
      <c r="N142" s="93"/>
      <c r="O142" s="93"/>
      <c r="P142" s="64"/>
      <c r="Q142" s="64"/>
      <c r="R142" s="24"/>
      <c r="S142" s="24"/>
      <c r="T142" s="24"/>
      <c r="U142" s="25">
        <f t="shared" si="34"/>
        <v>0</v>
      </c>
      <c r="V142" s="24"/>
      <c r="W142" s="24"/>
      <c r="X142" s="24"/>
      <c r="Y142" s="25">
        <f t="shared" si="35"/>
        <v>0</v>
      </c>
      <c r="Z142" s="24"/>
      <c r="AA142" s="24"/>
      <c r="AB142" s="24"/>
      <c r="AC142" s="25">
        <f t="shared" si="36"/>
        <v>0</v>
      </c>
      <c r="AD142" s="24"/>
      <c r="AE142" s="24"/>
      <c r="AF142" s="24"/>
      <c r="AG142" s="25">
        <f t="shared" si="37"/>
        <v>0</v>
      </c>
      <c r="AH142" s="25">
        <f t="shared" si="38"/>
        <v>0</v>
      </c>
      <c r="AI142" s="26">
        <f t="shared" si="33"/>
        <v>0</v>
      </c>
      <c r="AJ142" s="27">
        <f t="shared" si="39"/>
        <v>0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 x14ac:dyDescent="0.25">
      <c r="A143" s="19">
        <v>47</v>
      </c>
      <c r="B143" s="19"/>
      <c r="C143" s="40" t="s">
        <v>497</v>
      </c>
      <c r="D143" s="41">
        <v>45566</v>
      </c>
      <c r="E143" s="70" t="s">
        <v>447</v>
      </c>
      <c r="F143" s="70" t="s">
        <v>113</v>
      </c>
      <c r="G143" s="43" t="s">
        <v>304</v>
      </c>
      <c r="H143" s="29"/>
      <c r="I143" s="29"/>
      <c r="J143" s="199"/>
      <c r="K143" s="57">
        <v>13204000</v>
      </c>
      <c r="L143" s="42" t="s">
        <v>305</v>
      </c>
      <c r="M143" s="93"/>
      <c r="N143" s="93"/>
      <c r="O143" s="93"/>
      <c r="P143" s="64"/>
      <c r="Q143" s="64"/>
      <c r="R143" s="24"/>
      <c r="S143" s="24"/>
      <c r="T143" s="24"/>
      <c r="U143" s="25">
        <f t="shared" si="34"/>
        <v>0</v>
      </c>
      <c r="V143" s="24"/>
      <c r="W143" s="24"/>
      <c r="X143" s="24"/>
      <c r="Y143" s="25">
        <f t="shared" si="35"/>
        <v>0</v>
      </c>
      <c r="Z143" s="24"/>
      <c r="AA143" s="24"/>
      <c r="AB143" s="24"/>
      <c r="AC143" s="25">
        <f t="shared" si="36"/>
        <v>0</v>
      </c>
      <c r="AD143" s="24"/>
      <c r="AE143" s="24"/>
      <c r="AF143" s="24"/>
      <c r="AG143" s="25">
        <f t="shared" si="37"/>
        <v>0</v>
      </c>
      <c r="AH143" s="25">
        <f t="shared" si="38"/>
        <v>0</v>
      </c>
      <c r="AI143" s="26">
        <f t="shared" si="33"/>
        <v>0</v>
      </c>
      <c r="AJ143" s="27">
        <f t="shared" si="39"/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25">
      <c r="A144" s="19">
        <v>48</v>
      </c>
      <c r="B144" s="19"/>
      <c r="C144" s="40" t="s">
        <v>498</v>
      </c>
      <c r="D144" s="41">
        <v>45566</v>
      </c>
      <c r="E144" s="70" t="s">
        <v>449</v>
      </c>
      <c r="F144" s="70" t="s">
        <v>113</v>
      </c>
      <c r="G144" s="43" t="s">
        <v>304</v>
      </c>
      <c r="H144" s="29"/>
      <c r="I144" s="29"/>
      <c r="J144" s="199"/>
      <c r="K144" s="57">
        <v>9809000</v>
      </c>
      <c r="L144" s="42" t="s">
        <v>305</v>
      </c>
      <c r="M144" s="93"/>
      <c r="N144" s="93"/>
      <c r="O144" s="93"/>
      <c r="P144" s="64"/>
      <c r="Q144" s="64"/>
      <c r="R144" s="24"/>
      <c r="S144" s="24"/>
      <c r="T144" s="24"/>
      <c r="U144" s="25">
        <f t="shared" si="34"/>
        <v>0</v>
      </c>
      <c r="V144" s="24"/>
      <c r="W144" s="24"/>
      <c r="X144" s="24"/>
      <c r="Y144" s="25">
        <f t="shared" si="35"/>
        <v>0</v>
      </c>
      <c r="Z144" s="24"/>
      <c r="AA144" s="24"/>
      <c r="AB144" s="24"/>
      <c r="AC144" s="25">
        <f t="shared" si="36"/>
        <v>0</v>
      </c>
      <c r="AD144" s="24"/>
      <c r="AE144" s="24"/>
      <c r="AF144" s="24"/>
      <c r="AG144" s="25">
        <f t="shared" si="37"/>
        <v>0</v>
      </c>
      <c r="AH144" s="25">
        <f t="shared" si="38"/>
        <v>0</v>
      </c>
      <c r="AI144" s="26">
        <f t="shared" si="33"/>
        <v>0</v>
      </c>
      <c r="AJ144" s="27">
        <f t="shared" si="39"/>
        <v>0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 x14ac:dyDescent="0.25">
      <c r="A145" s="19">
        <v>49</v>
      </c>
      <c r="B145" s="19"/>
      <c r="C145" s="40" t="s">
        <v>499</v>
      </c>
      <c r="D145" s="41">
        <v>45278</v>
      </c>
      <c r="E145" s="70" t="s">
        <v>448</v>
      </c>
      <c r="F145" s="70" t="s">
        <v>113</v>
      </c>
      <c r="G145" s="43" t="s">
        <v>304</v>
      </c>
      <c r="H145" s="29"/>
      <c r="I145" s="29"/>
      <c r="J145" s="199"/>
      <c r="K145" s="57">
        <v>11318000</v>
      </c>
      <c r="L145" s="42" t="s">
        <v>305</v>
      </c>
      <c r="M145" s="93"/>
      <c r="N145" s="93"/>
      <c r="O145" s="93"/>
      <c r="P145" s="64"/>
      <c r="Q145" s="64"/>
      <c r="R145" s="24"/>
      <c r="S145" s="24"/>
      <c r="T145" s="24"/>
      <c r="U145" s="25">
        <f t="shared" si="34"/>
        <v>0</v>
      </c>
      <c r="V145" s="24"/>
      <c r="W145" s="24"/>
      <c r="X145" s="24"/>
      <c r="Y145" s="25">
        <f t="shared" si="35"/>
        <v>0</v>
      </c>
      <c r="Z145" s="24"/>
      <c r="AA145" s="24"/>
      <c r="AB145" s="24"/>
      <c r="AC145" s="25">
        <f t="shared" si="36"/>
        <v>0</v>
      </c>
      <c r="AD145" s="24"/>
      <c r="AE145" s="24"/>
      <c r="AF145" s="24"/>
      <c r="AG145" s="25">
        <f t="shared" si="37"/>
        <v>0</v>
      </c>
      <c r="AH145" s="25">
        <f t="shared" si="38"/>
        <v>0</v>
      </c>
      <c r="AI145" s="26">
        <f t="shared" si="33"/>
        <v>0</v>
      </c>
      <c r="AJ145" s="27">
        <f t="shared" si="39"/>
        <v>0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 x14ac:dyDescent="0.25">
      <c r="A146" s="19">
        <v>50</v>
      </c>
      <c r="B146" s="19"/>
      <c r="C146" s="40" t="s">
        <v>500</v>
      </c>
      <c r="D146" s="41">
        <v>45566</v>
      </c>
      <c r="E146" s="70" t="s">
        <v>450</v>
      </c>
      <c r="F146" s="70" t="s">
        <v>113</v>
      </c>
      <c r="G146" s="43" t="s">
        <v>304</v>
      </c>
      <c r="H146" s="29"/>
      <c r="I146" s="29"/>
      <c r="J146" s="199"/>
      <c r="K146" s="57">
        <v>11318000</v>
      </c>
      <c r="L146" s="42" t="s">
        <v>305</v>
      </c>
      <c r="M146" s="93"/>
      <c r="N146" s="93"/>
      <c r="O146" s="93"/>
      <c r="P146" s="64"/>
      <c r="Q146" s="64"/>
      <c r="R146" s="24"/>
      <c r="S146" s="24"/>
      <c r="T146" s="24"/>
      <c r="U146" s="25">
        <f t="shared" si="34"/>
        <v>0</v>
      </c>
      <c r="V146" s="24"/>
      <c r="W146" s="24"/>
      <c r="X146" s="24"/>
      <c r="Y146" s="25">
        <f t="shared" si="35"/>
        <v>0</v>
      </c>
      <c r="Z146" s="24"/>
      <c r="AA146" s="24"/>
      <c r="AB146" s="24"/>
      <c r="AC146" s="25">
        <f t="shared" si="36"/>
        <v>0</v>
      </c>
      <c r="AD146" s="24"/>
      <c r="AE146" s="24"/>
      <c r="AF146" s="24"/>
      <c r="AG146" s="25">
        <f t="shared" si="37"/>
        <v>0</v>
      </c>
      <c r="AH146" s="25">
        <f t="shared" si="38"/>
        <v>0</v>
      </c>
      <c r="AI146" s="26">
        <f t="shared" si="33"/>
        <v>0</v>
      </c>
      <c r="AJ146" s="27">
        <f t="shared" si="39"/>
        <v>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 x14ac:dyDescent="0.25">
      <c r="A147" s="19">
        <v>51</v>
      </c>
      <c r="B147" s="19"/>
      <c r="C147" s="40" t="s">
        <v>501</v>
      </c>
      <c r="D147" s="41">
        <v>45566</v>
      </c>
      <c r="E147" s="70" t="s">
        <v>471</v>
      </c>
      <c r="F147" s="70" t="s">
        <v>113</v>
      </c>
      <c r="G147" s="43" t="s">
        <v>304</v>
      </c>
      <c r="H147" s="29"/>
      <c r="I147" s="29"/>
      <c r="J147" s="199"/>
      <c r="K147" s="57">
        <v>26641000</v>
      </c>
      <c r="L147" s="42" t="s">
        <v>305</v>
      </c>
      <c r="M147" s="93"/>
      <c r="N147" s="93"/>
      <c r="O147" s="93"/>
      <c r="P147" s="64"/>
      <c r="Q147" s="64"/>
      <c r="R147" s="24"/>
      <c r="S147" s="24"/>
      <c r="T147" s="24"/>
      <c r="U147" s="25">
        <f t="shared" si="34"/>
        <v>0</v>
      </c>
      <c r="V147" s="24"/>
      <c r="W147" s="24"/>
      <c r="X147" s="24"/>
      <c r="Y147" s="25">
        <f t="shared" si="35"/>
        <v>0</v>
      </c>
      <c r="Z147" s="24"/>
      <c r="AA147" s="24"/>
      <c r="AB147" s="24"/>
      <c r="AC147" s="25">
        <f t="shared" si="36"/>
        <v>0</v>
      </c>
      <c r="AD147" s="24"/>
      <c r="AE147" s="24"/>
      <c r="AF147" s="24"/>
      <c r="AG147" s="25">
        <f t="shared" si="37"/>
        <v>0</v>
      </c>
      <c r="AH147" s="25">
        <f t="shared" si="38"/>
        <v>0</v>
      </c>
      <c r="AI147" s="26">
        <f t="shared" si="33"/>
        <v>0</v>
      </c>
      <c r="AJ147" s="27">
        <f t="shared" si="39"/>
        <v>0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25">
      <c r="A148" s="19">
        <v>52</v>
      </c>
      <c r="B148" s="19"/>
      <c r="C148" s="40" t="s">
        <v>502</v>
      </c>
      <c r="D148" s="41">
        <v>45566</v>
      </c>
      <c r="E148" s="70" t="s">
        <v>472</v>
      </c>
      <c r="F148" s="70" t="s">
        <v>113</v>
      </c>
      <c r="G148" s="43" t="s">
        <v>304</v>
      </c>
      <c r="H148" s="29"/>
      <c r="I148" s="29"/>
      <c r="J148" s="199"/>
      <c r="K148" s="57">
        <v>11644000</v>
      </c>
      <c r="L148" s="42" t="s">
        <v>305</v>
      </c>
      <c r="M148" s="93"/>
      <c r="N148" s="93"/>
      <c r="O148" s="93"/>
      <c r="P148" s="64"/>
      <c r="Q148" s="64"/>
      <c r="R148" s="24"/>
      <c r="S148" s="24"/>
      <c r="T148" s="24"/>
      <c r="U148" s="25">
        <f t="shared" si="34"/>
        <v>0</v>
      </c>
      <c r="V148" s="24"/>
      <c r="W148" s="24"/>
      <c r="X148" s="24"/>
      <c r="Y148" s="25">
        <f t="shared" si="35"/>
        <v>0</v>
      </c>
      <c r="Z148" s="24"/>
      <c r="AA148" s="24"/>
      <c r="AB148" s="24"/>
      <c r="AC148" s="25">
        <f t="shared" si="36"/>
        <v>0</v>
      </c>
      <c r="AD148" s="24"/>
      <c r="AE148" s="24"/>
      <c r="AF148" s="24"/>
      <c r="AG148" s="25">
        <f t="shared" si="37"/>
        <v>0</v>
      </c>
      <c r="AH148" s="25">
        <f t="shared" si="38"/>
        <v>0</v>
      </c>
      <c r="AI148" s="26">
        <f t="shared" si="33"/>
        <v>0</v>
      </c>
      <c r="AJ148" s="27">
        <f t="shared" si="39"/>
        <v>0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 x14ac:dyDescent="0.25">
      <c r="A149" s="19">
        <v>53</v>
      </c>
      <c r="B149" s="19"/>
      <c r="C149" s="40" t="s">
        <v>503</v>
      </c>
      <c r="D149" s="41">
        <v>45566</v>
      </c>
      <c r="E149" s="70" t="s">
        <v>473</v>
      </c>
      <c r="F149" s="70" t="s">
        <v>113</v>
      </c>
      <c r="G149" s="43" t="s">
        <v>304</v>
      </c>
      <c r="H149" s="29"/>
      <c r="I149" s="29"/>
      <c r="J149" s="199"/>
      <c r="K149" s="57">
        <v>13041000</v>
      </c>
      <c r="L149" s="42" t="s">
        <v>305</v>
      </c>
      <c r="M149" s="93"/>
      <c r="N149" s="93"/>
      <c r="O149" s="93"/>
      <c r="P149" s="64"/>
      <c r="Q149" s="64"/>
      <c r="R149" s="24"/>
      <c r="S149" s="24"/>
      <c r="T149" s="24"/>
      <c r="U149" s="25">
        <f t="shared" si="34"/>
        <v>0</v>
      </c>
      <c r="V149" s="24"/>
      <c r="W149" s="24"/>
      <c r="X149" s="24"/>
      <c r="Y149" s="25">
        <f t="shared" si="35"/>
        <v>0</v>
      </c>
      <c r="Z149" s="24"/>
      <c r="AA149" s="24"/>
      <c r="AB149" s="24"/>
      <c r="AC149" s="25">
        <f t="shared" si="36"/>
        <v>0</v>
      </c>
      <c r="AD149" s="24"/>
      <c r="AE149" s="24"/>
      <c r="AF149" s="24"/>
      <c r="AG149" s="25">
        <f t="shared" si="37"/>
        <v>0</v>
      </c>
      <c r="AH149" s="25">
        <f t="shared" si="38"/>
        <v>0</v>
      </c>
      <c r="AI149" s="26">
        <f t="shared" si="33"/>
        <v>0</v>
      </c>
      <c r="AJ149" s="27">
        <f t="shared" si="39"/>
        <v>0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outlineLevel="1" x14ac:dyDescent="0.25">
      <c r="A150" s="19">
        <v>54</v>
      </c>
      <c r="B150" s="19"/>
      <c r="C150" s="40" t="s">
        <v>504</v>
      </c>
      <c r="D150" s="41">
        <v>45566</v>
      </c>
      <c r="E150" s="70" t="s">
        <v>474</v>
      </c>
      <c r="F150" s="70" t="s">
        <v>113</v>
      </c>
      <c r="G150" s="43" t="s">
        <v>304</v>
      </c>
      <c r="H150" s="29"/>
      <c r="I150" s="29"/>
      <c r="J150" s="199"/>
      <c r="K150" s="57">
        <v>9432000</v>
      </c>
      <c r="L150" s="42" t="s">
        <v>305</v>
      </c>
      <c r="M150" s="93"/>
      <c r="N150" s="93"/>
      <c r="O150" s="93"/>
      <c r="P150" s="64"/>
      <c r="Q150" s="64"/>
      <c r="R150" s="24"/>
      <c r="S150" s="24"/>
      <c r="T150" s="24"/>
      <c r="U150" s="25">
        <f t="shared" si="34"/>
        <v>0</v>
      </c>
      <c r="V150" s="24"/>
      <c r="W150" s="24"/>
      <c r="X150" s="24"/>
      <c r="Y150" s="25">
        <f t="shared" si="35"/>
        <v>0</v>
      </c>
      <c r="Z150" s="24"/>
      <c r="AA150" s="24"/>
      <c r="AB150" s="24"/>
      <c r="AC150" s="25">
        <f t="shared" si="36"/>
        <v>0</v>
      </c>
      <c r="AD150" s="24"/>
      <c r="AE150" s="24"/>
      <c r="AF150" s="24"/>
      <c r="AG150" s="25">
        <f t="shared" si="37"/>
        <v>0</v>
      </c>
      <c r="AH150" s="25">
        <f t="shared" si="38"/>
        <v>0</v>
      </c>
      <c r="AI150" s="26">
        <f t="shared" si="33"/>
        <v>0</v>
      </c>
      <c r="AJ150" s="27">
        <f t="shared" si="39"/>
        <v>0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 x14ac:dyDescent="0.25">
      <c r="A151" s="19">
        <v>55</v>
      </c>
      <c r="B151" s="19"/>
      <c r="C151" s="40" t="s">
        <v>505</v>
      </c>
      <c r="D151" s="41">
        <v>45566</v>
      </c>
      <c r="E151" s="70" t="s">
        <v>475</v>
      </c>
      <c r="F151" s="70" t="s">
        <v>113</v>
      </c>
      <c r="G151" s="43" t="s">
        <v>304</v>
      </c>
      <c r="H151" s="29"/>
      <c r="I151" s="29"/>
      <c r="J151" s="199"/>
      <c r="K151" s="57">
        <v>33302000</v>
      </c>
      <c r="L151" s="42" t="s">
        <v>305</v>
      </c>
      <c r="M151" s="93"/>
      <c r="N151" s="93"/>
      <c r="O151" s="93"/>
      <c r="P151" s="64"/>
      <c r="Q151" s="64"/>
      <c r="R151" s="24"/>
      <c r="S151" s="24"/>
      <c r="T151" s="24"/>
      <c r="U151" s="25">
        <f t="shared" si="34"/>
        <v>0</v>
      </c>
      <c r="V151" s="24"/>
      <c r="W151" s="24"/>
      <c r="X151" s="24"/>
      <c r="Y151" s="25">
        <f t="shared" si="35"/>
        <v>0</v>
      </c>
      <c r="Z151" s="24"/>
      <c r="AA151" s="24"/>
      <c r="AB151" s="24"/>
      <c r="AC151" s="25">
        <f t="shared" si="36"/>
        <v>0</v>
      </c>
      <c r="AD151" s="24"/>
      <c r="AE151" s="24"/>
      <c r="AF151" s="24"/>
      <c r="AG151" s="25">
        <f t="shared" si="37"/>
        <v>0</v>
      </c>
      <c r="AH151" s="25">
        <f t="shared" si="38"/>
        <v>0</v>
      </c>
      <c r="AI151" s="26">
        <f t="shared" si="33"/>
        <v>0</v>
      </c>
      <c r="AJ151" s="27">
        <f t="shared" si="39"/>
        <v>0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 x14ac:dyDescent="0.25">
      <c r="A152" s="19">
        <v>56</v>
      </c>
      <c r="B152" s="19"/>
      <c r="C152" s="40" t="s">
        <v>506</v>
      </c>
      <c r="D152" s="41">
        <v>45566</v>
      </c>
      <c r="E152" s="70" t="s">
        <v>476</v>
      </c>
      <c r="F152" s="70" t="s">
        <v>113</v>
      </c>
      <c r="G152" s="43" t="s">
        <v>304</v>
      </c>
      <c r="H152" s="29"/>
      <c r="I152" s="29"/>
      <c r="J152" s="199"/>
      <c r="K152" s="57">
        <v>13041000</v>
      </c>
      <c r="L152" s="42" t="s">
        <v>305</v>
      </c>
      <c r="M152" s="93"/>
      <c r="N152" s="93"/>
      <c r="O152" s="93"/>
      <c r="P152" s="64"/>
      <c r="Q152" s="64"/>
      <c r="R152" s="24"/>
      <c r="S152" s="24"/>
      <c r="T152" s="24"/>
      <c r="U152" s="25">
        <f t="shared" si="34"/>
        <v>0</v>
      </c>
      <c r="V152" s="24"/>
      <c r="W152" s="24"/>
      <c r="X152" s="24"/>
      <c r="Y152" s="25">
        <f t="shared" si="35"/>
        <v>0</v>
      </c>
      <c r="Z152" s="24"/>
      <c r="AA152" s="24"/>
      <c r="AB152" s="24"/>
      <c r="AC152" s="25">
        <f t="shared" si="36"/>
        <v>0</v>
      </c>
      <c r="AD152" s="24"/>
      <c r="AE152" s="24"/>
      <c r="AF152" s="24"/>
      <c r="AG152" s="25">
        <f t="shared" si="37"/>
        <v>0</v>
      </c>
      <c r="AH152" s="25">
        <f t="shared" si="38"/>
        <v>0</v>
      </c>
      <c r="AI152" s="26">
        <f t="shared" si="33"/>
        <v>0</v>
      </c>
      <c r="AJ152" s="27">
        <f t="shared" si="39"/>
        <v>0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 x14ac:dyDescent="0.25">
      <c r="A153" s="19">
        <v>57</v>
      </c>
      <c r="B153" s="19"/>
      <c r="C153" s="40" t="s">
        <v>507</v>
      </c>
      <c r="D153" s="41">
        <v>45566</v>
      </c>
      <c r="E153" s="70" t="s">
        <v>477</v>
      </c>
      <c r="F153" s="70" t="s">
        <v>113</v>
      </c>
      <c r="G153" s="43" t="s">
        <v>304</v>
      </c>
      <c r="H153" s="29"/>
      <c r="I153" s="29"/>
      <c r="J153" s="199"/>
      <c r="K153" s="57">
        <v>12827000</v>
      </c>
      <c r="L153" s="42" t="s">
        <v>305</v>
      </c>
      <c r="M153" s="93"/>
      <c r="N153" s="93"/>
      <c r="O153" s="93"/>
      <c r="P153" s="64"/>
      <c r="Q153" s="64"/>
      <c r="R153" s="24"/>
      <c r="S153" s="24"/>
      <c r="T153" s="24"/>
      <c r="U153" s="25">
        <f t="shared" si="34"/>
        <v>0</v>
      </c>
      <c r="V153" s="24"/>
      <c r="W153" s="24"/>
      <c r="X153" s="24"/>
      <c r="Y153" s="25">
        <f t="shared" si="35"/>
        <v>0</v>
      </c>
      <c r="Z153" s="24"/>
      <c r="AA153" s="24"/>
      <c r="AB153" s="24"/>
      <c r="AC153" s="25">
        <f t="shared" si="36"/>
        <v>0</v>
      </c>
      <c r="AD153" s="24"/>
      <c r="AE153" s="24"/>
      <c r="AF153" s="24"/>
      <c r="AG153" s="25">
        <f t="shared" si="37"/>
        <v>0</v>
      </c>
      <c r="AH153" s="25">
        <f t="shared" si="38"/>
        <v>0</v>
      </c>
      <c r="AI153" s="26">
        <f t="shared" si="33"/>
        <v>0</v>
      </c>
      <c r="AJ153" s="27">
        <f t="shared" si="39"/>
        <v>0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outlineLevel="1" x14ac:dyDescent="0.25">
      <c r="A154" s="19">
        <v>58</v>
      </c>
      <c r="B154" s="19"/>
      <c r="C154" s="40" t="s">
        <v>508</v>
      </c>
      <c r="D154" s="41">
        <v>45566</v>
      </c>
      <c r="E154" s="70" t="s">
        <v>478</v>
      </c>
      <c r="F154" s="70" t="s">
        <v>113</v>
      </c>
      <c r="G154" s="43" t="s">
        <v>304</v>
      </c>
      <c r="H154" s="29"/>
      <c r="I154" s="29"/>
      <c r="J154" s="199"/>
      <c r="K154" s="57">
        <v>13582000</v>
      </c>
      <c r="L154" s="42" t="s">
        <v>305</v>
      </c>
      <c r="M154" s="93"/>
      <c r="N154" s="93"/>
      <c r="O154" s="93"/>
      <c r="P154" s="64"/>
      <c r="Q154" s="64"/>
      <c r="R154" s="24"/>
      <c r="S154" s="24"/>
      <c r="T154" s="24"/>
      <c r="U154" s="25">
        <f t="shared" si="34"/>
        <v>0</v>
      </c>
      <c r="V154" s="24"/>
      <c r="W154" s="24"/>
      <c r="X154" s="24"/>
      <c r="Y154" s="25">
        <f t="shared" si="35"/>
        <v>0</v>
      </c>
      <c r="Z154" s="24"/>
      <c r="AA154" s="24"/>
      <c r="AB154" s="24"/>
      <c r="AC154" s="25">
        <f t="shared" si="36"/>
        <v>0</v>
      </c>
      <c r="AD154" s="24"/>
      <c r="AE154" s="24"/>
      <c r="AF154" s="24"/>
      <c r="AG154" s="25">
        <f t="shared" si="37"/>
        <v>0</v>
      </c>
      <c r="AH154" s="25">
        <f t="shared" si="38"/>
        <v>0</v>
      </c>
      <c r="AI154" s="26">
        <f t="shared" si="33"/>
        <v>0</v>
      </c>
      <c r="AJ154" s="27">
        <f t="shared" si="39"/>
        <v>0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24.95" customHeight="1" outlineLevel="1" x14ac:dyDescent="0.25">
      <c r="A155" s="19">
        <v>59</v>
      </c>
      <c r="B155" s="19"/>
      <c r="C155" s="40" t="s">
        <v>509</v>
      </c>
      <c r="D155" s="41">
        <v>45566</v>
      </c>
      <c r="E155" s="70" t="s">
        <v>479</v>
      </c>
      <c r="F155" s="70" t="s">
        <v>113</v>
      </c>
      <c r="G155" s="43" t="s">
        <v>304</v>
      </c>
      <c r="H155" s="29"/>
      <c r="I155" s="29"/>
      <c r="J155" s="199"/>
      <c r="K155" s="57">
        <v>13507000</v>
      </c>
      <c r="L155" s="42" t="s">
        <v>305</v>
      </c>
      <c r="M155" s="93"/>
      <c r="N155" s="93"/>
      <c r="O155" s="93"/>
      <c r="P155" s="64"/>
      <c r="Q155" s="64"/>
      <c r="R155" s="24"/>
      <c r="S155" s="24"/>
      <c r="T155" s="24"/>
      <c r="U155" s="25">
        <f t="shared" si="34"/>
        <v>0</v>
      </c>
      <c r="V155" s="24"/>
      <c r="W155" s="24"/>
      <c r="X155" s="24"/>
      <c r="Y155" s="25">
        <f t="shared" si="35"/>
        <v>0</v>
      </c>
      <c r="Z155" s="24"/>
      <c r="AA155" s="24"/>
      <c r="AB155" s="24"/>
      <c r="AC155" s="25">
        <f t="shared" si="36"/>
        <v>0</v>
      </c>
      <c r="AD155" s="24"/>
      <c r="AE155" s="24"/>
      <c r="AF155" s="24"/>
      <c r="AG155" s="25">
        <f t="shared" si="37"/>
        <v>0</v>
      </c>
      <c r="AH155" s="25">
        <f t="shared" si="38"/>
        <v>0</v>
      </c>
      <c r="AI155" s="26">
        <f t="shared" si="33"/>
        <v>0</v>
      </c>
      <c r="AJ155" s="27">
        <f t="shared" si="39"/>
        <v>0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 x14ac:dyDescent="0.25">
      <c r="A156" s="19">
        <v>60</v>
      </c>
      <c r="B156" s="19"/>
      <c r="C156" s="40" t="s">
        <v>510</v>
      </c>
      <c r="D156" s="41">
        <v>45566</v>
      </c>
      <c r="E156" s="70" t="s">
        <v>480</v>
      </c>
      <c r="F156" s="70" t="s">
        <v>113</v>
      </c>
      <c r="G156" s="43" t="s">
        <v>304</v>
      </c>
      <c r="H156" s="29"/>
      <c r="I156" s="29"/>
      <c r="J156" s="199"/>
      <c r="K156" s="57">
        <v>13582000</v>
      </c>
      <c r="L156" s="42" t="s">
        <v>305</v>
      </c>
      <c r="M156" s="93"/>
      <c r="N156" s="93"/>
      <c r="O156" s="93"/>
      <c r="P156" s="64"/>
      <c r="Q156" s="64"/>
      <c r="R156" s="24"/>
      <c r="S156" s="24"/>
      <c r="T156" s="24"/>
      <c r="U156" s="25">
        <f t="shared" si="34"/>
        <v>0</v>
      </c>
      <c r="V156" s="24"/>
      <c r="W156" s="24"/>
      <c r="X156" s="24"/>
      <c r="Y156" s="25">
        <f t="shared" si="35"/>
        <v>0</v>
      </c>
      <c r="Z156" s="24"/>
      <c r="AA156" s="24"/>
      <c r="AB156" s="24"/>
      <c r="AC156" s="25">
        <f t="shared" si="36"/>
        <v>0</v>
      </c>
      <c r="AD156" s="24"/>
      <c r="AE156" s="24"/>
      <c r="AF156" s="24"/>
      <c r="AG156" s="25">
        <f t="shared" si="37"/>
        <v>0</v>
      </c>
      <c r="AH156" s="25">
        <f t="shared" si="38"/>
        <v>0</v>
      </c>
      <c r="AI156" s="26">
        <f t="shared" si="33"/>
        <v>0</v>
      </c>
      <c r="AJ156" s="27">
        <f t="shared" si="39"/>
        <v>0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s="37" customFormat="1" ht="12.75" customHeight="1" x14ac:dyDescent="0.25">
      <c r="A157" s="180" t="s">
        <v>57</v>
      </c>
      <c r="B157" s="181"/>
      <c r="C157" s="182"/>
      <c r="D157" s="182"/>
      <c r="E157" s="182"/>
      <c r="F157" s="182"/>
      <c r="G157" s="182"/>
      <c r="H157" s="182"/>
      <c r="I157" s="183"/>
      <c r="J157" s="33">
        <f>+J96</f>
        <v>904217000</v>
      </c>
      <c r="K157" s="33">
        <f>SUM(K97:K156)</f>
        <v>904217000</v>
      </c>
      <c r="L157" s="32"/>
      <c r="M157" s="33">
        <f>SUM(M97:M98)</f>
        <v>0</v>
      </c>
      <c r="N157" s="33">
        <f>SUM(N97:N98)</f>
        <v>0</v>
      </c>
      <c r="O157" s="33">
        <f>SUM(O97:O98)</f>
        <v>0</v>
      </c>
      <c r="P157" s="34"/>
      <c r="Q157" s="35"/>
      <c r="R157" s="33">
        <f>SUM(R97:R156)</f>
        <v>0</v>
      </c>
      <c r="S157" s="33">
        <f>SUM(S97:S156)</f>
        <v>0</v>
      </c>
      <c r="T157" s="33">
        <f>SUM(T97:T156)</f>
        <v>0</v>
      </c>
      <c r="U157" s="33">
        <f>SUM(U97:U156)</f>
        <v>0</v>
      </c>
      <c r="V157" s="33">
        <f>SUM(V97:V98)</f>
        <v>0</v>
      </c>
      <c r="W157" s="33">
        <f>SUM(W97:W98)</f>
        <v>0</v>
      </c>
      <c r="X157" s="33">
        <f>SUM(X97:X98)</f>
        <v>0</v>
      </c>
      <c r="Y157" s="33">
        <f>SUM(Y97:Y156)</f>
        <v>0</v>
      </c>
      <c r="Z157" s="33">
        <f t="shared" ref="Z157:AA157" si="40">SUM(Z97:Z156)</f>
        <v>0</v>
      </c>
      <c r="AA157" s="33">
        <f t="shared" si="40"/>
        <v>0</v>
      </c>
      <c r="AB157" s="33">
        <f>SUM(AB97:AB156)</f>
        <v>195760000</v>
      </c>
      <c r="AC157" s="33">
        <f>SUM(AC97:AC156)</f>
        <v>195760000</v>
      </c>
      <c r="AD157" s="33">
        <f>SUM(AD97:AD98)</f>
        <v>0</v>
      </c>
      <c r="AE157" s="33">
        <f>SUM(AE97:AE98)</f>
        <v>0</v>
      </c>
      <c r="AF157" s="33">
        <f>SUM(AF97:AF98)</f>
        <v>0</v>
      </c>
      <c r="AG157" s="33">
        <f>SUM(AG97:AG156)</f>
        <v>0</v>
      </c>
      <c r="AH157" s="33">
        <f>SUM(AH97:AH156)</f>
        <v>195760000</v>
      </c>
      <c r="AI157" s="36">
        <f>IF(ISERROR(AH157/J157),0,AH157/J157)</f>
        <v>0.21649670377796482</v>
      </c>
      <c r="AJ157" s="36">
        <f>IF(ISERROR(AH157/$AH$264),0,AH157/$AH$264)</f>
        <v>9.2788389309594474E-2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x14ac:dyDescent="0.25">
      <c r="A158" s="187" t="s">
        <v>58</v>
      </c>
      <c r="B158" s="188"/>
      <c r="C158" s="188"/>
      <c r="D158" s="188"/>
      <c r="E158" s="189"/>
      <c r="F158" s="9"/>
      <c r="G158" s="10"/>
      <c r="H158" s="11"/>
      <c r="I158" s="11"/>
      <c r="J158" s="185">
        <v>949218420</v>
      </c>
      <c r="K158" s="13"/>
      <c r="L158" s="14"/>
      <c r="M158" s="15"/>
      <c r="N158" s="15"/>
      <c r="O158" s="15"/>
      <c r="P158" s="10"/>
      <c r="Q158" s="16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7"/>
      <c r="AJ158" s="17"/>
    </row>
    <row r="159" spans="1:106" ht="24.95" customHeight="1" outlineLevel="1" x14ac:dyDescent="0.25">
      <c r="A159" s="18">
        <v>1</v>
      </c>
      <c r="B159" s="18"/>
      <c r="C159" s="40" t="s">
        <v>364</v>
      </c>
      <c r="D159" s="41">
        <v>45548</v>
      </c>
      <c r="E159" s="70" t="s">
        <v>511</v>
      </c>
      <c r="F159" s="70" t="s">
        <v>113</v>
      </c>
      <c r="G159" s="43" t="s">
        <v>304</v>
      </c>
      <c r="H159" s="29"/>
      <c r="I159" s="29"/>
      <c r="J159" s="199"/>
      <c r="K159" s="57">
        <v>27438000</v>
      </c>
      <c r="L159" s="42" t="s">
        <v>305</v>
      </c>
      <c r="M159" s="24"/>
      <c r="N159" s="24"/>
      <c r="O159" s="24"/>
      <c r="P159" s="22"/>
      <c r="Q159" s="22"/>
      <c r="R159" s="24"/>
      <c r="S159" s="24"/>
      <c r="T159" s="24"/>
      <c r="U159" s="25">
        <f>SUM(R159:T159)</f>
        <v>0</v>
      </c>
      <c r="V159" s="24"/>
      <c r="W159" s="24"/>
      <c r="X159" s="24"/>
      <c r="Y159" s="25">
        <f>SUM(V159:X159)</f>
        <v>0</v>
      </c>
      <c r="Z159" s="24"/>
      <c r="AA159" s="24"/>
      <c r="AB159" s="24"/>
      <c r="AC159" s="25">
        <f>SUM(Z159:AB159)</f>
        <v>0</v>
      </c>
      <c r="AD159" s="24"/>
      <c r="AE159" s="24"/>
      <c r="AF159" s="24"/>
      <c r="AG159" s="25">
        <f>SUM(AD159:AF159)</f>
        <v>0</v>
      </c>
      <c r="AH159" s="25">
        <f>SUM(U159,Y159,AC159,AG159)</f>
        <v>0</v>
      </c>
      <c r="AI159" s="26">
        <f>IF(ISERROR(AH159/$J$158),0,AH159/$J$158)</f>
        <v>0</v>
      </c>
      <c r="AJ159" s="27">
        <f t="shared" ref="AJ159:AJ187" si="41">IF(ISERROR(AH159/$AH$264),"-",AH159/$AH$264)</f>
        <v>0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 x14ac:dyDescent="0.25">
      <c r="A160" s="18">
        <v>2</v>
      </c>
      <c r="B160" s="18"/>
      <c r="C160" s="40" t="s">
        <v>364</v>
      </c>
      <c r="D160" s="41">
        <v>45541</v>
      </c>
      <c r="E160" s="70" t="s">
        <v>512</v>
      </c>
      <c r="F160" s="70" t="s">
        <v>113</v>
      </c>
      <c r="G160" s="43" t="s">
        <v>304</v>
      </c>
      <c r="H160" s="29"/>
      <c r="I160" s="29"/>
      <c r="J160" s="199"/>
      <c r="K160" s="57">
        <v>15243000</v>
      </c>
      <c r="L160" s="42" t="s">
        <v>305</v>
      </c>
      <c r="M160" s="24"/>
      <c r="N160" s="24"/>
      <c r="O160" s="24"/>
      <c r="P160" s="22"/>
      <c r="Q160" s="22"/>
      <c r="R160" s="24"/>
      <c r="S160" s="24"/>
      <c r="T160" s="24"/>
      <c r="U160" s="25">
        <f t="shared" ref="U160:U187" si="42">SUM(R160:T160)</f>
        <v>0</v>
      </c>
      <c r="V160" s="24"/>
      <c r="W160" s="24"/>
      <c r="X160" s="24"/>
      <c r="Y160" s="25">
        <f t="shared" ref="Y160:Y187" si="43">SUM(V160:X160)</f>
        <v>0</v>
      </c>
      <c r="Z160" s="24"/>
      <c r="AA160" s="24"/>
      <c r="AB160" s="24"/>
      <c r="AC160" s="25">
        <f t="shared" ref="AC160:AC187" si="44">SUM(Z160:AB160)</f>
        <v>0</v>
      </c>
      <c r="AD160" s="24"/>
      <c r="AE160" s="24"/>
      <c r="AF160" s="24"/>
      <c r="AG160" s="25">
        <f t="shared" ref="AG160:AG187" si="45">SUM(AD160:AF160)</f>
        <v>0</v>
      </c>
      <c r="AH160" s="25">
        <f t="shared" ref="AH160:AH187" si="46">SUM(U160,Y160,AC160,AG160)</f>
        <v>0</v>
      </c>
      <c r="AI160" s="26">
        <f t="shared" ref="AI160:AI187" si="47">IF(ISERROR(AH160/$J$158),0,AH160/$J$158)</f>
        <v>0</v>
      </c>
      <c r="AJ160" s="27">
        <f t="shared" si="41"/>
        <v>0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 x14ac:dyDescent="0.25">
      <c r="A161" s="18">
        <v>3</v>
      </c>
      <c r="B161" s="18"/>
      <c r="C161" s="40" t="s">
        <v>364</v>
      </c>
      <c r="D161" s="41">
        <v>45541</v>
      </c>
      <c r="E161" s="70" t="s">
        <v>125</v>
      </c>
      <c r="F161" s="70" t="s">
        <v>113</v>
      </c>
      <c r="G161" s="43" t="s">
        <v>304</v>
      </c>
      <c r="H161" s="29"/>
      <c r="I161" s="29"/>
      <c r="J161" s="199"/>
      <c r="K161" s="57">
        <v>13204000</v>
      </c>
      <c r="L161" s="42" t="s">
        <v>305</v>
      </c>
      <c r="M161" s="24"/>
      <c r="N161" s="24"/>
      <c r="O161" s="24"/>
      <c r="P161" s="22"/>
      <c r="Q161" s="22"/>
      <c r="R161" s="24"/>
      <c r="S161" s="24"/>
      <c r="T161" s="24"/>
      <c r="U161" s="25">
        <f t="shared" si="42"/>
        <v>0</v>
      </c>
      <c r="V161" s="24"/>
      <c r="W161" s="24"/>
      <c r="X161" s="24"/>
      <c r="Y161" s="25">
        <f t="shared" si="43"/>
        <v>0</v>
      </c>
      <c r="Z161" s="24"/>
      <c r="AA161" s="24"/>
      <c r="AB161" s="24"/>
      <c r="AC161" s="25">
        <f t="shared" si="44"/>
        <v>0</v>
      </c>
      <c r="AD161" s="24"/>
      <c r="AE161" s="24"/>
      <c r="AF161" s="24"/>
      <c r="AG161" s="25">
        <f t="shared" si="45"/>
        <v>0</v>
      </c>
      <c r="AH161" s="25">
        <f t="shared" si="46"/>
        <v>0</v>
      </c>
      <c r="AI161" s="26">
        <f t="shared" si="47"/>
        <v>0</v>
      </c>
      <c r="AJ161" s="27">
        <f t="shared" si="41"/>
        <v>0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 x14ac:dyDescent="0.25">
      <c r="A162" s="18">
        <v>4</v>
      </c>
      <c r="B162" s="18"/>
      <c r="C162" s="40" t="s">
        <v>364</v>
      </c>
      <c r="D162" s="41">
        <v>45539</v>
      </c>
      <c r="E162" s="70" t="s">
        <v>513</v>
      </c>
      <c r="F162" s="70" t="s">
        <v>113</v>
      </c>
      <c r="G162" s="43" t="s">
        <v>304</v>
      </c>
      <c r="H162" s="29"/>
      <c r="I162" s="29"/>
      <c r="J162" s="199"/>
      <c r="K162" s="57">
        <v>16651000</v>
      </c>
      <c r="L162" s="42" t="s">
        <v>305</v>
      </c>
      <c r="M162" s="24"/>
      <c r="N162" s="24"/>
      <c r="O162" s="24"/>
      <c r="P162" s="22"/>
      <c r="Q162" s="22"/>
      <c r="R162" s="24"/>
      <c r="S162" s="24"/>
      <c r="T162" s="24"/>
      <c r="U162" s="25">
        <f t="shared" si="42"/>
        <v>0</v>
      </c>
      <c r="V162" s="24"/>
      <c r="W162" s="24"/>
      <c r="X162" s="24"/>
      <c r="Y162" s="25">
        <f t="shared" si="43"/>
        <v>0</v>
      </c>
      <c r="Z162" s="24"/>
      <c r="AA162" s="24"/>
      <c r="AB162" s="24"/>
      <c r="AC162" s="25">
        <f t="shared" si="44"/>
        <v>0</v>
      </c>
      <c r="AD162" s="24"/>
      <c r="AE162" s="24"/>
      <c r="AF162" s="24"/>
      <c r="AG162" s="25">
        <f t="shared" si="45"/>
        <v>0</v>
      </c>
      <c r="AH162" s="25">
        <f t="shared" si="46"/>
        <v>0</v>
      </c>
      <c r="AI162" s="26">
        <f t="shared" si="47"/>
        <v>0</v>
      </c>
      <c r="AJ162" s="27">
        <f t="shared" si="41"/>
        <v>0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 x14ac:dyDescent="0.25">
      <c r="A163" s="18">
        <v>5</v>
      </c>
      <c r="B163" s="18"/>
      <c r="C163" s="40" t="s">
        <v>364</v>
      </c>
      <c r="D163" s="41">
        <v>45539</v>
      </c>
      <c r="E163" s="70" t="s">
        <v>514</v>
      </c>
      <c r="F163" s="70" t="s">
        <v>113</v>
      </c>
      <c r="G163" s="43" t="s">
        <v>304</v>
      </c>
      <c r="H163" s="29"/>
      <c r="I163" s="29"/>
      <c r="J163" s="199"/>
      <c r="K163" s="57">
        <v>13041000</v>
      </c>
      <c r="L163" s="42" t="s">
        <v>305</v>
      </c>
      <c r="M163" s="24"/>
      <c r="N163" s="24"/>
      <c r="O163" s="24"/>
      <c r="P163" s="22"/>
      <c r="Q163" s="22"/>
      <c r="R163" s="24"/>
      <c r="S163" s="24"/>
      <c r="T163" s="24"/>
      <c r="U163" s="25">
        <f t="shared" si="42"/>
        <v>0</v>
      </c>
      <c r="V163" s="24"/>
      <c r="W163" s="24"/>
      <c r="X163" s="24"/>
      <c r="Y163" s="25">
        <f t="shared" si="43"/>
        <v>0</v>
      </c>
      <c r="Z163" s="24"/>
      <c r="AA163" s="24"/>
      <c r="AB163" s="24"/>
      <c r="AC163" s="25">
        <f t="shared" si="44"/>
        <v>0</v>
      </c>
      <c r="AD163" s="24"/>
      <c r="AE163" s="24"/>
      <c r="AF163" s="24"/>
      <c r="AG163" s="25">
        <f t="shared" si="45"/>
        <v>0</v>
      </c>
      <c r="AH163" s="25">
        <f t="shared" si="46"/>
        <v>0</v>
      </c>
      <c r="AI163" s="26">
        <f t="shared" si="47"/>
        <v>0</v>
      </c>
      <c r="AJ163" s="27">
        <f t="shared" si="41"/>
        <v>0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 x14ac:dyDescent="0.25">
      <c r="A164" s="18">
        <v>6</v>
      </c>
      <c r="B164" s="18"/>
      <c r="C164" s="40" t="s">
        <v>364</v>
      </c>
      <c r="D164" s="41">
        <v>45539</v>
      </c>
      <c r="E164" s="70" t="s">
        <v>515</v>
      </c>
      <c r="F164" s="70" t="s">
        <v>113</v>
      </c>
      <c r="G164" s="43" t="s">
        <v>304</v>
      </c>
      <c r="H164" s="29"/>
      <c r="I164" s="29"/>
      <c r="J164" s="199"/>
      <c r="K164" s="57">
        <v>13204000</v>
      </c>
      <c r="L164" s="42" t="s">
        <v>305</v>
      </c>
      <c r="M164" s="24"/>
      <c r="N164" s="24"/>
      <c r="O164" s="24"/>
      <c r="P164" s="22"/>
      <c r="Q164" s="22"/>
      <c r="R164" s="24"/>
      <c r="S164" s="24"/>
      <c r="T164" s="24"/>
      <c r="U164" s="25">
        <f t="shared" si="42"/>
        <v>0</v>
      </c>
      <c r="V164" s="24"/>
      <c r="W164" s="24"/>
      <c r="X164" s="24"/>
      <c r="Y164" s="25">
        <f t="shared" si="43"/>
        <v>0</v>
      </c>
      <c r="Z164" s="24"/>
      <c r="AA164" s="24"/>
      <c r="AB164" s="24"/>
      <c r="AC164" s="25">
        <f t="shared" si="44"/>
        <v>0</v>
      </c>
      <c r="AD164" s="24"/>
      <c r="AE164" s="24"/>
      <c r="AF164" s="24"/>
      <c r="AG164" s="25">
        <f t="shared" si="45"/>
        <v>0</v>
      </c>
      <c r="AH164" s="25">
        <f t="shared" si="46"/>
        <v>0</v>
      </c>
      <c r="AI164" s="26">
        <f t="shared" si="47"/>
        <v>0</v>
      </c>
      <c r="AJ164" s="27">
        <f t="shared" si="41"/>
        <v>0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 x14ac:dyDescent="0.25">
      <c r="A165" s="18">
        <v>7</v>
      </c>
      <c r="B165" s="18"/>
      <c r="C165" s="40" t="s">
        <v>364</v>
      </c>
      <c r="D165" s="41">
        <v>45539</v>
      </c>
      <c r="E165" s="70" t="s">
        <v>516</v>
      </c>
      <c r="F165" s="70" t="s">
        <v>113</v>
      </c>
      <c r="G165" s="43" t="s">
        <v>304</v>
      </c>
      <c r="H165" s="29"/>
      <c r="I165" s="29"/>
      <c r="J165" s="199"/>
      <c r="K165" s="57">
        <v>12226140</v>
      </c>
      <c r="L165" s="42" t="s">
        <v>305</v>
      </c>
      <c r="M165" s="24"/>
      <c r="N165" s="24"/>
      <c r="O165" s="24"/>
      <c r="P165" s="22"/>
      <c r="Q165" s="22"/>
      <c r="R165" s="24"/>
      <c r="S165" s="24"/>
      <c r="T165" s="24"/>
      <c r="U165" s="25">
        <f t="shared" si="42"/>
        <v>0</v>
      </c>
      <c r="V165" s="24"/>
      <c r="W165" s="24"/>
      <c r="X165" s="24"/>
      <c r="Y165" s="25">
        <f t="shared" si="43"/>
        <v>0</v>
      </c>
      <c r="Z165" s="24"/>
      <c r="AA165" s="24"/>
      <c r="AB165" s="24"/>
      <c r="AC165" s="25">
        <f t="shared" si="44"/>
        <v>0</v>
      </c>
      <c r="AD165" s="24"/>
      <c r="AE165" s="24"/>
      <c r="AF165" s="24"/>
      <c r="AG165" s="25">
        <f t="shared" si="45"/>
        <v>0</v>
      </c>
      <c r="AH165" s="25">
        <f t="shared" si="46"/>
        <v>0</v>
      </c>
      <c r="AI165" s="26">
        <f t="shared" si="47"/>
        <v>0</v>
      </c>
      <c r="AJ165" s="27">
        <f t="shared" si="41"/>
        <v>0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 x14ac:dyDescent="0.25">
      <c r="A166" s="18">
        <v>8</v>
      </c>
      <c r="B166" s="18"/>
      <c r="C166" s="40" t="s">
        <v>364</v>
      </c>
      <c r="D166" s="41">
        <v>45538</v>
      </c>
      <c r="E166" s="70" t="s">
        <v>517</v>
      </c>
      <c r="F166" s="70" t="s">
        <v>113</v>
      </c>
      <c r="G166" s="43" t="s">
        <v>304</v>
      </c>
      <c r="H166" s="29"/>
      <c r="I166" s="29"/>
      <c r="J166" s="199"/>
      <c r="K166" s="57">
        <v>15091000</v>
      </c>
      <c r="L166" s="42" t="s">
        <v>305</v>
      </c>
      <c r="M166" s="24"/>
      <c r="N166" s="24"/>
      <c r="O166" s="24"/>
      <c r="P166" s="22"/>
      <c r="Q166" s="22"/>
      <c r="R166" s="24"/>
      <c r="S166" s="24"/>
      <c r="T166" s="24"/>
      <c r="U166" s="25">
        <f t="shared" si="42"/>
        <v>0</v>
      </c>
      <c r="V166" s="24"/>
      <c r="W166" s="24"/>
      <c r="X166" s="24"/>
      <c r="Y166" s="25">
        <f t="shared" si="43"/>
        <v>0</v>
      </c>
      <c r="Z166" s="24"/>
      <c r="AA166" s="24"/>
      <c r="AB166" s="24"/>
      <c r="AC166" s="25">
        <f t="shared" si="44"/>
        <v>0</v>
      </c>
      <c r="AD166" s="24"/>
      <c r="AE166" s="24"/>
      <c r="AF166" s="24"/>
      <c r="AG166" s="25">
        <f t="shared" si="45"/>
        <v>0</v>
      </c>
      <c r="AH166" s="25">
        <f t="shared" si="46"/>
        <v>0</v>
      </c>
      <c r="AI166" s="26">
        <f t="shared" si="47"/>
        <v>0</v>
      </c>
      <c r="AJ166" s="27">
        <f t="shared" si="41"/>
        <v>0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 x14ac:dyDescent="0.25">
      <c r="A167" s="18">
        <v>9</v>
      </c>
      <c r="B167" s="18"/>
      <c r="C167" s="40" t="s">
        <v>364</v>
      </c>
      <c r="D167" s="41">
        <v>45538</v>
      </c>
      <c r="E167" s="70" t="s">
        <v>518</v>
      </c>
      <c r="F167" s="70" t="s">
        <v>113</v>
      </c>
      <c r="G167" s="43" t="s">
        <v>304</v>
      </c>
      <c r="H167" s="29"/>
      <c r="I167" s="29"/>
      <c r="J167" s="199"/>
      <c r="K167" s="57">
        <v>13204000</v>
      </c>
      <c r="L167" s="42" t="s">
        <v>305</v>
      </c>
      <c r="M167" s="24"/>
      <c r="N167" s="24"/>
      <c r="O167" s="24"/>
      <c r="P167" s="22"/>
      <c r="Q167" s="22"/>
      <c r="R167" s="24"/>
      <c r="S167" s="24"/>
      <c r="T167" s="24"/>
      <c r="U167" s="25">
        <f t="shared" si="42"/>
        <v>0</v>
      </c>
      <c r="V167" s="24"/>
      <c r="W167" s="24"/>
      <c r="X167" s="24"/>
      <c r="Y167" s="25">
        <f t="shared" si="43"/>
        <v>0</v>
      </c>
      <c r="Z167" s="24"/>
      <c r="AA167" s="24"/>
      <c r="AB167" s="24"/>
      <c r="AC167" s="25">
        <f t="shared" si="44"/>
        <v>0</v>
      </c>
      <c r="AD167" s="24"/>
      <c r="AE167" s="24"/>
      <c r="AF167" s="24"/>
      <c r="AG167" s="25">
        <f t="shared" si="45"/>
        <v>0</v>
      </c>
      <c r="AH167" s="25">
        <f t="shared" si="46"/>
        <v>0</v>
      </c>
      <c r="AI167" s="26">
        <f t="shared" si="47"/>
        <v>0</v>
      </c>
      <c r="AJ167" s="27">
        <f t="shared" si="41"/>
        <v>0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 x14ac:dyDescent="0.25">
      <c r="A168" s="18">
        <v>10</v>
      </c>
      <c r="B168" s="18"/>
      <c r="C168" s="40" t="s">
        <v>364</v>
      </c>
      <c r="D168" s="41">
        <v>45538</v>
      </c>
      <c r="E168" s="70" t="s">
        <v>519</v>
      </c>
      <c r="F168" s="70" t="s">
        <v>113</v>
      </c>
      <c r="G168" s="43" t="s">
        <v>304</v>
      </c>
      <c r="H168" s="29"/>
      <c r="I168" s="29"/>
      <c r="J168" s="199"/>
      <c r="K168" s="57">
        <v>13204000</v>
      </c>
      <c r="L168" s="42" t="s">
        <v>305</v>
      </c>
      <c r="M168" s="24"/>
      <c r="N168" s="24"/>
      <c r="O168" s="24"/>
      <c r="P168" s="22"/>
      <c r="Q168" s="22"/>
      <c r="R168" s="24"/>
      <c r="S168" s="24"/>
      <c r="T168" s="24"/>
      <c r="U168" s="25">
        <f t="shared" si="42"/>
        <v>0</v>
      </c>
      <c r="V168" s="24"/>
      <c r="W168" s="24"/>
      <c r="X168" s="24"/>
      <c r="Y168" s="25">
        <f t="shared" si="43"/>
        <v>0</v>
      </c>
      <c r="Z168" s="24"/>
      <c r="AA168" s="24"/>
      <c r="AB168" s="24"/>
      <c r="AC168" s="25">
        <f t="shared" si="44"/>
        <v>0</v>
      </c>
      <c r="AD168" s="24"/>
      <c r="AE168" s="24"/>
      <c r="AF168" s="24"/>
      <c r="AG168" s="25">
        <f t="shared" si="45"/>
        <v>0</v>
      </c>
      <c r="AH168" s="25">
        <f t="shared" si="46"/>
        <v>0</v>
      </c>
      <c r="AI168" s="26">
        <f t="shared" si="47"/>
        <v>0</v>
      </c>
      <c r="AJ168" s="27">
        <f t="shared" si="41"/>
        <v>0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 x14ac:dyDescent="0.25">
      <c r="A169" s="18">
        <v>11</v>
      </c>
      <c r="B169" s="18"/>
      <c r="C169" s="40" t="s">
        <v>364</v>
      </c>
      <c r="D169" s="41">
        <v>45538</v>
      </c>
      <c r="E169" s="70" t="s">
        <v>520</v>
      </c>
      <c r="F169" s="70" t="s">
        <v>113</v>
      </c>
      <c r="G169" s="43" t="s">
        <v>304</v>
      </c>
      <c r="H169" s="29"/>
      <c r="I169" s="29"/>
      <c r="J169" s="199"/>
      <c r="K169" s="57">
        <v>29971000</v>
      </c>
      <c r="L169" s="42" t="s">
        <v>305</v>
      </c>
      <c r="M169" s="24"/>
      <c r="N169" s="24"/>
      <c r="O169" s="24"/>
      <c r="P169" s="22"/>
      <c r="Q169" s="22"/>
      <c r="R169" s="24"/>
      <c r="S169" s="24"/>
      <c r="T169" s="24"/>
      <c r="U169" s="25">
        <f t="shared" si="42"/>
        <v>0</v>
      </c>
      <c r="V169" s="24"/>
      <c r="W169" s="24"/>
      <c r="X169" s="24"/>
      <c r="Y169" s="25">
        <f t="shared" si="43"/>
        <v>0</v>
      </c>
      <c r="Z169" s="24"/>
      <c r="AA169" s="24"/>
      <c r="AB169" s="24"/>
      <c r="AC169" s="25">
        <f t="shared" si="44"/>
        <v>0</v>
      </c>
      <c r="AD169" s="24"/>
      <c r="AE169" s="24"/>
      <c r="AF169" s="24"/>
      <c r="AG169" s="25">
        <f t="shared" si="45"/>
        <v>0</v>
      </c>
      <c r="AH169" s="25">
        <f t="shared" si="46"/>
        <v>0</v>
      </c>
      <c r="AI169" s="26">
        <f t="shared" si="47"/>
        <v>0</v>
      </c>
      <c r="AJ169" s="27">
        <f t="shared" si="41"/>
        <v>0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 x14ac:dyDescent="0.25">
      <c r="A170" s="18">
        <v>12</v>
      </c>
      <c r="B170" s="18"/>
      <c r="C170" s="40" t="s">
        <v>364</v>
      </c>
      <c r="D170" s="41">
        <v>45538</v>
      </c>
      <c r="E170" s="70" t="s">
        <v>521</v>
      </c>
      <c r="F170" s="70" t="s">
        <v>113</v>
      </c>
      <c r="G170" s="43" t="s">
        <v>304</v>
      </c>
      <c r="H170" s="29"/>
      <c r="I170" s="29"/>
      <c r="J170" s="199"/>
      <c r="K170" s="57">
        <v>13204000</v>
      </c>
      <c r="L170" s="42" t="s">
        <v>305</v>
      </c>
      <c r="M170" s="24"/>
      <c r="N170" s="24"/>
      <c r="O170" s="24"/>
      <c r="P170" s="22"/>
      <c r="Q170" s="22"/>
      <c r="R170" s="24"/>
      <c r="S170" s="24"/>
      <c r="T170" s="24"/>
      <c r="U170" s="25">
        <f t="shared" si="42"/>
        <v>0</v>
      </c>
      <c r="V170" s="24"/>
      <c r="W170" s="24"/>
      <c r="X170" s="24"/>
      <c r="Y170" s="25">
        <f t="shared" si="43"/>
        <v>0</v>
      </c>
      <c r="Z170" s="24"/>
      <c r="AA170" s="24"/>
      <c r="AB170" s="24"/>
      <c r="AC170" s="25">
        <f t="shared" si="44"/>
        <v>0</v>
      </c>
      <c r="AD170" s="24"/>
      <c r="AE170" s="24"/>
      <c r="AF170" s="24"/>
      <c r="AG170" s="25">
        <f t="shared" si="45"/>
        <v>0</v>
      </c>
      <c r="AH170" s="25">
        <f t="shared" si="46"/>
        <v>0</v>
      </c>
      <c r="AI170" s="26">
        <f t="shared" si="47"/>
        <v>0</v>
      </c>
      <c r="AJ170" s="27">
        <f t="shared" si="41"/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 x14ac:dyDescent="0.25">
      <c r="A171" s="18">
        <v>13</v>
      </c>
      <c r="B171" s="18"/>
      <c r="C171" s="40" t="s">
        <v>364</v>
      </c>
      <c r="D171" s="41">
        <v>45538</v>
      </c>
      <c r="E171" s="70" t="s">
        <v>522</v>
      </c>
      <c r="F171" s="70" t="s">
        <v>113</v>
      </c>
      <c r="G171" s="43" t="s">
        <v>304</v>
      </c>
      <c r="H171" s="29"/>
      <c r="I171" s="29"/>
      <c r="J171" s="199"/>
      <c r="K171" s="57">
        <v>13204000</v>
      </c>
      <c r="L171" s="42" t="s">
        <v>305</v>
      </c>
      <c r="M171" s="132"/>
      <c r="N171" s="132"/>
      <c r="O171" s="132"/>
      <c r="P171" s="108"/>
      <c r="Q171" s="108"/>
      <c r="R171" s="132"/>
      <c r="S171" s="132"/>
      <c r="T171" s="132"/>
      <c r="U171" s="25">
        <f t="shared" si="42"/>
        <v>0</v>
      </c>
      <c r="V171" s="24"/>
      <c r="W171" s="24"/>
      <c r="X171" s="24"/>
      <c r="Y171" s="25">
        <f t="shared" si="43"/>
        <v>0</v>
      </c>
      <c r="Z171" s="132"/>
      <c r="AA171" s="24"/>
      <c r="AB171" s="24"/>
      <c r="AC171" s="25">
        <f t="shared" si="44"/>
        <v>0</v>
      </c>
      <c r="AD171" s="24"/>
      <c r="AE171" s="24"/>
      <c r="AF171" s="24"/>
      <c r="AG171" s="25">
        <f t="shared" si="45"/>
        <v>0</v>
      </c>
      <c r="AH171" s="25">
        <f t="shared" si="46"/>
        <v>0</v>
      </c>
      <c r="AI171" s="26">
        <f t="shared" si="47"/>
        <v>0</v>
      </c>
      <c r="AJ171" s="27">
        <f t="shared" si="41"/>
        <v>0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 x14ac:dyDescent="0.25">
      <c r="A172" s="18">
        <v>14</v>
      </c>
      <c r="B172" s="18"/>
      <c r="C172" s="40" t="s">
        <v>364</v>
      </c>
      <c r="D172" s="41">
        <v>45538</v>
      </c>
      <c r="E172" s="70" t="s">
        <v>523</v>
      </c>
      <c r="F172" s="70" t="s">
        <v>113</v>
      </c>
      <c r="G172" s="43" t="s">
        <v>304</v>
      </c>
      <c r="H172" s="29"/>
      <c r="I172" s="29"/>
      <c r="J172" s="199"/>
      <c r="K172" s="57">
        <v>9432000</v>
      </c>
      <c r="L172" s="42" t="s">
        <v>305</v>
      </c>
      <c r="M172" s="93"/>
      <c r="N172" s="93"/>
      <c r="O172" s="93"/>
      <c r="P172" s="64"/>
      <c r="Q172" s="64"/>
      <c r="R172" s="93"/>
      <c r="S172" s="93"/>
      <c r="T172" s="93"/>
      <c r="U172" s="25">
        <f t="shared" si="42"/>
        <v>0</v>
      </c>
      <c r="V172" s="24"/>
      <c r="W172" s="24"/>
      <c r="X172" s="24"/>
      <c r="Y172" s="25">
        <f t="shared" si="43"/>
        <v>0</v>
      </c>
      <c r="Z172" s="93"/>
      <c r="AA172" s="24"/>
      <c r="AB172" s="24"/>
      <c r="AC172" s="25">
        <f t="shared" si="44"/>
        <v>0</v>
      </c>
      <c r="AD172" s="24"/>
      <c r="AE172" s="24"/>
      <c r="AF172" s="24"/>
      <c r="AG172" s="25">
        <f t="shared" si="45"/>
        <v>0</v>
      </c>
      <c r="AH172" s="25">
        <f t="shared" si="46"/>
        <v>0</v>
      </c>
      <c r="AI172" s="26">
        <f t="shared" si="47"/>
        <v>0</v>
      </c>
      <c r="AJ172" s="27">
        <f t="shared" si="41"/>
        <v>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 x14ac:dyDescent="0.25">
      <c r="A173" s="18">
        <v>15</v>
      </c>
      <c r="B173" s="18"/>
      <c r="C173" s="40" t="s">
        <v>364</v>
      </c>
      <c r="D173" s="41">
        <v>45538</v>
      </c>
      <c r="E173" s="70" t="s">
        <v>128</v>
      </c>
      <c r="F173" s="70" t="s">
        <v>113</v>
      </c>
      <c r="G173" s="43" t="s">
        <v>304</v>
      </c>
      <c r="H173" s="29"/>
      <c r="I173" s="29"/>
      <c r="J173" s="199"/>
      <c r="K173" s="57">
        <v>10564000</v>
      </c>
      <c r="L173" s="42" t="s">
        <v>305</v>
      </c>
      <c r="M173" s="93"/>
      <c r="N173" s="93"/>
      <c r="O173" s="93"/>
      <c r="P173" s="64"/>
      <c r="Q173" s="64"/>
      <c r="R173" s="93"/>
      <c r="S173" s="93"/>
      <c r="T173" s="93"/>
      <c r="U173" s="25">
        <f t="shared" si="42"/>
        <v>0</v>
      </c>
      <c r="V173" s="24"/>
      <c r="W173" s="24"/>
      <c r="X173" s="24"/>
      <c r="Y173" s="25">
        <f t="shared" si="43"/>
        <v>0</v>
      </c>
      <c r="Z173" s="93"/>
      <c r="AA173" s="24"/>
      <c r="AB173" s="24"/>
      <c r="AC173" s="25">
        <f t="shared" si="44"/>
        <v>0</v>
      </c>
      <c r="AD173" s="24"/>
      <c r="AE173" s="24"/>
      <c r="AF173" s="24"/>
      <c r="AG173" s="25">
        <f t="shared" si="45"/>
        <v>0</v>
      </c>
      <c r="AH173" s="25">
        <f t="shared" si="46"/>
        <v>0</v>
      </c>
      <c r="AI173" s="26">
        <f t="shared" si="47"/>
        <v>0</v>
      </c>
      <c r="AJ173" s="27">
        <f t="shared" si="41"/>
        <v>0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25">
      <c r="A174" s="18">
        <v>16</v>
      </c>
      <c r="B174" s="18"/>
      <c r="C174" s="40" t="s">
        <v>364</v>
      </c>
      <c r="D174" s="41">
        <v>45538</v>
      </c>
      <c r="E174" s="70" t="s">
        <v>129</v>
      </c>
      <c r="F174" s="70" t="s">
        <v>113</v>
      </c>
      <c r="G174" s="43" t="s">
        <v>304</v>
      </c>
      <c r="H174" s="29"/>
      <c r="I174" s="29"/>
      <c r="J174" s="199"/>
      <c r="K174" s="57">
        <v>13041000</v>
      </c>
      <c r="L174" s="42" t="s">
        <v>305</v>
      </c>
      <c r="M174" s="93"/>
      <c r="N174" s="93"/>
      <c r="O174" s="93"/>
      <c r="P174" s="64"/>
      <c r="Q174" s="64"/>
      <c r="R174" s="93"/>
      <c r="S174" s="93"/>
      <c r="T174" s="93"/>
      <c r="U174" s="25">
        <f t="shared" si="42"/>
        <v>0</v>
      </c>
      <c r="V174" s="24"/>
      <c r="W174" s="24"/>
      <c r="X174" s="24"/>
      <c r="Y174" s="25">
        <f t="shared" si="43"/>
        <v>0</v>
      </c>
      <c r="Z174" s="93"/>
      <c r="AA174" s="24"/>
      <c r="AB174" s="24"/>
      <c r="AC174" s="25">
        <f t="shared" si="44"/>
        <v>0</v>
      </c>
      <c r="AD174" s="24"/>
      <c r="AE174" s="24"/>
      <c r="AF174" s="24"/>
      <c r="AG174" s="25">
        <f t="shared" si="45"/>
        <v>0</v>
      </c>
      <c r="AH174" s="25">
        <f t="shared" si="46"/>
        <v>0</v>
      </c>
      <c r="AI174" s="26">
        <f t="shared" si="47"/>
        <v>0</v>
      </c>
      <c r="AJ174" s="27">
        <f t="shared" si="41"/>
        <v>0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25">
      <c r="A175" s="18">
        <v>17</v>
      </c>
      <c r="B175" s="110"/>
      <c r="C175" s="40" t="s">
        <v>364</v>
      </c>
      <c r="D175" s="41">
        <v>45538</v>
      </c>
      <c r="E175" s="70" t="s">
        <v>524</v>
      </c>
      <c r="F175" s="70" t="s">
        <v>113</v>
      </c>
      <c r="G175" s="43" t="s">
        <v>304</v>
      </c>
      <c r="H175" s="29"/>
      <c r="I175" s="29"/>
      <c r="J175" s="199"/>
      <c r="K175" s="57">
        <v>13321000</v>
      </c>
      <c r="L175" s="42" t="s">
        <v>305</v>
      </c>
      <c r="M175" s="93"/>
      <c r="N175" s="93"/>
      <c r="O175" s="93"/>
      <c r="P175" s="64"/>
      <c r="Q175" s="64"/>
      <c r="R175" s="93"/>
      <c r="S175" s="93"/>
      <c r="T175" s="93"/>
      <c r="U175" s="25">
        <f t="shared" si="42"/>
        <v>0</v>
      </c>
      <c r="V175" s="24"/>
      <c r="W175" s="24"/>
      <c r="X175" s="24"/>
      <c r="Y175" s="25">
        <f t="shared" si="43"/>
        <v>0</v>
      </c>
      <c r="Z175" s="93"/>
      <c r="AA175" s="24"/>
      <c r="AB175" s="24"/>
      <c r="AC175" s="25">
        <f t="shared" si="44"/>
        <v>0</v>
      </c>
      <c r="AD175" s="24"/>
      <c r="AE175" s="24"/>
      <c r="AF175" s="24"/>
      <c r="AG175" s="25">
        <f t="shared" si="45"/>
        <v>0</v>
      </c>
      <c r="AH175" s="25">
        <f t="shared" si="46"/>
        <v>0</v>
      </c>
      <c r="AI175" s="26">
        <f t="shared" si="47"/>
        <v>0</v>
      </c>
      <c r="AJ175" s="27">
        <f t="shared" si="41"/>
        <v>0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25">
      <c r="A176" s="18">
        <v>18</v>
      </c>
      <c r="B176" s="110"/>
      <c r="C176" s="40" t="s">
        <v>364</v>
      </c>
      <c r="D176" s="41">
        <v>45537</v>
      </c>
      <c r="E176" s="70" t="s">
        <v>525</v>
      </c>
      <c r="F176" s="70" t="s">
        <v>113</v>
      </c>
      <c r="G176" s="43" t="s">
        <v>304</v>
      </c>
      <c r="H176" s="29"/>
      <c r="I176" s="29"/>
      <c r="J176" s="199"/>
      <c r="K176" s="57">
        <v>10564000</v>
      </c>
      <c r="L176" s="42" t="s">
        <v>305</v>
      </c>
      <c r="M176" s="93"/>
      <c r="N176" s="93"/>
      <c r="O176" s="93"/>
      <c r="P176" s="64"/>
      <c r="Q176" s="64"/>
      <c r="R176" s="93"/>
      <c r="S176" s="93"/>
      <c r="T176" s="93"/>
      <c r="U176" s="25">
        <f t="shared" si="42"/>
        <v>0</v>
      </c>
      <c r="V176" s="24"/>
      <c r="W176" s="24"/>
      <c r="X176" s="24"/>
      <c r="Y176" s="25">
        <f t="shared" si="43"/>
        <v>0</v>
      </c>
      <c r="Z176" s="93"/>
      <c r="AA176" s="24"/>
      <c r="AB176" s="24"/>
      <c r="AC176" s="25">
        <f t="shared" si="44"/>
        <v>0</v>
      </c>
      <c r="AD176" s="24"/>
      <c r="AE176" s="24"/>
      <c r="AF176" s="24"/>
      <c r="AG176" s="25">
        <f t="shared" si="45"/>
        <v>0</v>
      </c>
      <c r="AH176" s="25">
        <f t="shared" si="46"/>
        <v>0</v>
      </c>
      <c r="AI176" s="26">
        <f t="shared" si="47"/>
        <v>0</v>
      </c>
      <c r="AJ176" s="27">
        <f t="shared" si="41"/>
        <v>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25">
      <c r="A177" s="18">
        <v>19</v>
      </c>
      <c r="B177" s="110"/>
      <c r="C177" s="40" t="s">
        <v>364</v>
      </c>
      <c r="D177" s="41">
        <v>45537</v>
      </c>
      <c r="E177" s="70" t="s">
        <v>526</v>
      </c>
      <c r="F177" s="70" t="s">
        <v>113</v>
      </c>
      <c r="G177" s="43" t="s">
        <v>304</v>
      </c>
      <c r="H177" s="29"/>
      <c r="I177" s="29"/>
      <c r="J177" s="199"/>
      <c r="K177" s="57">
        <v>13414000</v>
      </c>
      <c r="L177" s="42" t="s">
        <v>305</v>
      </c>
      <c r="M177" s="93"/>
      <c r="N177" s="93"/>
      <c r="O177" s="93"/>
      <c r="P177" s="64"/>
      <c r="Q177" s="64"/>
      <c r="R177" s="93"/>
      <c r="S177" s="93"/>
      <c r="T177" s="93"/>
      <c r="U177" s="25">
        <f t="shared" si="42"/>
        <v>0</v>
      </c>
      <c r="V177" s="24"/>
      <c r="W177" s="24"/>
      <c r="X177" s="24"/>
      <c r="Y177" s="25">
        <f t="shared" si="43"/>
        <v>0</v>
      </c>
      <c r="Z177" s="93"/>
      <c r="AA177" s="24"/>
      <c r="AB177" s="24"/>
      <c r="AC177" s="25">
        <f t="shared" si="44"/>
        <v>0</v>
      </c>
      <c r="AD177" s="24"/>
      <c r="AE177" s="24"/>
      <c r="AF177" s="24"/>
      <c r="AG177" s="25">
        <f t="shared" si="45"/>
        <v>0</v>
      </c>
      <c r="AH177" s="25">
        <f t="shared" si="46"/>
        <v>0</v>
      </c>
      <c r="AI177" s="26">
        <f t="shared" si="47"/>
        <v>0</v>
      </c>
      <c r="AJ177" s="27">
        <f t="shared" si="41"/>
        <v>0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25">
      <c r="A178" s="18">
        <v>20</v>
      </c>
      <c r="B178" s="110"/>
      <c r="C178" s="40" t="s">
        <v>364</v>
      </c>
      <c r="D178" s="41">
        <v>45537</v>
      </c>
      <c r="E178" s="70" t="s">
        <v>527</v>
      </c>
      <c r="F178" s="70" t="s">
        <v>113</v>
      </c>
      <c r="G178" s="43" t="s">
        <v>304</v>
      </c>
      <c r="H178" s="29"/>
      <c r="I178" s="29"/>
      <c r="J178" s="199"/>
      <c r="K178" s="57">
        <v>9432000</v>
      </c>
      <c r="L178" s="42" t="s">
        <v>305</v>
      </c>
      <c r="M178" s="93"/>
      <c r="N178" s="93"/>
      <c r="O178" s="93"/>
      <c r="P178" s="64"/>
      <c r="Q178" s="64"/>
      <c r="R178" s="93"/>
      <c r="S178" s="93"/>
      <c r="T178" s="93"/>
      <c r="U178" s="25">
        <f t="shared" si="42"/>
        <v>0</v>
      </c>
      <c r="V178" s="24"/>
      <c r="W178" s="24"/>
      <c r="X178" s="24"/>
      <c r="Y178" s="25">
        <f t="shared" si="43"/>
        <v>0</v>
      </c>
      <c r="Z178" s="93"/>
      <c r="AA178" s="24"/>
      <c r="AB178" s="24"/>
      <c r="AC178" s="25">
        <f t="shared" si="44"/>
        <v>0</v>
      </c>
      <c r="AD178" s="24"/>
      <c r="AE178" s="24"/>
      <c r="AF178" s="24"/>
      <c r="AG178" s="25">
        <f t="shared" si="45"/>
        <v>0</v>
      </c>
      <c r="AH178" s="25">
        <f t="shared" si="46"/>
        <v>0</v>
      </c>
      <c r="AI178" s="26">
        <f t="shared" si="47"/>
        <v>0</v>
      </c>
      <c r="AJ178" s="27">
        <f t="shared" si="41"/>
        <v>0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 x14ac:dyDescent="0.25">
      <c r="A179" s="18">
        <v>21</v>
      </c>
      <c r="B179" s="110"/>
      <c r="C179" s="40" t="s">
        <v>364</v>
      </c>
      <c r="D179" s="41">
        <v>45537</v>
      </c>
      <c r="E179" s="70" t="s">
        <v>528</v>
      </c>
      <c r="F179" s="70" t="s">
        <v>113</v>
      </c>
      <c r="G179" s="43" t="s">
        <v>304</v>
      </c>
      <c r="H179" s="29"/>
      <c r="I179" s="29"/>
      <c r="J179" s="199"/>
      <c r="K179" s="57">
        <v>11318000</v>
      </c>
      <c r="L179" s="42" t="s">
        <v>305</v>
      </c>
      <c r="M179" s="93"/>
      <c r="N179" s="93"/>
      <c r="O179" s="93"/>
      <c r="P179" s="64"/>
      <c r="Q179" s="64"/>
      <c r="R179" s="93"/>
      <c r="S179" s="93"/>
      <c r="T179" s="93"/>
      <c r="U179" s="25">
        <f t="shared" si="42"/>
        <v>0</v>
      </c>
      <c r="V179" s="24"/>
      <c r="W179" s="24"/>
      <c r="X179" s="24"/>
      <c r="Y179" s="25">
        <f t="shared" si="43"/>
        <v>0</v>
      </c>
      <c r="Z179" s="93"/>
      <c r="AA179" s="24"/>
      <c r="AB179" s="24"/>
      <c r="AC179" s="25">
        <f t="shared" si="44"/>
        <v>0</v>
      </c>
      <c r="AD179" s="24"/>
      <c r="AE179" s="24"/>
      <c r="AF179" s="24"/>
      <c r="AG179" s="25">
        <f t="shared" si="45"/>
        <v>0</v>
      </c>
      <c r="AH179" s="25">
        <f t="shared" si="46"/>
        <v>0</v>
      </c>
      <c r="AI179" s="26">
        <f t="shared" si="47"/>
        <v>0</v>
      </c>
      <c r="AJ179" s="27">
        <f t="shared" si="41"/>
        <v>0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 x14ac:dyDescent="0.25">
      <c r="A180" s="18">
        <v>22</v>
      </c>
      <c r="B180" s="110"/>
      <c r="C180" s="40" t="s">
        <v>364</v>
      </c>
      <c r="D180" s="41">
        <v>45537</v>
      </c>
      <c r="E180" s="70" t="s">
        <v>529</v>
      </c>
      <c r="F180" s="70" t="s">
        <v>113</v>
      </c>
      <c r="G180" s="43" t="s">
        <v>304</v>
      </c>
      <c r="H180" s="29"/>
      <c r="I180" s="29"/>
      <c r="J180" s="199"/>
      <c r="K180" s="57">
        <v>13623140</v>
      </c>
      <c r="L180" s="42" t="s">
        <v>305</v>
      </c>
      <c r="M180" s="93"/>
      <c r="N180" s="93"/>
      <c r="O180" s="93"/>
      <c r="P180" s="64"/>
      <c r="Q180" s="64"/>
      <c r="R180" s="93"/>
      <c r="S180" s="93"/>
      <c r="T180" s="93"/>
      <c r="U180" s="25">
        <f t="shared" si="42"/>
        <v>0</v>
      </c>
      <c r="V180" s="24"/>
      <c r="W180" s="24"/>
      <c r="X180" s="24"/>
      <c r="Y180" s="25">
        <f t="shared" si="43"/>
        <v>0</v>
      </c>
      <c r="Z180" s="93"/>
      <c r="AA180" s="24"/>
      <c r="AB180" s="24"/>
      <c r="AC180" s="25">
        <f t="shared" si="44"/>
        <v>0</v>
      </c>
      <c r="AD180" s="24"/>
      <c r="AE180" s="24"/>
      <c r="AF180" s="24"/>
      <c r="AG180" s="25">
        <f t="shared" si="45"/>
        <v>0</v>
      </c>
      <c r="AH180" s="25">
        <f t="shared" si="46"/>
        <v>0</v>
      </c>
      <c r="AI180" s="26">
        <f t="shared" si="47"/>
        <v>0</v>
      </c>
      <c r="AJ180" s="27">
        <f t="shared" si="41"/>
        <v>0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 x14ac:dyDescent="0.25">
      <c r="A181" s="18">
        <v>23</v>
      </c>
      <c r="B181" s="110"/>
      <c r="C181" s="40" t="s">
        <v>364</v>
      </c>
      <c r="D181" s="41">
        <v>45527</v>
      </c>
      <c r="E181" s="70" t="s">
        <v>530</v>
      </c>
      <c r="F181" s="70" t="s">
        <v>113</v>
      </c>
      <c r="G181" s="43" t="s">
        <v>304</v>
      </c>
      <c r="H181" s="29"/>
      <c r="I181" s="29"/>
      <c r="J181" s="199"/>
      <c r="K181" s="57">
        <v>11318000</v>
      </c>
      <c r="L181" s="42" t="s">
        <v>305</v>
      </c>
      <c r="M181" s="93"/>
      <c r="N181" s="93"/>
      <c r="O181" s="93"/>
      <c r="P181" s="64"/>
      <c r="Q181" s="64"/>
      <c r="R181" s="93"/>
      <c r="S181" s="93"/>
      <c r="T181" s="93"/>
      <c r="U181" s="25">
        <f t="shared" si="42"/>
        <v>0</v>
      </c>
      <c r="V181" s="24"/>
      <c r="W181" s="24"/>
      <c r="X181" s="24"/>
      <c r="Y181" s="25">
        <f t="shared" si="43"/>
        <v>0</v>
      </c>
      <c r="Z181" s="93"/>
      <c r="AA181" s="24"/>
      <c r="AB181" s="24"/>
      <c r="AC181" s="25">
        <f t="shared" si="44"/>
        <v>0</v>
      </c>
      <c r="AD181" s="24"/>
      <c r="AE181" s="24"/>
      <c r="AF181" s="24"/>
      <c r="AG181" s="25">
        <f t="shared" si="45"/>
        <v>0</v>
      </c>
      <c r="AH181" s="25">
        <f t="shared" si="46"/>
        <v>0</v>
      </c>
      <c r="AI181" s="26">
        <f t="shared" si="47"/>
        <v>0</v>
      </c>
      <c r="AJ181" s="27">
        <f t="shared" si="41"/>
        <v>0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25">
      <c r="A182" s="18">
        <v>24</v>
      </c>
      <c r="B182" s="110"/>
      <c r="C182" s="40" t="s">
        <v>364</v>
      </c>
      <c r="D182" s="41">
        <v>45527</v>
      </c>
      <c r="E182" s="70" t="s">
        <v>531</v>
      </c>
      <c r="F182" s="70" t="s">
        <v>113</v>
      </c>
      <c r="G182" s="43" t="s">
        <v>304</v>
      </c>
      <c r="H182" s="29"/>
      <c r="I182" s="29"/>
      <c r="J182" s="199"/>
      <c r="K182" s="57">
        <v>13996140</v>
      </c>
      <c r="L182" s="42" t="s">
        <v>305</v>
      </c>
      <c r="M182" s="93"/>
      <c r="N182" s="93"/>
      <c r="O182" s="93"/>
      <c r="P182" s="64"/>
      <c r="Q182" s="64"/>
      <c r="R182" s="93"/>
      <c r="S182" s="93"/>
      <c r="T182" s="93"/>
      <c r="U182" s="25">
        <f t="shared" si="42"/>
        <v>0</v>
      </c>
      <c r="V182" s="24"/>
      <c r="W182" s="24"/>
      <c r="X182" s="24"/>
      <c r="Y182" s="25">
        <f t="shared" si="43"/>
        <v>0</v>
      </c>
      <c r="Z182" s="93"/>
      <c r="AA182" s="24"/>
      <c r="AB182" s="24"/>
      <c r="AC182" s="25">
        <f t="shared" si="44"/>
        <v>0</v>
      </c>
      <c r="AD182" s="24"/>
      <c r="AE182" s="24"/>
      <c r="AF182" s="24"/>
      <c r="AG182" s="25">
        <f t="shared" si="45"/>
        <v>0</v>
      </c>
      <c r="AH182" s="25">
        <f t="shared" si="46"/>
        <v>0</v>
      </c>
      <c r="AI182" s="26">
        <f t="shared" si="47"/>
        <v>0</v>
      </c>
      <c r="AJ182" s="27">
        <f t="shared" si="41"/>
        <v>0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 x14ac:dyDescent="0.25">
      <c r="A183" s="18">
        <v>25</v>
      </c>
      <c r="B183" s="110"/>
      <c r="C183" s="40" t="s">
        <v>533</v>
      </c>
      <c r="D183" s="41">
        <v>45371</v>
      </c>
      <c r="E183" s="70" t="s">
        <v>125</v>
      </c>
      <c r="F183" s="70" t="s">
        <v>113</v>
      </c>
      <c r="G183" s="43" t="s">
        <v>304</v>
      </c>
      <c r="H183" s="29"/>
      <c r="I183" s="29"/>
      <c r="J183" s="199"/>
      <c r="K183" s="57">
        <v>12536000</v>
      </c>
      <c r="L183" s="42" t="s">
        <v>305</v>
      </c>
      <c r="M183" s="93"/>
      <c r="N183" s="93"/>
      <c r="O183" s="93"/>
      <c r="P183" s="64"/>
      <c r="Q183" s="64"/>
      <c r="R183" s="93"/>
      <c r="S183" s="93"/>
      <c r="T183" s="93"/>
      <c r="U183" s="25">
        <f t="shared" si="42"/>
        <v>0</v>
      </c>
      <c r="V183" s="24"/>
      <c r="W183" s="24">
        <v>12536000</v>
      </c>
      <c r="X183" s="24"/>
      <c r="Y183" s="25">
        <f t="shared" si="43"/>
        <v>12536000</v>
      </c>
      <c r="Z183" s="93"/>
      <c r="AA183" s="24"/>
      <c r="AB183" s="24"/>
      <c r="AC183" s="25">
        <f t="shared" si="44"/>
        <v>0</v>
      </c>
      <c r="AD183" s="24"/>
      <c r="AE183" s="24"/>
      <c r="AF183" s="24"/>
      <c r="AG183" s="25">
        <f t="shared" si="45"/>
        <v>0</v>
      </c>
      <c r="AH183" s="25">
        <f t="shared" si="46"/>
        <v>12536000</v>
      </c>
      <c r="AI183" s="26">
        <f t="shared" si="47"/>
        <v>1.3206654797111923E-2</v>
      </c>
      <c r="AJ183" s="27">
        <f t="shared" si="41"/>
        <v>5.9419454862335323E-3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 x14ac:dyDescent="0.25">
      <c r="A184" s="18">
        <v>26</v>
      </c>
      <c r="B184" s="110"/>
      <c r="C184" s="40" t="s">
        <v>535</v>
      </c>
      <c r="D184" s="41">
        <v>45342</v>
      </c>
      <c r="E184" s="70" t="s">
        <v>126</v>
      </c>
      <c r="F184" s="70" t="s">
        <v>113</v>
      </c>
      <c r="G184" s="43" t="s">
        <v>304</v>
      </c>
      <c r="H184" s="29"/>
      <c r="I184" s="29"/>
      <c r="J184" s="199"/>
      <c r="K184" s="57">
        <v>9217000</v>
      </c>
      <c r="L184" s="42" t="s">
        <v>305</v>
      </c>
      <c r="M184" s="93"/>
      <c r="N184" s="93"/>
      <c r="O184" s="93"/>
      <c r="P184" s="64"/>
      <c r="Q184" s="64"/>
      <c r="R184" s="93"/>
      <c r="S184" s="93"/>
      <c r="T184" s="57">
        <v>9217000</v>
      </c>
      <c r="U184" s="25">
        <f t="shared" si="42"/>
        <v>9217000</v>
      </c>
      <c r="V184" s="24"/>
      <c r="W184" s="24"/>
      <c r="X184" s="24"/>
      <c r="Y184" s="25">
        <f t="shared" si="43"/>
        <v>0</v>
      </c>
      <c r="Z184" s="93"/>
      <c r="AA184" s="24"/>
      <c r="AB184" s="24"/>
      <c r="AC184" s="25">
        <f t="shared" si="44"/>
        <v>0</v>
      </c>
      <c r="AD184" s="24"/>
      <c r="AE184" s="24"/>
      <c r="AF184" s="24"/>
      <c r="AG184" s="25">
        <f t="shared" si="45"/>
        <v>0</v>
      </c>
      <c r="AH184" s="25">
        <f t="shared" si="46"/>
        <v>9217000</v>
      </c>
      <c r="AI184" s="26">
        <f t="shared" si="47"/>
        <v>9.7100939107355299E-3</v>
      </c>
      <c r="AJ184" s="27">
        <f t="shared" si="41"/>
        <v>4.3687708636418691E-3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 x14ac:dyDescent="0.25">
      <c r="A185" s="18">
        <v>27</v>
      </c>
      <c r="B185" s="110"/>
      <c r="C185" s="40" t="s">
        <v>534</v>
      </c>
      <c r="D185" s="41">
        <v>45329</v>
      </c>
      <c r="E185" s="70" t="s">
        <v>127</v>
      </c>
      <c r="F185" s="70" t="s">
        <v>113</v>
      </c>
      <c r="G185" s="43" t="s">
        <v>304</v>
      </c>
      <c r="H185" s="29"/>
      <c r="I185" s="29"/>
      <c r="J185" s="199"/>
      <c r="K185" s="57">
        <v>11061000</v>
      </c>
      <c r="L185" s="42" t="s">
        <v>305</v>
      </c>
      <c r="M185" s="93"/>
      <c r="N185" s="93"/>
      <c r="O185" s="93"/>
      <c r="P185" s="64"/>
      <c r="Q185" s="64"/>
      <c r="R185" s="93"/>
      <c r="S185" s="93"/>
      <c r="T185" s="93"/>
      <c r="U185" s="25">
        <f t="shared" si="42"/>
        <v>0</v>
      </c>
      <c r="V185" s="24"/>
      <c r="W185" s="57">
        <v>11061000</v>
      </c>
      <c r="X185" s="24"/>
      <c r="Y185" s="25">
        <f t="shared" si="43"/>
        <v>11061000</v>
      </c>
      <c r="Z185" s="93"/>
      <c r="AA185" s="24"/>
      <c r="AB185" s="24"/>
      <c r="AC185" s="25">
        <f t="shared" si="44"/>
        <v>0</v>
      </c>
      <c r="AD185" s="24"/>
      <c r="AE185" s="24"/>
      <c r="AF185" s="24"/>
      <c r="AG185" s="25">
        <f t="shared" si="45"/>
        <v>0</v>
      </c>
      <c r="AH185" s="25">
        <f t="shared" si="46"/>
        <v>11061000</v>
      </c>
      <c r="AI185" s="26">
        <f t="shared" si="47"/>
        <v>1.1652744791867819E-2</v>
      </c>
      <c r="AJ185" s="27">
        <f t="shared" si="41"/>
        <v>5.2428094306979185E-3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 x14ac:dyDescent="0.25">
      <c r="A186" s="18">
        <v>28</v>
      </c>
      <c r="B186" s="110"/>
      <c r="C186" s="40" t="s">
        <v>536</v>
      </c>
      <c r="D186" s="41">
        <v>45328</v>
      </c>
      <c r="E186" s="70" t="s">
        <v>128</v>
      </c>
      <c r="F186" s="70" t="s">
        <v>113</v>
      </c>
      <c r="G186" s="43" t="s">
        <v>304</v>
      </c>
      <c r="H186" s="29"/>
      <c r="I186" s="29"/>
      <c r="J186" s="199"/>
      <c r="K186" s="57">
        <v>10324000</v>
      </c>
      <c r="L186" s="42" t="s">
        <v>305</v>
      </c>
      <c r="M186" s="93"/>
      <c r="N186" s="93"/>
      <c r="O186" s="93"/>
      <c r="P186" s="64"/>
      <c r="Q186" s="64"/>
      <c r="R186" s="93"/>
      <c r="S186" s="93"/>
      <c r="T186" s="57">
        <v>10324000</v>
      </c>
      <c r="U186" s="25">
        <f t="shared" si="42"/>
        <v>10324000</v>
      </c>
      <c r="V186" s="24"/>
      <c r="W186" s="24"/>
      <c r="X186" s="24"/>
      <c r="Y186" s="25">
        <f t="shared" si="43"/>
        <v>0</v>
      </c>
      <c r="Z186" s="93"/>
      <c r="AA186" s="24"/>
      <c r="AB186" s="24"/>
      <c r="AC186" s="25">
        <f t="shared" si="44"/>
        <v>0</v>
      </c>
      <c r="AD186" s="24"/>
      <c r="AE186" s="24"/>
      <c r="AF186" s="24"/>
      <c r="AG186" s="25">
        <f t="shared" si="45"/>
        <v>0</v>
      </c>
      <c r="AH186" s="25">
        <f t="shared" si="46"/>
        <v>10324000</v>
      </c>
      <c r="AI186" s="26">
        <f t="shared" si="47"/>
        <v>1.0876316538400087E-2</v>
      </c>
      <c r="AJ186" s="27">
        <f t="shared" si="41"/>
        <v>4.8934783982031741E-3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 x14ac:dyDescent="0.25">
      <c r="A187" s="18">
        <v>29</v>
      </c>
      <c r="B187" s="110"/>
      <c r="C187" s="40" t="s">
        <v>532</v>
      </c>
      <c r="D187" s="41">
        <v>45328</v>
      </c>
      <c r="E187" s="70" t="s">
        <v>129</v>
      </c>
      <c r="F187" s="70" t="s">
        <v>113</v>
      </c>
      <c r="G187" s="43" t="s">
        <v>304</v>
      </c>
      <c r="H187" s="29"/>
      <c r="I187" s="29"/>
      <c r="J187" s="199"/>
      <c r="K187" s="57">
        <v>11380000</v>
      </c>
      <c r="L187" s="42" t="s">
        <v>305</v>
      </c>
      <c r="M187" s="93"/>
      <c r="N187" s="93"/>
      <c r="O187" s="93"/>
      <c r="P187" s="64"/>
      <c r="Q187" s="64"/>
      <c r="R187" s="93"/>
      <c r="S187" s="93"/>
      <c r="T187" s="93"/>
      <c r="U187" s="25">
        <f t="shared" si="42"/>
        <v>0</v>
      </c>
      <c r="V187" s="24"/>
      <c r="W187" s="24">
        <v>11380000</v>
      </c>
      <c r="X187" s="24"/>
      <c r="Y187" s="25">
        <f t="shared" si="43"/>
        <v>11380000</v>
      </c>
      <c r="Z187" s="93"/>
      <c r="AA187" s="24"/>
      <c r="AB187" s="24"/>
      <c r="AC187" s="25">
        <f t="shared" si="44"/>
        <v>0</v>
      </c>
      <c r="AD187" s="24"/>
      <c r="AE187" s="24"/>
      <c r="AF187" s="24"/>
      <c r="AG187" s="25">
        <f t="shared" si="45"/>
        <v>0</v>
      </c>
      <c r="AH187" s="25">
        <f t="shared" si="46"/>
        <v>11380000</v>
      </c>
      <c r="AI187" s="26">
        <f t="shared" si="47"/>
        <v>1.1988810752324001E-2</v>
      </c>
      <c r="AJ187" s="27">
        <f t="shared" si="41"/>
        <v>5.3940124149120614E-3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s="37" customFormat="1" ht="12.75" customHeight="1" x14ac:dyDescent="0.25">
      <c r="A188" s="180" t="s">
        <v>59</v>
      </c>
      <c r="B188" s="181"/>
      <c r="C188" s="182"/>
      <c r="D188" s="182"/>
      <c r="E188" s="182"/>
      <c r="F188" s="182"/>
      <c r="G188" s="182"/>
      <c r="H188" s="182"/>
      <c r="I188" s="183"/>
      <c r="J188" s="33">
        <f>+J158</f>
        <v>949218420</v>
      </c>
      <c r="K188" s="33">
        <f>SUM(K159:K187)</f>
        <v>393426420</v>
      </c>
      <c r="L188" s="32"/>
      <c r="M188" s="33">
        <f>SUM(M159:M174)</f>
        <v>0</v>
      </c>
      <c r="N188" s="33">
        <f>SUM(N159:N174)</f>
        <v>0</v>
      </c>
      <c r="O188" s="33">
        <f>SUM(O159:O174)</f>
        <v>0</v>
      </c>
      <c r="P188" s="34"/>
      <c r="Q188" s="35"/>
      <c r="R188" s="33">
        <f t="shared" ref="R188:AC188" si="48">SUM(R159:R187)</f>
        <v>0</v>
      </c>
      <c r="S188" s="33">
        <f t="shared" si="48"/>
        <v>0</v>
      </c>
      <c r="T188" s="33">
        <f t="shared" si="48"/>
        <v>19541000</v>
      </c>
      <c r="U188" s="33">
        <f t="shared" si="48"/>
        <v>19541000</v>
      </c>
      <c r="V188" s="33">
        <f t="shared" si="48"/>
        <v>0</v>
      </c>
      <c r="W188" s="33">
        <f t="shared" si="48"/>
        <v>34977000</v>
      </c>
      <c r="X188" s="33">
        <f t="shared" si="48"/>
        <v>0</v>
      </c>
      <c r="Y188" s="33">
        <f t="shared" si="48"/>
        <v>34977000</v>
      </c>
      <c r="Z188" s="33">
        <f t="shared" si="48"/>
        <v>0</v>
      </c>
      <c r="AA188" s="33">
        <f t="shared" si="48"/>
        <v>0</v>
      </c>
      <c r="AB188" s="33">
        <f t="shared" si="48"/>
        <v>0</v>
      </c>
      <c r="AC188" s="33">
        <f t="shared" si="48"/>
        <v>0</v>
      </c>
      <c r="AD188" s="33">
        <f>SUM(AD159:AD174)</f>
        <v>0</v>
      </c>
      <c r="AE188" s="33">
        <f>SUM(AE159:AE174)</f>
        <v>0</v>
      </c>
      <c r="AF188" s="33">
        <f>SUM(AF159:AF174)</f>
        <v>0</v>
      </c>
      <c r="AG188" s="33">
        <f>SUM(AG159:AG187)</f>
        <v>0</v>
      </c>
      <c r="AH188" s="33">
        <f>SUM(AH159:AH187)</f>
        <v>54518000</v>
      </c>
      <c r="AI188" s="36">
        <f>IF(ISERROR(AH188/J188),0,AH188/J188)</f>
        <v>5.7434620790439359E-2</v>
      </c>
      <c r="AJ188" s="36">
        <f>IF(ISERROR(AH188/$AH$264),0,AH188/$AH$264)</f>
        <v>2.5841016593688555E-2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x14ac:dyDescent="0.25">
      <c r="A189" s="187" t="s">
        <v>60</v>
      </c>
      <c r="B189" s="188"/>
      <c r="C189" s="188"/>
      <c r="D189" s="188"/>
      <c r="E189" s="189"/>
      <c r="F189" s="9"/>
      <c r="G189" s="10"/>
      <c r="H189" s="11"/>
      <c r="I189" s="11"/>
      <c r="J189" s="185">
        <v>1044945840</v>
      </c>
      <c r="K189" s="13"/>
      <c r="L189" s="14"/>
      <c r="M189" s="15"/>
      <c r="N189" s="15"/>
      <c r="O189" s="15"/>
      <c r="P189" s="10"/>
      <c r="Q189" s="16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7"/>
      <c r="AJ189" s="17"/>
    </row>
    <row r="190" spans="1:106" ht="25.5" outlineLevel="1" x14ac:dyDescent="0.25">
      <c r="A190" s="19">
        <v>1</v>
      </c>
      <c r="B190" s="19"/>
      <c r="C190" s="40" t="s">
        <v>537</v>
      </c>
      <c r="D190" s="41">
        <v>45261</v>
      </c>
      <c r="E190" s="42" t="s">
        <v>540</v>
      </c>
      <c r="F190" s="42" t="s">
        <v>113</v>
      </c>
      <c r="G190" s="43" t="s">
        <v>304</v>
      </c>
      <c r="H190" s="55"/>
      <c r="I190" s="55"/>
      <c r="J190" s="199"/>
      <c r="K190" s="57">
        <v>18719000</v>
      </c>
      <c r="L190" s="42" t="s">
        <v>305</v>
      </c>
      <c r="M190" s="47"/>
      <c r="N190" s="48"/>
      <c r="O190" s="47"/>
      <c r="P190" s="49"/>
      <c r="Q190" s="49"/>
      <c r="R190" s="24"/>
      <c r="S190" s="24"/>
      <c r="T190" s="24"/>
      <c r="U190" s="25">
        <f>SUM(R190:T190)</f>
        <v>0</v>
      </c>
      <c r="V190" s="24"/>
      <c r="W190" s="24"/>
      <c r="X190" s="24"/>
      <c r="Y190" s="25">
        <f>SUM(V190:X190)</f>
        <v>0</v>
      </c>
      <c r="Z190" s="24"/>
      <c r="AA190" s="24"/>
      <c r="AB190" s="57">
        <v>18719000</v>
      </c>
      <c r="AC190" s="25">
        <f>SUM(Z190:AB190)</f>
        <v>18719000</v>
      </c>
      <c r="AD190" s="24"/>
      <c r="AE190" s="24">
        <v>0</v>
      </c>
      <c r="AF190" s="24">
        <v>0</v>
      </c>
      <c r="AG190" s="25">
        <f>SUM(AD190:AF190)</f>
        <v>0</v>
      </c>
      <c r="AH190" s="25">
        <f>SUM(U190,Y190,AC190,AG190)</f>
        <v>18719000</v>
      </c>
      <c r="AI190" s="26">
        <f>IF(ISERROR(AH190/$J$189),0,AH190/$J$189)</f>
        <v>1.7913847094697271E-2</v>
      </c>
      <c r="AJ190" s="27">
        <f>IF(ISERROR(AH190/$AH$264),"-",AH190/$AH$264)</f>
        <v>8.8726290329296017E-3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5.5" outlineLevel="1" x14ac:dyDescent="0.25">
      <c r="A191" s="19">
        <v>2</v>
      </c>
      <c r="B191" s="19"/>
      <c r="C191" s="40" t="s">
        <v>538</v>
      </c>
      <c r="D191" s="41">
        <v>45260</v>
      </c>
      <c r="E191" s="42" t="s">
        <v>541</v>
      </c>
      <c r="F191" s="42" t="s">
        <v>113</v>
      </c>
      <c r="G191" s="43" t="s">
        <v>304</v>
      </c>
      <c r="H191" s="55"/>
      <c r="I191" s="55"/>
      <c r="J191" s="199"/>
      <c r="K191" s="57">
        <v>19213000</v>
      </c>
      <c r="L191" s="42" t="s">
        <v>305</v>
      </c>
      <c r="M191" s="47"/>
      <c r="N191" s="104"/>
      <c r="O191" s="47"/>
      <c r="P191" s="49"/>
      <c r="Q191" s="49"/>
      <c r="R191" s="24"/>
      <c r="S191" s="24"/>
      <c r="T191" s="24"/>
      <c r="U191" s="25">
        <f t="shared" ref="U191:U192" si="49">SUM(R191:T191)</f>
        <v>0</v>
      </c>
      <c r="V191" s="24"/>
      <c r="W191" s="24"/>
      <c r="X191" s="24"/>
      <c r="Y191" s="25">
        <f t="shared" ref="Y191:Y192" si="50">SUM(V191:X191)</f>
        <v>0</v>
      </c>
      <c r="Z191" s="24"/>
      <c r="AA191" s="24"/>
      <c r="AB191" s="57">
        <v>19213000</v>
      </c>
      <c r="AC191" s="25">
        <f t="shared" ref="AC191:AC192" si="51">SUM(Z191:AB191)</f>
        <v>19213000</v>
      </c>
      <c r="AD191" s="24"/>
      <c r="AE191" s="24"/>
      <c r="AF191" s="24"/>
      <c r="AG191" s="25">
        <f t="shared" ref="AG191:AG192" si="52">SUM(AD191:AF191)</f>
        <v>0</v>
      </c>
      <c r="AH191" s="25">
        <f t="shared" ref="AH191:AH192" si="53">SUM(U191,Y191,AC191,AG191)</f>
        <v>19213000</v>
      </c>
      <c r="AI191" s="26">
        <f>IF(ISERROR(AH191/$J$189),0,AH191/$J$189)</f>
        <v>1.8386598869085884E-2</v>
      </c>
      <c r="AJ191" s="27">
        <f>IF(ISERROR(AH191/$AH$264),"-",AH191/$AH$264)</f>
        <v>9.1067803627157672E-3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5.5" outlineLevel="1" x14ac:dyDescent="0.25">
      <c r="A192" s="19">
        <v>3</v>
      </c>
      <c r="B192" s="19"/>
      <c r="C192" s="40" t="s">
        <v>539</v>
      </c>
      <c r="D192" s="41">
        <v>45260</v>
      </c>
      <c r="E192" s="42" t="s">
        <v>542</v>
      </c>
      <c r="F192" s="42" t="s">
        <v>113</v>
      </c>
      <c r="G192" s="43" t="s">
        <v>304</v>
      </c>
      <c r="H192" s="55"/>
      <c r="I192" s="55"/>
      <c r="J192" s="199"/>
      <c r="K192" s="57">
        <v>20080000</v>
      </c>
      <c r="L192" s="42" t="s">
        <v>305</v>
      </c>
      <c r="M192" s="47"/>
      <c r="N192" s="104"/>
      <c r="O192" s="47"/>
      <c r="P192" s="49"/>
      <c r="Q192" s="49"/>
      <c r="R192" s="24"/>
      <c r="S192" s="24"/>
      <c r="T192" s="24"/>
      <c r="U192" s="25">
        <f t="shared" si="49"/>
        <v>0</v>
      </c>
      <c r="V192" s="24"/>
      <c r="W192" s="24"/>
      <c r="X192" s="24"/>
      <c r="Y192" s="25">
        <f t="shared" si="50"/>
        <v>0</v>
      </c>
      <c r="Z192" s="24"/>
      <c r="AA192" s="24"/>
      <c r="AB192" s="57">
        <v>20080000</v>
      </c>
      <c r="AC192" s="25">
        <f t="shared" si="51"/>
        <v>20080000</v>
      </c>
      <c r="AD192" s="24"/>
      <c r="AE192" s="24"/>
      <c r="AF192" s="24"/>
      <c r="AG192" s="25">
        <f t="shared" si="52"/>
        <v>0</v>
      </c>
      <c r="AH192" s="25">
        <f t="shared" si="53"/>
        <v>20080000</v>
      </c>
      <c r="AI192" s="26">
        <f>IF(ISERROR(AH192/$J$189),0,AH192/$J$189)</f>
        <v>1.9216306942759828E-2</v>
      </c>
      <c r="AJ192" s="27">
        <f>IF(ISERROR(AH192/$AH$264),"-",AH192/$AH$264)</f>
        <v>9.5177301662068697E-3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s="37" customFormat="1" ht="12.75" customHeight="1" x14ac:dyDescent="0.25">
      <c r="A193" s="180" t="s">
        <v>61</v>
      </c>
      <c r="B193" s="181"/>
      <c r="C193" s="182"/>
      <c r="D193" s="182"/>
      <c r="E193" s="182"/>
      <c r="F193" s="182"/>
      <c r="G193" s="182"/>
      <c r="H193" s="182"/>
      <c r="I193" s="183"/>
      <c r="J193" s="33">
        <f>SUM(J189:J192)</f>
        <v>1044945840</v>
      </c>
      <c r="K193" s="33">
        <f>SUM(K190:K192)</f>
        <v>58012000</v>
      </c>
      <c r="L193" s="32"/>
      <c r="M193" s="33">
        <f>SUM(M190:M192)</f>
        <v>0</v>
      </c>
      <c r="N193" s="33">
        <f>SUM(N190:N192)</f>
        <v>0</v>
      </c>
      <c r="O193" s="33">
        <f>SUM(O190:O192)</f>
        <v>0</v>
      </c>
      <c r="P193" s="34"/>
      <c r="Q193" s="35"/>
      <c r="R193" s="33">
        <f t="shared" ref="R193:AH193" si="54">SUM(R190:R192)</f>
        <v>0</v>
      </c>
      <c r="S193" s="33">
        <f t="shared" si="54"/>
        <v>0</v>
      </c>
      <c r="T193" s="33">
        <f t="shared" si="54"/>
        <v>0</v>
      </c>
      <c r="U193" s="33">
        <f t="shared" si="54"/>
        <v>0</v>
      </c>
      <c r="V193" s="33">
        <f t="shared" si="54"/>
        <v>0</v>
      </c>
      <c r="W193" s="33">
        <f t="shared" si="54"/>
        <v>0</v>
      </c>
      <c r="X193" s="33">
        <f t="shared" si="54"/>
        <v>0</v>
      </c>
      <c r="Y193" s="33">
        <f t="shared" si="54"/>
        <v>0</v>
      </c>
      <c r="Z193" s="33">
        <f t="shared" si="54"/>
        <v>0</v>
      </c>
      <c r="AA193" s="33">
        <f t="shared" si="54"/>
        <v>0</v>
      </c>
      <c r="AB193" s="33">
        <f t="shared" si="54"/>
        <v>58012000</v>
      </c>
      <c r="AC193" s="33">
        <f t="shared" si="54"/>
        <v>58012000</v>
      </c>
      <c r="AD193" s="33">
        <f t="shared" si="54"/>
        <v>0</v>
      </c>
      <c r="AE193" s="33">
        <f t="shared" si="54"/>
        <v>0</v>
      </c>
      <c r="AF193" s="33">
        <f t="shared" si="54"/>
        <v>0</v>
      </c>
      <c r="AG193" s="33">
        <f t="shared" si="54"/>
        <v>0</v>
      </c>
      <c r="AH193" s="33">
        <f t="shared" si="54"/>
        <v>58012000</v>
      </c>
      <c r="AI193" s="36">
        <f>IF(ISERROR(AH193/J193),0,AH193/J193)</f>
        <v>5.5516752906542982E-2</v>
      </c>
      <c r="AJ193" s="36">
        <f>IF(ISERROR(AH193/$AH$264),0,AH193/$AH$264)</f>
        <v>2.7497139561852239E-2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x14ac:dyDescent="0.25">
      <c r="A194" s="187" t="s">
        <v>62</v>
      </c>
      <c r="B194" s="188"/>
      <c r="C194" s="188"/>
      <c r="D194" s="188"/>
      <c r="E194" s="189"/>
      <c r="F194" s="9"/>
      <c r="G194" s="10"/>
      <c r="H194" s="11"/>
      <c r="I194" s="11"/>
      <c r="J194" s="185">
        <v>838217000</v>
      </c>
      <c r="K194" s="13"/>
      <c r="L194" s="14"/>
      <c r="M194" s="15"/>
      <c r="N194" s="15"/>
      <c r="O194" s="15"/>
      <c r="P194" s="10"/>
      <c r="Q194" s="16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7"/>
      <c r="AJ194" s="17"/>
    </row>
    <row r="195" spans="1:106" ht="24.95" customHeight="1" outlineLevel="1" x14ac:dyDescent="0.25">
      <c r="A195" s="19">
        <v>1</v>
      </c>
      <c r="B195" s="19"/>
      <c r="C195" s="40"/>
      <c r="D195" s="41"/>
      <c r="E195" s="70"/>
      <c r="F195" s="43"/>
      <c r="G195" s="43"/>
      <c r="H195" s="55"/>
      <c r="I195" s="55"/>
      <c r="J195" s="199"/>
      <c r="K195" s="57"/>
      <c r="L195" s="58"/>
      <c r="M195" s="47"/>
      <c r="N195" s="48"/>
      <c r="O195" s="47"/>
      <c r="P195" s="49"/>
      <c r="Q195" s="49"/>
      <c r="R195" s="24">
        <v>0</v>
      </c>
      <c r="S195" s="24">
        <v>0</v>
      </c>
      <c r="T195" s="24">
        <v>0</v>
      </c>
      <c r="U195" s="25">
        <f>SUM(R195:T195)</f>
        <v>0</v>
      </c>
      <c r="V195" s="24">
        <v>0</v>
      </c>
      <c r="W195" s="24">
        <v>0</v>
      </c>
      <c r="X195" s="24">
        <v>0</v>
      </c>
      <c r="Y195" s="25">
        <f>SUM(V195:X195)</f>
        <v>0</v>
      </c>
      <c r="Z195" s="24">
        <v>0</v>
      </c>
      <c r="AA195" s="24">
        <v>0</v>
      </c>
      <c r="AB195" s="24">
        <v>0</v>
      </c>
      <c r="AC195" s="25">
        <f>SUM(Z195:AB195)</f>
        <v>0</v>
      </c>
      <c r="AD195" s="24">
        <v>0</v>
      </c>
      <c r="AE195" s="24">
        <v>0</v>
      </c>
      <c r="AF195" s="24">
        <v>0</v>
      </c>
      <c r="AG195" s="25">
        <f>SUM(AD195:AF195)</f>
        <v>0</v>
      </c>
      <c r="AH195" s="25">
        <f>SUM(U195,Y195,AC195,AG195)</f>
        <v>0</v>
      </c>
      <c r="AI195" s="26">
        <f>IF(ISERROR(AH195/J195),0,AH195/J195)</f>
        <v>0</v>
      </c>
      <c r="AJ195" s="27">
        <f>IF(ISERROR(AH195/$AH$264),"-",AH195/$AH$264)</f>
        <v>0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 x14ac:dyDescent="0.25">
      <c r="A196" s="19">
        <v>2</v>
      </c>
      <c r="B196" s="19"/>
      <c r="C196" s="64"/>
      <c r="D196" s="29"/>
      <c r="E196" s="64"/>
      <c r="F196" s="64"/>
      <c r="G196" s="64"/>
      <c r="H196" s="29"/>
      <c r="I196" s="29"/>
      <c r="J196" s="186"/>
      <c r="K196" s="57"/>
      <c r="L196" s="28"/>
      <c r="M196" s="24"/>
      <c r="N196" s="24"/>
      <c r="O196" s="24"/>
      <c r="P196" s="30"/>
      <c r="Q196" s="30"/>
      <c r="R196" s="24"/>
      <c r="S196" s="24"/>
      <c r="T196" s="24"/>
      <c r="U196" s="25">
        <f>SUM(R196:T196)</f>
        <v>0</v>
      </c>
      <c r="V196" s="24"/>
      <c r="W196" s="24"/>
      <c r="X196" s="24"/>
      <c r="Y196" s="25">
        <f>SUM(V196:X196)</f>
        <v>0</v>
      </c>
      <c r="Z196" s="24"/>
      <c r="AA196" s="24"/>
      <c r="AB196" s="24"/>
      <c r="AC196" s="25">
        <f>SUM(Z196:AB196)</f>
        <v>0</v>
      </c>
      <c r="AD196" s="24"/>
      <c r="AE196" s="24"/>
      <c r="AF196" s="24"/>
      <c r="AG196" s="25">
        <f>SUM(AD196:AF196)</f>
        <v>0</v>
      </c>
      <c r="AH196" s="25">
        <f>SUM(U196,Y196,AC196,AG196)</f>
        <v>0</v>
      </c>
      <c r="AI196" s="26">
        <f>IF(ISERROR(AH196/J196),0,AH196/J196)</f>
        <v>0</v>
      </c>
      <c r="AJ196" s="27">
        <f>IF(ISERROR(AH196/$AH$264),"-",AH196/$AH$264)</f>
        <v>0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s="37" customFormat="1" ht="12.75" customHeight="1" x14ac:dyDescent="0.25">
      <c r="A197" s="180" t="s">
        <v>63</v>
      </c>
      <c r="B197" s="181"/>
      <c r="C197" s="182"/>
      <c r="D197" s="182"/>
      <c r="E197" s="182"/>
      <c r="F197" s="182"/>
      <c r="G197" s="182"/>
      <c r="H197" s="182"/>
      <c r="I197" s="183"/>
      <c r="J197" s="33">
        <f>+J194</f>
        <v>838217000</v>
      </c>
      <c r="K197" s="33">
        <f>SUM(K195:K196)</f>
        <v>0</v>
      </c>
      <c r="L197" s="32"/>
      <c r="M197" s="33">
        <f>SUM(M195:M196)</f>
        <v>0</v>
      </c>
      <c r="N197" s="33">
        <f>SUM(N195:N196)</f>
        <v>0</v>
      </c>
      <c r="O197" s="33">
        <f>SUM(O195:O196)</f>
        <v>0</v>
      </c>
      <c r="P197" s="34"/>
      <c r="Q197" s="35"/>
      <c r="R197" s="33">
        <f t="shared" ref="R197:AH197" si="55">SUM(R195:R196)</f>
        <v>0</v>
      </c>
      <c r="S197" s="33">
        <f t="shared" si="55"/>
        <v>0</v>
      </c>
      <c r="T197" s="33">
        <f t="shared" si="55"/>
        <v>0</v>
      </c>
      <c r="U197" s="33">
        <f t="shared" si="55"/>
        <v>0</v>
      </c>
      <c r="V197" s="33">
        <f t="shared" si="55"/>
        <v>0</v>
      </c>
      <c r="W197" s="33">
        <f t="shared" si="55"/>
        <v>0</v>
      </c>
      <c r="X197" s="33">
        <f t="shared" si="55"/>
        <v>0</v>
      </c>
      <c r="Y197" s="33">
        <f t="shared" si="55"/>
        <v>0</v>
      </c>
      <c r="Z197" s="33">
        <f t="shared" si="55"/>
        <v>0</v>
      </c>
      <c r="AA197" s="33">
        <f t="shared" si="55"/>
        <v>0</v>
      </c>
      <c r="AB197" s="33">
        <f t="shared" si="55"/>
        <v>0</v>
      </c>
      <c r="AC197" s="33">
        <f t="shared" si="55"/>
        <v>0</v>
      </c>
      <c r="AD197" s="33">
        <f t="shared" si="55"/>
        <v>0</v>
      </c>
      <c r="AE197" s="33">
        <f t="shared" si="55"/>
        <v>0</v>
      </c>
      <c r="AF197" s="33">
        <f t="shared" si="55"/>
        <v>0</v>
      </c>
      <c r="AG197" s="33">
        <f t="shared" si="55"/>
        <v>0</v>
      </c>
      <c r="AH197" s="33">
        <f t="shared" si="55"/>
        <v>0</v>
      </c>
      <c r="AI197" s="36">
        <f>IF(ISERROR(AH197/J197),0,AH197/J197)</f>
        <v>0</v>
      </c>
      <c r="AJ197" s="36">
        <f>IF(ISERROR(AH197/$AH$264),0,AH197/$AH$264)</f>
        <v>0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x14ac:dyDescent="0.25">
      <c r="A198" s="187" t="s">
        <v>64</v>
      </c>
      <c r="B198" s="188"/>
      <c r="C198" s="188"/>
      <c r="D198" s="188"/>
      <c r="E198" s="189"/>
      <c r="F198" s="9"/>
      <c r="G198" s="10"/>
      <c r="H198" s="11"/>
      <c r="I198" s="11"/>
      <c r="J198" s="185">
        <v>200222140</v>
      </c>
      <c r="K198" s="13"/>
      <c r="L198" s="14"/>
      <c r="M198" s="15"/>
      <c r="N198" s="15"/>
      <c r="O198" s="15"/>
      <c r="P198" s="10"/>
      <c r="Q198" s="16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7"/>
      <c r="AJ198" s="17"/>
    </row>
    <row r="199" spans="1:106" ht="24.95" customHeight="1" outlineLevel="1" x14ac:dyDescent="0.25">
      <c r="A199" s="19">
        <v>1</v>
      </c>
      <c r="B199" s="46"/>
      <c r="C199" s="40" t="s">
        <v>544</v>
      </c>
      <c r="D199" s="55">
        <v>45532</v>
      </c>
      <c r="E199" s="42" t="s">
        <v>545</v>
      </c>
      <c r="F199" s="42" t="s">
        <v>113</v>
      </c>
      <c r="G199" s="43" t="s">
        <v>304</v>
      </c>
      <c r="H199" s="55"/>
      <c r="I199" s="55"/>
      <c r="J199" s="199"/>
      <c r="K199" s="63">
        <v>9432000</v>
      </c>
      <c r="L199" s="42" t="s">
        <v>305</v>
      </c>
      <c r="M199" s="62"/>
      <c r="N199" s="62"/>
      <c r="O199" s="10"/>
      <c r="P199" s="10"/>
      <c r="Q199" s="10"/>
      <c r="R199" s="63"/>
      <c r="S199" s="63"/>
      <c r="T199" s="63"/>
      <c r="U199" s="25">
        <f>SUM(R199:T199)</f>
        <v>0</v>
      </c>
      <c r="V199" s="24"/>
      <c r="W199" s="24"/>
      <c r="X199" s="24"/>
      <c r="Y199" s="25">
        <f>SUM(V199:X199)</f>
        <v>0</v>
      </c>
      <c r="Z199" s="24"/>
      <c r="AA199" s="24"/>
      <c r="AB199" s="63">
        <v>9432000</v>
      </c>
      <c r="AC199" s="25">
        <f>SUM(Z199:AB199)</f>
        <v>9432000</v>
      </c>
      <c r="AD199" s="24"/>
      <c r="AE199" s="24"/>
      <c r="AF199" s="24"/>
      <c r="AG199" s="25">
        <f>SUM(AD199:AF199)</f>
        <v>0</v>
      </c>
      <c r="AH199" s="25">
        <f>SUM(U199,Y199,AC199,AG199)</f>
        <v>9432000</v>
      </c>
      <c r="AI199" s="26">
        <f>IF(ISERROR(AH199/J198),0,AH199/J198)</f>
        <v>4.7107677502597867E-2</v>
      </c>
      <c r="AJ199" s="27">
        <f>IF(ISERROR(AH199/$AH$264),"-",AH199/$AH$264)</f>
        <v>4.4706788310589244E-3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 x14ac:dyDescent="0.25">
      <c r="A200" s="19">
        <v>2</v>
      </c>
      <c r="B200" s="19"/>
      <c r="C200" s="40" t="s">
        <v>546</v>
      </c>
      <c r="D200" s="55">
        <v>45532</v>
      </c>
      <c r="E200" s="42" t="s">
        <v>543</v>
      </c>
      <c r="F200" s="42" t="s">
        <v>113</v>
      </c>
      <c r="G200" s="43" t="s">
        <v>304</v>
      </c>
      <c r="H200" s="29"/>
      <c r="I200" s="29"/>
      <c r="J200" s="186"/>
      <c r="K200" s="31">
        <v>13204000</v>
      </c>
      <c r="L200" s="42" t="s">
        <v>305</v>
      </c>
      <c r="M200" s="24"/>
      <c r="N200" s="24"/>
      <c r="O200" s="24"/>
      <c r="P200" s="30"/>
      <c r="Q200" s="30"/>
      <c r="R200" s="24"/>
      <c r="S200" s="24"/>
      <c r="T200" s="24"/>
      <c r="U200" s="25">
        <f>SUM(R200:T200)</f>
        <v>0</v>
      </c>
      <c r="V200" s="24"/>
      <c r="W200" s="24"/>
      <c r="X200" s="24"/>
      <c r="Y200" s="25">
        <f>SUM(V200:X200)</f>
        <v>0</v>
      </c>
      <c r="Z200" s="24"/>
      <c r="AA200" s="24"/>
      <c r="AB200" s="31">
        <v>13204000</v>
      </c>
      <c r="AC200" s="25">
        <f>SUM(Z200:AB200)</f>
        <v>13204000</v>
      </c>
      <c r="AD200" s="24"/>
      <c r="AE200" s="24"/>
      <c r="AF200" s="24"/>
      <c r="AG200" s="25">
        <f>SUM(AD200:AF200)</f>
        <v>0</v>
      </c>
      <c r="AH200" s="25">
        <f>SUM(U200,Y200,AC200,AG200)</f>
        <v>13204000</v>
      </c>
      <c r="AI200" s="26">
        <f>IF(ISERROR(AH200/J198),0,AH200/J198)</f>
        <v>6.5946752941507869E-2</v>
      </c>
      <c r="AJ200" s="27">
        <f>IF(ISERROR(AH200/$AH$264),"-",AH200/$AH$264)</f>
        <v>6.2585711710455936E-3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s="37" customFormat="1" ht="12.75" customHeight="1" x14ac:dyDescent="0.25">
      <c r="A201" s="160" t="s">
        <v>65</v>
      </c>
      <c r="B201" s="160"/>
      <c r="C201" s="160"/>
      <c r="D201" s="160"/>
      <c r="E201" s="160"/>
      <c r="F201" s="160"/>
      <c r="G201" s="160"/>
      <c r="H201" s="160"/>
      <c r="I201" s="160"/>
      <c r="J201" s="33">
        <f>+J198</f>
        <v>200222140</v>
      </c>
      <c r="K201" s="33">
        <f>SUM(K199:K200)</f>
        <v>22636000</v>
      </c>
      <c r="L201" s="32"/>
      <c r="M201" s="33">
        <f>SUM(M199:M200)</f>
        <v>0</v>
      </c>
      <c r="N201" s="33">
        <f>SUM(N199:N200)</f>
        <v>0</v>
      </c>
      <c r="O201" s="33">
        <f>SUM(O199:O200)</f>
        <v>0</v>
      </c>
      <c r="P201" s="34"/>
      <c r="Q201" s="35"/>
      <c r="R201" s="33">
        <f t="shared" ref="R201:AG201" si="56">SUM(R199:R200)</f>
        <v>0</v>
      </c>
      <c r="S201" s="33">
        <f t="shared" si="56"/>
        <v>0</v>
      </c>
      <c r="T201" s="33">
        <f t="shared" si="56"/>
        <v>0</v>
      </c>
      <c r="U201" s="33">
        <f t="shared" si="56"/>
        <v>0</v>
      </c>
      <c r="V201" s="33">
        <f t="shared" si="56"/>
        <v>0</v>
      </c>
      <c r="W201" s="33">
        <f t="shared" si="56"/>
        <v>0</v>
      </c>
      <c r="X201" s="33">
        <f t="shared" si="56"/>
        <v>0</v>
      </c>
      <c r="Y201" s="33">
        <f t="shared" si="56"/>
        <v>0</v>
      </c>
      <c r="Z201" s="33">
        <f t="shared" si="56"/>
        <v>0</v>
      </c>
      <c r="AA201" s="33">
        <f t="shared" si="56"/>
        <v>0</v>
      </c>
      <c r="AB201" s="33">
        <f t="shared" si="56"/>
        <v>22636000</v>
      </c>
      <c r="AC201" s="33">
        <f t="shared" si="56"/>
        <v>22636000</v>
      </c>
      <c r="AD201" s="33">
        <f t="shared" si="56"/>
        <v>0</v>
      </c>
      <c r="AE201" s="33">
        <f t="shared" si="56"/>
        <v>0</v>
      </c>
      <c r="AF201" s="33">
        <f t="shared" si="56"/>
        <v>0</v>
      </c>
      <c r="AG201" s="33">
        <f t="shared" si="56"/>
        <v>0</v>
      </c>
      <c r="AH201" s="33">
        <f>SUM(AH199:AH200)</f>
        <v>22636000</v>
      </c>
      <c r="AI201" s="36">
        <f>IF(ISERROR(AH201/J201),0,AH201/J201)</f>
        <v>0.11305443044410574</v>
      </c>
      <c r="AJ201" s="36">
        <f>IF(ISERROR(AH201/$AH$264),0,AH201/$AH$264)</f>
        <v>1.0729250002104519E-2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x14ac:dyDescent="0.25">
      <c r="A202" s="192" t="s">
        <v>66</v>
      </c>
      <c r="B202" s="193"/>
      <c r="C202" s="193"/>
      <c r="D202" s="193"/>
      <c r="E202" s="194"/>
      <c r="F202" s="66"/>
      <c r="G202" s="67"/>
      <c r="H202" s="68"/>
      <c r="I202" s="68"/>
      <c r="J202" s="185">
        <v>101792000</v>
      </c>
      <c r="K202" s="13"/>
      <c r="L202" s="14"/>
      <c r="M202" s="15"/>
      <c r="N202" s="15"/>
      <c r="O202" s="15"/>
      <c r="P202" s="10"/>
      <c r="Q202" s="16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7"/>
      <c r="AJ202" s="17"/>
    </row>
    <row r="203" spans="1:106" ht="24.95" customHeight="1" outlineLevel="1" x14ac:dyDescent="0.25">
      <c r="A203" s="19">
        <v>1</v>
      </c>
      <c r="B203" s="19"/>
      <c r="C203" s="40" t="s">
        <v>547</v>
      </c>
      <c r="D203" s="55">
        <v>45546</v>
      </c>
      <c r="E203" s="42" t="s">
        <v>548</v>
      </c>
      <c r="F203" s="42" t="s">
        <v>113</v>
      </c>
      <c r="G203" s="43" t="s">
        <v>304</v>
      </c>
      <c r="H203" s="21"/>
      <c r="I203" s="21"/>
      <c r="J203" s="199"/>
      <c r="K203" s="63">
        <v>26408000</v>
      </c>
      <c r="L203" s="42" t="s">
        <v>305</v>
      </c>
      <c r="M203" s="24"/>
      <c r="N203" s="24"/>
      <c r="O203" s="24"/>
      <c r="P203" s="22"/>
      <c r="Q203" s="22"/>
      <c r="R203" s="24"/>
      <c r="S203" s="24"/>
      <c r="T203" s="24"/>
      <c r="U203" s="25">
        <f>SUM(R203:T203)</f>
        <v>0</v>
      </c>
      <c r="V203" s="24"/>
      <c r="W203" s="24"/>
      <c r="X203" s="24"/>
      <c r="Y203" s="25">
        <f>SUM(V203:X203)</f>
        <v>0</v>
      </c>
      <c r="Z203" s="24"/>
      <c r="AA203" s="24"/>
      <c r="AB203" s="24"/>
      <c r="AC203" s="25">
        <f>SUM(Z203:AB203)</f>
        <v>0</v>
      </c>
      <c r="AD203" s="24"/>
      <c r="AE203" s="24"/>
      <c r="AF203" s="24"/>
      <c r="AG203" s="25">
        <f>SUM(AD203:AF203)</f>
        <v>0</v>
      </c>
      <c r="AH203" s="25">
        <f>SUM(U203,Y203,AC203,AG203)</f>
        <v>0</v>
      </c>
      <c r="AI203" s="26">
        <f>IF(ISERROR(AH203/J203),0,AH203/J203)</f>
        <v>0</v>
      </c>
      <c r="AJ203" s="27">
        <f>IF(ISERROR(AH203/$AH$264),"-",AH203/$AH$264)</f>
        <v>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 x14ac:dyDescent="0.25">
      <c r="A204" s="19">
        <v>2</v>
      </c>
      <c r="B204" s="19"/>
      <c r="C204" s="64"/>
      <c r="D204" s="29"/>
      <c r="E204" s="64"/>
      <c r="F204" s="28"/>
      <c r="G204" s="30"/>
      <c r="H204" s="29"/>
      <c r="I204" s="29"/>
      <c r="J204" s="186"/>
      <c r="K204" s="31"/>
      <c r="L204" s="30"/>
      <c r="M204" s="24"/>
      <c r="N204" s="24"/>
      <c r="O204" s="24"/>
      <c r="P204" s="30"/>
      <c r="Q204" s="30"/>
      <c r="R204" s="24"/>
      <c r="S204" s="24"/>
      <c r="T204" s="24"/>
      <c r="U204" s="25">
        <f>SUM(R204:T204)</f>
        <v>0</v>
      </c>
      <c r="V204" s="24"/>
      <c r="W204" s="24"/>
      <c r="X204" s="24"/>
      <c r="Y204" s="25">
        <f>SUM(V204:X204)</f>
        <v>0</v>
      </c>
      <c r="Z204" s="24"/>
      <c r="AA204" s="24"/>
      <c r="AB204" s="24"/>
      <c r="AC204" s="25">
        <f>SUM(Z204:AB204)</f>
        <v>0</v>
      </c>
      <c r="AD204" s="24"/>
      <c r="AE204" s="24"/>
      <c r="AF204" s="24"/>
      <c r="AG204" s="25">
        <f>SUM(AD204:AF204)</f>
        <v>0</v>
      </c>
      <c r="AH204" s="25">
        <f>SUM(U204,Y204,AC204,AG204)</f>
        <v>0</v>
      </c>
      <c r="AI204" s="26">
        <f>IF(ISERROR(AH204/J204),0,AH204/J204)</f>
        <v>0</v>
      </c>
      <c r="AJ204" s="27">
        <f>IF(ISERROR(AH204/$AH$264),"-",AH204/$AH$264)</f>
        <v>0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s="37" customFormat="1" ht="12.75" customHeight="1" x14ac:dyDescent="0.25">
      <c r="A205" s="180" t="s">
        <v>67</v>
      </c>
      <c r="B205" s="182"/>
      <c r="C205" s="182"/>
      <c r="D205" s="182"/>
      <c r="E205" s="182"/>
      <c r="F205" s="182"/>
      <c r="G205" s="182"/>
      <c r="H205" s="182"/>
      <c r="I205" s="183"/>
      <c r="J205" s="33">
        <f>+J202</f>
        <v>101792000</v>
      </c>
      <c r="K205" s="33">
        <f>SUM(K203:K204)</f>
        <v>26408000</v>
      </c>
      <c r="L205" s="32"/>
      <c r="M205" s="33">
        <f>SUM(M203:M204)</f>
        <v>0</v>
      </c>
      <c r="N205" s="33">
        <f>SUM(N203:N204)</f>
        <v>0</v>
      </c>
      <c r="O205" s="33">
        <f>SUM(O203:O204)</f>
        <v>0</v>
      </c>
      <c r="P205" s="34"/>
      <c r="Q205" s="35"/>
      <c r="R205" s="33">
        <f t="shared" ref="R205:AH205" si="57">SUM(R203:R204)</f>
        <v>0</v>
      </c>
      <c r="S205" s="33">
        <f t="shared" si="57"/>
        <v>0</v>
      </c>
      <c r="T205" s="33">
        <f t="shared" si="57"/>
        <v>0</v>
      </c>
      <c r="U205" s="33">
        <f t="shared" si="57"/>
        <v>0</v>
      </c>
      <c r="V205" s="33">
        <f t="shared" si="57"/>
        <v>0</v>
      </c>
      <c r="W205" s="33">
        <f t="shared" si="57"/>
        <v>0</v>
      </c>
      <c r="X205" s="33">
        <f t="shared" si="57"/>
        <v>0</v>
      </c>
      <c r="Y205" s="33">
        <f t="shared" si="57"/>
        <v>0</v>
      </c>
      <c r="Z205" s="33">
        <f t="shared" si="57"/>
        <v>0</v>
      </c>
      <c r="AA205" s="33">
        <f t="shared" si="57"/>
        <v>0</v>
      </c>
      <c r="AB205" s="33">
        <f t="shared" si="57"/>
        <v>0</v>
      </c>
      <c r="AC205" s="33">
        <f t="shared" si="57"/>
        <v>0</v>
      </c>
      <c r="AD205" s="33">
        <f t="shared" si="57"/>
        <v>0</v>
      </c>
      <c r="AE205" s="33">
        <f t="shared" si="57"/>
        <v>0</v>
      </c>
      <c r="AF205" s="33">
        <f t="shared" si="57"/>
        <v>0</v>
      </c>
      <c r="AG205" s="33">
        <f t="shared" si="57"/>
        <v>0</v>
      </c>
      <c r="AH205" s="33">
        <f t="shared" si="57"/>
        <v>0</v>
      </c>
      <c r="AI205" s="36">
        <f>IF(ISERROR(AH205/J205),0,AH205/J205)</f>
        <v>0</v>
      </c>
      <c r="AJ205" s="36">
        <f>IF(ISERROR(AH205/$AH$264),0,AH205/$AH$264)</f>
        <v>0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x14ac:dyDescent="0.25">
      <c r="A206" s="187" t="s">
        <v>68</v>
      </c>
      <c r="B206" s="188"/>
      <c r="C206" s="188"/>
      <c r="D206" s="188"/>
      <c r="E206" s="189"/>
      <c r="F206" s="9"/>
      <c r="G206" s="10"/>
      <c r="H206" s="11"/>
      <c r="I206" s="11"/>
      <c r="J206" s="185">
        <v>360756000</v>
      </c>
      <c r="K206" s="13"/>
      <c r="L206" s="14"/>
      <c r="M206" s="15"/>
      <c r="N206" s="15"/>
      <c r="O206" s="15"/>
      <c r="P206" s="10"/>
      <c r="Q206" s="16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7"/>
      <c r="AJ206" s="17"/>
    </row>
    <row r="207" spans="1:106" ht="24.95" customHeight="1" outlineLevel="1" x14ac:dyDescent="0.25">
      <c r="A207" s="19">
        <v>1</v>
      </c>
      <c r="B207" s="19"/>
      <c r="C207" s="43" t="s">
        <v>549</v>
      </c>
      <c r="D207" s="55">
        <v>45533</v>
      </c>
      <c r="E207" s="42" t="s">
        <v>556</v>
      </c>
      <c r="F207" s="42" t="s">
        <v>113</v>
      </c>
      <c r="G207" s="43" t="s">
        <v>304</v>
      </c>
      <c r="H207" s="29"/>
      <c r="I207" s="29"/>
      <c r="J207" s="199"/>
      <c r="K207" s="63">
        <v>27491000</v>
      </c>
      <c r="L207" s="42" t="s">
        <v>305</v>
      </c>
      <c r="M207" s="24"/>
      <c r="N207" s="24"/>
      <c r="O207" s="24"/>
      <c r="P207" s="22"/>
      <c r="Q207" s="22"/>
      <c r="R207" s="24"/>
      <c r="S207" s="24"/>
      <c r="T207" s="24"/>
      <c r="U207" s="25">
        <f>SUM(R207:T207)</f>
        <v>0</v>
      </c>
      <c r="V207" s="24"/>
      <c r="W207" s="24"/>
      <c r="X207" s="24"/>
      <c r="Y207" s="25">
        <f>SUM(V207:X207)</f>
        <v>0</v>
      </c>
      <c r="Z207" s="24"/>
      <c r="AA207" s="63">
        <v>27491000</v>
      </c>
      <c r="AB207" s="24"/>
      <c r="AC207" s="25">
        <f>SUM(Z207:AB207)</f>
        <v>27491000</v>
      </c>
      <c r="AD207" s="24"/>
      <c r="AE207" s="24"/>
      <c r="AF207" s="24"/>
      <c r="AG207" s="25">
        <f>SUM(AD207:AF207)</f>
        <v>0</v>
      </c>
      <c r="AH207" s="25">
        <f>SUM(U207,Y207,AC207,AG207)</f>
        <v>27491000</v>
      </c>
      <c r="AI207" s="26">
        <f>IF(ISERROR(AH207/$J$206),0,AH207/$J$206)</f>
        <v>7.6203860781248273E-2</v>
      </c>
      <c r="AJ207" s="27">
        <f t="shared" ref="AJ207:AJ216" si="58">IF(ISERROR(AH207/$AH$264),"-",AH207/$AH$264)</f>
        <v>1.3030474103545473E-2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 x14ac:dyDescent="0.25">
      <c r="A208" s="19">
        <v>2</v>
      </c>
      <c r="B208" s="19"/>
      <c r="C208" s="43" t="s">
        <v>226</v>
      </c>
      <c r="D208" s="55">
        <v>45533</v>
      </c>
      <c r="E208" s="42" t="s">
        <v>557</v>
      </c>
      <c r="F208" s="42" t="s">
        <v>113</v>
      </c>
      <c r="G208" s="43" t="s">
        <v>304</v>
      </c>
      <c r="H208" s="29"/>
      <c r="I208" s="29"/>
      <c r="J208" s="199"/>
      <c r="K208" s="63">
        <v>26436000</v>
      </c>
      <c r="L208" s="42" t="s">
        <v>305</v>
      </c>
      <c r="M208" s="24"/>
      <c r="N208" s="24"/>
      <c r="O208" s="24"/>
      <c r="P208" s="22"/>
      <c r="Q208" s="22"/>
      <c r="R208" s="24"/>
      <c r="S208" s="24"/>
      <c r="T208" s="24"/>
      <c r="U208" s="25">
        <f t="shared" ref="U208:U216" si="59">SUM(R208:T208)</f>
        <v>0</v>
      </c>
      <c r="V208" s="24"/>
      <c r="W208" s="24"/>
      <c r="X208" s="24"/>
      <c r="Y208" s="25">
        <f t="shared" ref="Y208:Y216" si="60">SUM(V208:X208)</f>
        <v>0</v>
      </c>
      <c r="Z208" s="24"/>
      <c r="AA208" s="63">
        <v>26436000</v>
      </c>
      <c r="AB208" s="24"/>
      <c r="AC208" s="25">
        <f t="shared" ref="AC208:AC216" si="61">SUM(Z208:AB208)</f>
        <v>26436000</v>
      </c>
      <c r="AD208" s="24"/>
      <c r="AE208" s="24"/>
      <c r="AF208" s="24"/>
      <c r="AG208" s="25">
        <f t="shared" ref="AG208:AG216" si="62">SUM(AD208:AF208)</f>
        <v>0</v>
      </c>
      <c r="AH208" s="25">
        <f t="shared" ref="AH208:AH216" si="63">SUM(U208,Y208,AC208,AG208)</f>
        <v>26436000</v>
      </c>
      <c r="AI208" s="26">
        <f t="shared" ref="AI208:AI216" si="64">IF(ISERROR(AH208/$J$206),0,AH208/$J$206)</f>
        <v>7.3279446495692374E-2</v>
      </c>
      <c r="AJ208" s="27">
        <f t="shared" si="58"/>
        <v>1.2530414077382711E-2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 x14ac:dyDescent="0.25">
      <c r="A209" s="19">
        <v>3</v>
      </c>
      <c r="B209" s="19"/>
      <c r="C209" s="43" t="s">
        <v>234</v>
      </c>
      <c r="D209" s="55">
        <v>45533</v>
      </c>
      <c r="E209" s="42" t="s">
        <v>558</v>
      </c>
      <c r="F209" s="42" t="s">
        <v>113</v>
      </c>
      <c r="G209" s="43" t="s">
        <v>304</v>
      </c>
      <c r="H209" s="29"/>
      <c r="I209" s="29"/>
      <c r="J209" s="199"/>
      <c r="K209" s="63">
        <v>21902000</v>
      </c>
      <c r="L209" s="42" t="s">
        <v>305</v>
      </c>
      <c r="M209" s="24"/>
      <c r="N209" s="24"/>
      <c r="O209" s="24"/>
      <c r="P209" s="22"/>
      <c r="Q209" s="22"/>
      <c r="R209" s="24"/>
      <c r="S209" s="24"/>
      <c r="T209" s="24"/>
      <c r="U209" s="25">
        <f t="shared" si="59"/>
        <v>0</v>
      </c>
      <c r="V209" s="24"/>
      <c r="W209" s="24"/>
      <c r="X209" s="24"/>
      <c r="Y209" s="25">
        <f t="shared" si="60"/>
        <v>0</v>
      </c>
      <c r="Z209" s="24"/>
      <c r="AA209" s="63">
        <v>21902000</v>
      </c>
      <c r="AB209" s="24"/>
      <c r="AC209" s="25">
        <f t="shared" si="61"/>
        <v>21902000</v>
      </c>
      <c r="AD209" s="24"/>
      <c r="AE209" s="24"/>
      <c r="AF209" s="24"/>
      <c r="AG209" s="25">
        <f t="shared" si="62"/>
        <v>0</v>
      </c>
      <c r="AH209" s="25">
        <f t="shared" si="63"/>
        <v>21902000</v>
      </c>
      <c r="AI209" s="26">
        <f t="shared" si="64"/>
        <v>6.0711394959473995E-2</v>
      </c>
      <c r="AJ209" s="27">
        <f t="shared" si="58"/>
        <v>1.0381340941248152E-2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 x14ac:dyDescent="0.25">
      <c r="A210" s="19">
        <v>4</v>
      </c>
      <c r="B210" s="19"/>
      <c r="C210" s="43" t="s">
        <v>206</v>
      </c>
      <c r="D210" s="55">
        <v>45533</v>
      </c>
      <c r="E210" s="42" t="s">
        <v>559</v>
      </c>
      <c r="F210" s="42" t="s">
        <v>113</v>
      </c>
      <c r="G210" s="43" t="s">
        <v>304</v>
      </c>
      <c r="H210" s="29"/>
      <c r="I210" s="29"/>
      <c r="J210" s="199"/>
      <c r="K210" s="63">
        <v>13449000</v>
      </c>
      <c r="L210" s="42" t="s">
        <v>305</v>
      </c>
      <c r="M210" s="24"/>
      <c r="N210" s="24"/>
      <c r="O210" s="24"/>
      <c r="P210" s="22"/>
      <c r="Q210" s="22"/>
      <c r="R210" s="24"/>
      <c r="S210" s="24"/>
      <c r="T210" s="24"/>
      <c r="U210" s="25">
        <f t="shared" si="59"/>
        <v>0</v>
      </c>
      <c r="V210" s="24"/>
      <c r="W210" s="24"/>
      <c r="X210" s="24"/>
      <c r="Y210" s="25">
        <f t="shared" si="60"/>
        <v>0</v>
      </c>
      <c r="Z210" s="24"/>
      <c r="AA210" s="63">
        <v>13449000</v>
      </c>
      <c r="AB210" s="24"/>
      <c r="AC210" s="25">
        <f t="shared" si="61"/>
        <v>13449000</v>
      </c>
      <c r="AD210" s="24"/>
      <c r="AE210" s="24"/>
      <c r="AF210" s="24"/>
      <c r="AG210" s="25">
        <f t="shared" si="62"/>
        <v>0</v>
      </c>
      <c r="AH210" s="25">
        <f t="shared" si="63"/>
        <v>13449000</v>
      </c>
      <c r="AI210" s="26">
        <f t="shared" si="64"/>
        <v>3.7280045238332837E-2</v>
      </c>
      <c r="AJ210" s="27">
        <f t="shared" si="58"/>
        <v>6.3746988548464244E-3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 x14ac:dyDescent="0.25">
      <c r="A211" s="19">
        <v>5</v>
      </c>
      <c r="B211" s="19"/>
      <c r="C211" s="43" t="s">
        <v>550</v>
      </c>
      <c r="D211" s="55">
        <v>45533</v>
      </c>
      <c r="E211" s="42" t="s">
        <v>565</v>
      </c>
      <c r="F211" s="42" t="s">
        <v>113</v>
      </c>
      <c r="G211" s="43" t="s">
        <v>304</v>
      </c>
      <c r="H211" s="29"/>
      <c r="I211" s="29"/>
      <c r="J211" s="199"/>
      <c r="K211" s="63">
        <v>13449000</v>
      </c>
      <c r="L211" s="42" t="s">
        <v>305</v>
      </c>
      <c r="M211" s="24"/>
      <c r="N211" s="24"/>
      <c r="O211" s="24"/>
      <c r="P211" s="22"/>
      <c r="Q211" s="22"/>
      <c r="R211" s="24"/>
      <c r="S211" s="24"/>
      <c r="T211" s="24"/>
      <c r="U211" s="25">
        <f t="shared" si="59"/>
        <v>0</v>
      </c>
      <c r="V211" s="24"/>
      <c r="W211" s="24"/>
      <c r="X211" s="24"/>
      <c r="Y211" s="25">
        <f t="shared" si="60"/>
        <v>0</v>
      </c>
      <c r="Z211" s="24"/>
      <c r="AA211" s="63">
        <v>13449000</v>
      </c>
      <c r="AB211" s="24"/>
      <c r="AC211" s="25">
        <f t="shared" si="61"/>
        <v>13449000</v>
      </c>
      <c r="AD211" s="24"/>
      <c r="AE211" s="24"/>
      <c r="AF211" s="24"/>
      <c r="AG211" s="25">
        <f t="shared" si="62"/>
        <v>0</v>
      </c>
      <c r="AH211" s="25">
        <f t="shared" si="63"/>
        <v>13449000</v>
      </c>
      <c r="AI211" s="26">
        <f t="shared" si="64"/>
        <v>3.7280045238332837E-2</v>
      </c>
      <c r="AJ211" s="27">
        <f t="shared" si="58"/>
        <v>6.3746988548464244E-3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 x14ac:dyDescent="0.25">
      <c r="A212" s="19">
        <v>6</v>
      </c>
      <c r="B212" s="19"/>
      <c r="C212" s="43" t="s">
        <v>551</v>
      </c>
      <c r="D212" s="55">
        <v>45533</v>
      </c>
      <c r="E212" s="42" t="s">
        <v>560</v>
      </c>
      <c r="F212" s="42" t="s">
        <v>113</v>
      </c>
      <c r="G212" s="43" t="s">
        <v>304</v>
      </c>
      <c r="H212" s="29"/>
      <c r="I212" s="29"/>
      <c r="J212" s="199"/>
      <c r="K212" s="63">
        <v>13449000</v>
      </c>
      <c r="L212" s="42" t="s">
        <v>305</v>
      </c>
      <c r="M212" s="24"/>
      <c r="N212" s="24"/>
      <c r="O212" s="24"/>
      <c r="P212" s="22"/>
      <c r="Q212" s="22"/>
      <c r="R212" s="24"/>
      <c r="S212" s="24"/>
      <c r="T212" s="24"/>
      <c r="U212" s="25">
        <f t="shared" si="59"/>
        <v>0</v>
      </c>
      <c r="V212" s="24"/>
      <c r="W212" s="24"/>
      <c r="X212" s="24"/>
      <c r="Y212" s="25">
        <f t="shared" si="60"/>
        <v>0</v>
      </c>
      <c r="Z212" s="24"/>
      <c r="AA212" s="63">
        <v>13449000</v>
      </c>
      <c r="AB212" s="24"/>
      <c r="AC212" s="25">
        <f t="shared" si="61"/>
        <v>13449000</v>
      </c>
      <c r="AD212" s="24"/>
      <c r="AE212" s="24"/>
      <c r="AF212" s="24"/>
      <c r="AG212" s="25">
        <f t="shared" si="62"/>
        <v>0</v>
      </c>
      <c r="AH212" s="25">
        <f t="shared" si="63"/>
        <v>13449000</v>
      </c>
      <c r="AI212" s="26">
        <f t="shared" si="64"/>
        <v>3.7280045238332837E-2</v>
      </c>
      <c r="AJ212" s="27">
        <f t="shared" si="58"/>
        <v>6.3746988548464244E-3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 x14ac:dyDescent="0.25">
      <c r="A213" s="19">
        <v>7</v>
      </c>
      <c r="B213" s="19"/>
      <c r="C213" s="43" t="s">
        <v>552</v>
      </c>
      <c r="D213" s="55">
        <v>45533</v>
      </c>
      <c r="E213" s="42" t="s">
        <v>561</v>
      </c>
      <c r="F213" s="42" t="s">
        <v>113</v>
      </c>
      <c r="G213" s="43" t="s">
        <v>304</v>
      </c>
      <c r="H213" s="29"/>
      <c r="I213" s="29"/>
      <c r="J213" s="199"/>
      <c r="K213" s="63">
        <v>26898000</v>
      </c>
      <c r="L213" s="42" t="s">
        <v>305</v>
      </c>
      <c r="M213" s="24"/>
      <c r="N213" s="24"/>
      <c r="O213" s="24"/>
      <c r="P213" s="22"/>
      <c r="Q213" s="22"/>
      <c r="R213" s="24"/>
      <c r="S213" s="24"/>
      <c r="T213" s="24"/>
      <c r="U213" s="25">
        <f t="shared" si="59"/>
        <v>0</v>
      </c>
      <c r="V213" s="24"/>
      <c r="W213" s="24"/>
      <c r="X213" s="24"/>
      <c r="Y213" s="25">
        <f t="shared" si="60"/>
        <v>0</v>
      </c>
      <c r="Z213" s="24"/>
      <c r="AA213" s="63">
        <v>26898000</v>
      </c>
      <c r="AB213" s="24"/>
      <c r="AC213" s="25">
        <f t="shared" si="61"/>
        <v>26898000</v>
      </c>
      <c r="AD213" s="24"/>
      <c r="AE213" s="24"/>
      <c r="AF213" s="24"/>
      <c r="AG213" s="25">
        <f t="shared" si="62"/>
        <v>0</v>
      </c>
      <c r="AH213" s="25">
        <f t="shared" si="63"/>
        <v>26898000</v>
      </c>
      <c r="AI213" s="26">
        <f t="shared" si="64"/>
        <v>7.4560090476665675E-2</v>
      </c>
      <c r="AJ213" s="27">
        <f t="shared" si="58"/>
        <v>1.2749397709692849E-2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 x14ac:dyDescent="0.25">
      <c r="A214" s="19">
        <v>8</v>
      </c>
      <c r="B214" s="19"/>
      <c r="C214" s="43" t="s">
        <v>553</v>
      </c>
      <c r="D214" s="55">
        <v>45533</v>
      </c>
      <c r="E214" s="42" t="s">
        <v>562</v>
      </c>
      <c r="F214" s="42" t="s">
        <v>113</v>
      </c>
      <c r="G214" s="43" t="s">
        <v>304</v>
      </c>
      <c r="H214" s="29"/>
      <c r="I214" s="29"/>
      <c r="J214" s="199"/>
      <c r="K214" s="63">
        <v>13449000</v>
      </c>
      <c r="L214" s="42" t="s">
        <v>305</v>
      </c>
      <c r="M214" s="24"/>
      <c r="N214" s="24"/>
      <c r="O214" s="24"/>
      <c r="P214" s="22"/>
      <c r="Q214" s="22"/>
      <c r="R214" s="24"/>
      <c r="S214" s="24"/>
      <c r="T214" s="24"/>
      <c r="U214" s="25">
        <f t="shared" si="59"/>
        <v>0</v>
      </c>
      <c r="V214" s="24"/>
      <c r="W214" s="24"/>
      <c r="X214" s="24"/>
      <c r="Y214" s="25">
        <f t="shared" si="60"/>
        <v>0</v>
      </c>
      <c r="Z214" s="24"/>
      <c r="AA214" s="63">
        <v>13449000</v>
      </c>
      <c r="AB214" s="24"/>
      <c r="AC214" s="25">
        <f t="shared" si="61"/>
        <v>13449000</v>
      </c>
      <c r="AD214" s="24"/>
      <c r="AE214" s="24"/>
      <c r="AF214" s="24"/>
      <c r="AG214" s="25">
        <f t="shared" si="62"/>
        <v>0</v>
      </c>
      <c r="AH214" s="25">
        <f t="shared" si="63"/>
        <v>13449000</v>
      </c>
      <c r="AI214" s="26">
        <f t="shared" si="64"/>
        <v>3.7280045238332837E-2</v>
      </c>
      <c r="AJ214" s="27">
        <f t="shared" si="58"/>
        <v>6.3746988548464244E-3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 x14ac:dyDescent="0.25">
      <c r="A215" s="19">
        <v>9</v>
      </c>
      <c r="B215" s="19"/>
      <c r="C215" s="43" t="s">
        <v>554</v>
      </c>
      <c r="D215" s="55">
        <v>45533</v>
      </c>
      <c r="E215" s="42" t="s">
        <v>563</v>
      </c>
      <c r="F215" s="42" t="s">
        <v>113</v>
      </c>
      <c r="G215" s="43" t="s">
        <v>304</v>
      </c>
      <c r="H215" s="29"/>
      <c r="I215" s="29"/>
      <c r="J215" s="199"/>
      <c r="K215" s="63">
        <v>13449000</v>
      </c>
      <c r="L215" s="42" t="s">
        <v>305</v>
      </c>
      <c r="M215" s="24"/>
      <c r="N215" s="24"/>
      <c r="O215" s="24"/>
      <c r="P215" s="22"/>
      <c r="Q215" s="22"/>
      <c r="R215" s="24"/>
      <c r="S215" s="24"/>
      <c r="T215" s="24"/>
      <c r="U215" s="25">
        <f t="shared" si="59"/>
        <v>0</v>
      </c>
      <c r="V215" s="24"/>
      <c r="W215" s="24"/>
      <c r="X215" s="24"/>
      <c r="Y215" s="25">
        <f t="shared" si="60"/>
        <v>0</v>
      </c>
      <c r="Z215" s="24"/>
      <c r="AA215" s="63">
        <v>13449000</v>
      </c>
      <c r="AB215" s="24"/>
      <c r="AC215" s="25">
        <f t="shared" si="61"/>
        <v>13449000</v>
      </c>
      <c r="AD215" s="24"/>
      <c r="AE215" s="24"/>
      <c r="AF215" s="24"/>
      <c r="AG215" s="25">
        <f t="shared" si="62"/>
        <v>0</v>
      </c>
      <c r="AH215" s="25">
        <f t="shared" si="63"/>
        <v>13449000</v>
      </c>
      <c r="AI215" s="26">
        <f t="shared" si="64"/>
        <v>3.7280045238332837E-2</v>
      </c>
      <c r="AJ215" s="27">
        <f t="shared" si="58"/>
        <v>6.3746988548464244E-3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 x14ac:dyDescent="0.25">
      <c r="A216" s="19">
        <v>10</v>
      </c>
      <c r="B216" s="19"/>
      <c r="C216" s="43" t="s">
        <v>555</v>
      </c>
      <c r="D216" s="55">
        <v>45533</v>
      </c>
      <c r="E216" s="42" t="s">
        <v>564</v>
      </c>
      <c r="F216" s="42" t="s">
        <v>113</v>
      </c>
      <c r="G216" s="43" t="s">
        <v>304</v>
      </c>
      <c r="H216" s="29"/>
      <c r="I216" s="29"/>
      <c r="J216" s="199"/>
      <c r="K216" s="63">
        <v>13449000</v>
      </c>
      <c r="L216" s="42" t="s">
        <v>305</v>
      </c>
      <c r="M216" s="24"/>
      <c r="N216" s="24"/>
      <c r="O216" s="24"/>
      <c r="P216" s="22"/>
      <c r="Q216" s="22"/>
      <c r="R216" s="24"/>
      <c r="S216" s="24"/>
      <c r="T216" s="24"/>
      <c r="U216" s="25">
        <f t="shared" si="59"/>
        <v>0</v>
      </c>
      <c r="V216" s="24"/>
      <c r="W216" s="24"/>
      <c r="X216" s="24"/>
      <c r="Y216" s="25">
        <f t="shared" si="60"/>
        <v>0</v>
      </c>
      <c r="Z216" s="24"/>
      <c r="AA216" s="63">
        <v>13449000</v>
      </c>
      <c r="AB216" s="24"/>
      <c r="AC216" s="25">
        <f t="shared" si="61"/>
        <v>13449000</v>
      </c>
      <c r="AD216" s="24"/>
      <c r="AE216" s="24"/>
      <c r="AF216" s="24"/>
      <c r="AG216" s="25">
        <f t="shared" si="62"/>
        <v>0</v>
      </c>
      <c r="AH216" s="25">
        <f t="shared" si="63"/>
        <v>13449000</v>
      </c>
      <c r="AI216" s="26">
        <f t="shared" si="64"/>
        <v>3.7280045238332837E-2</v>
      </c>
      <c r="AJ216" s="27">
        <f t="shared" si="58"/>
        <v>6.3746988548464244E-3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s="37" customFormat="1" ht="12.75" customHeight="1" x14ac:dyDescent="0.25">
      <c r="A217" s="180" t="s">
        <v>69</v>
      </c>
      <c r="B217" s="182"/>
      <c r="C217" s="182"/>
      <c r="D217" s="182"/>
      <c r="E217" s="182"/>
      <c r="F217" s="182"/>
      <c r="G217" s="182"/>
      <c r="H217" s="182"/>
      <c r="I217" s="183"/>
      <c r="J217" s="33">
        <f>+J206</f>
        <v>360756000</v>
      </c>
      <c r="K217" s="33">
        <f>SUM(K207:K216)</f>
        <v>183421000</v>
      </c>
      <c r="L217" s="32"/>
      <c r="M217" s="33">
        <f>SUM(M207:M216)</f>
        <v>0</v>
      </c>
      <c r="N217" s="33">
        <f>SUM(N207:N216)</f>
        <v>0</v>
      </c>
      <c r="O217" s="33">
        <f>SUM(O207:O216)</f>
        <v>0</v>
      </c>
      <c r="P217" s="34"/>
      <c r="Q217" s="35"/>
      <c r="R217" s="33">
        <f t="shared" ref="R217:AH217" si="65">SUM(R207:R216)</f>
        <v>0</v>
      </c>
      <c r="S217" s="33">
        <f t="shared" si="65"/>
        <v>0</v>
      </c>
      <c r="T217" s="33">
        <f t="shared" si="65"/>
        <v>0</v>
      </c>
      <c r="U217" s="33">
        <f t="shared" si="65"/>
        <v>0</v>
      </c>
      <c r="V217" s="33">
        <f t="shared" si="65"/>
        <v>0</v>
      </c>
      <c r="W217" s="33">
        <f t="shared" si="65"/>
        <v>0</v>
      </c>
      <c r="X217" s="33">
        <f t="shared" si="65"/>
        <v>0</v>
      </c>
      <c r="Y217" s="33">
        <f t="shared" si="65"/>
        <v>0</v>
      </c>
      <c r="Z217" s="33">
        <f t="shared" si="65"/>
        <v>0</v>
      </c>
      <c r="AA217" s="33">
        <f t="shared" si="65"/>
        <v>183421000</v>
      </c>
      <c r="AB217" s="33">
        <f t="shared" si="65"/>
        <v>0</v>
      </c>
      <c r="AC217" s="33">
        <f t="shared" si="65"/>
        <v>183421000</v>
      </c>
      <c r="AD217" s="33">
        <f t="shared" si="65"/>
        <v>0</v>
      </c>
      <c r="AE217" s="33">
        <f t="shared" si="65"/>
        <v>0</v>
      </c>
      <c r="AF217" s="33">
        <f t="shared" si="65"/>
        <v>0</v>
      </c>
      <c r="AG217" s="33">
        <f t="shared" si="65"/>
        <v>0</v>
      </c>
      <c r="AH217" s="33">
        <f t="shared" si="65"/>
        <v>183421000</v>
      </c>
      <c r="AI217" s="36">
        <f>IF(ISERROR(AH217/J217),0,AH217/J217)</f>
        <v>0.50843506414307726</v>
      </c>
      <c r="AJ217" s="36">
        <f>IF(ISERROR(AH217/$AH$264),0,AH217/$AH$264)</f>
        <v>8.6939819960947726E-2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x14ac:dyDescent="0.25">
      <c r="A218" s="187" t="s">
        <v>70</v>
      </c>
      <c r="B218" s="188"/>
      <c r="C218" s="188"/>
      <c r="D218" s="188"/>
      <c r="E218" s="189"/>
      <c r="F218" s="9"/>
      <c r="G218" s="10"/>
      <c r="H218" s="11"/>
      <c r="I218" s="11"/>
      <c r="J218" s="185">
        <v>111773000</v>
      </c>
      <c r="K218" s="13"/>
      <c r="L218" s="14"/>
      <c r="M218" s="15"/>
      <c r="N218" s="15"/>
      <c r="O218" s="15"/>
      <c r="P218" s="10"/>
      <c r="Q218" s="16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7"/>
      <c r="AJ218" s="17"/>
    </row>
    <row r="219" spans="1:106" ht="24.95" customHeight="1" outlineLevel="1" x14ac:dyDescent="0.25">
      <c r="A219" s="19">
        <v>1</v>
      </c>
      <c r="B219" s="19"/>
      <c r="C219" s="43" t="s">
        <v>567</v>
      </c>
      <c r="D219" s="107">
        <v>45559</v>
      </c>
      <c r="E219" s="98" t="s">
        <v>566</v>
      </c>
      <c r="F219" s="42" t="s">
        <v>113</v>
      </c>
      <c r="G219" s="43" t="s">
        <v>304</v>
      </c>
      <c r="H219" s="29"/>
      <c r="I219" s="29"/>
      <c r="J219" s="199"/>
      <c r="K219" s="133">
        <v>7600000</v>
      </c>
      <c r="L219" s="42" t="s">
        <v>305</v>
      </c>
      <c r="M219" s="24"/>
      <c r="N219" s="24"/>
      <c r="O219" s="24"/>
      <c r="P219" s="22"/>
      <c r="Q219" s="22"/>
      <c r="R219" s="24"/>
      <c r="S219" s="24"/>
      <c r="T219" s="24"/>
      <c r="U219" s="25">
        <f>SUM(R219:T219)</f>
        <v>0</v>
      </c>
      <c r="V219" s="24"/>
      <c r="W219" s="24"/>
      <c r="X219" s="24"/>
      <c r="Y219" s="25">
        <f>SUM(V219:X219)</f>
        <v>0</v>
      </c>
      <c r="Z219" s="24"/>
      <c r="AA219" s="24"/>
      <c r="AB219" s="24">
        <v>7600000</v>
      </c>
      <c r="AC219" s="25">
        <f>SUM(Z219:AB219)</f>
        <v>7600000</v>
      </c>
      <c r="AD219" s="24"/>
      <c r="AE219" s="24"/>
      <c r="AF219" s="24"/>
      <c r="AG219" s="25">
        <f>SUM(AD219:AF219)</f>
        <v>0</v>
      </c>
      <c r="AH219" s="25">
        <f>SUM(U219,Y219,AC219,AG219)</f>
        <v>7600000</v>
      </c>
      <c r="AI219" s="26">
        <f>IF(ISERROR(AH219/J218),0,AH219/J218)</f>
        <v>6.7994954058672494E-2</v>
      </c>
      <c r="AJ219" s="27">
        <f>IF(ISERROR(AH219/$AH$264),"-",AH219/$AH$264)</f>
        <v>3.6023281505563852E-3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s="37" customFormat="1" ht="12.75" customHeight="1" x14ac:dyDescent="0.25">
      <c r="A220" s="180" t="s">
        <v>71</v>
      </c>
      <c r="B220" s="182"/>
      <c r="C220" s="182"/>
      <c r="D220" s="182"/>
      <c r="E220" s="182"/>
      <c r="F220" s="182"/>
      <c r="G220" s="182"/>
      <c r="H220" s="182"/>
      <c r="I220" s="183"/>
      <c r="J220" s="33">
        <f>+J218</f>
        <v>111773000</v>
      </c>
      <c r="K220" s="33">
        <f>SUM(K219:K219)</f>
        <v>7600000</v>
      </c>
      <c r="L220" s="32"/>
      <c r="M220" s="33">
        <f>SUM(M219:M219)</f>
        <v>0</v>
      </c>
      <c r="N220" s="33">
        <f>SUM(N219:N219)</f>
        <v>0</v>
      </c>
      <c r="O220" s="33">
        <f>SUM(O219:O219)</f>
        <v>0</v>
      </c>
      <c r="P220" s="34"/>
      <c r="Q220" s="35"/>
      <c r="R220" s="33">
        <f t="shared" ref="R220:AH220" si="66">SUM(R219:R219)</f>
        <v>0</v>
      </c>
      <c r="S220" s="33">
        <f t="shared" si="66"/>
        <v>0</v>
      </c>
      <c r="T220" s="33">
        <f t="shared" si="66"/>
        <v>0</v>
      </c>
      <c r="U220" s="33">
        <f t="shared" si="66"/>
        <v>0</v>
      </c>
      <c r="V220" s="33">
        <f t="shared" si="66"/>
        <v>0</v>
      </c>
      <c r="W220" s="33">
        <f t="shared" si="66"/>
        <v>0</v>
      </c>
      <c r="X220" s="33">
        <f t="shared" si="66"/>
        <v>0</v>
      </c>
      <c r="Y220" s="33">
        <f t="shared" si="66"/>
        <v>0</v>
      </c>
      <c r="Z220" s="33">
        <f t="shared" si="66"/>
        <v>0</v>
      </c>
      <c r="AA220" s="33">
        <f t="shared" si="66"/>
        <v>0</v>
      </c>
      <c r="AB220" s="33">
        <f t="shared" si="66"/>
        <v>7600000</v>
      </c>
      <c r="AC220" s="33">
        <f t="shared" si="66"/>
        <v>7600000</v>
      </c>
      <c r="AD220" s="33">
        <f t="shared" si="66"/>
        <v>0</v>
      </c>
      <c r="AE220" s="33">
        <f t="shared" si="66"/>
        <v>0</v>
      </c>
      <c r="AF220" s="33">
        <f t="shared" si="66"/>
        <v>0</v>
      </c>
      <c r="AG220" s="33">
        <f t="shared" si="66"/>
        <v>0</v>
      </c>
      <c r="AH220" s="33">
        <f t="shared" si="66"/>
        <v>7600000</v>
      </c>
      <c r="AI220" s="36">
        <f>IF(ISERROR(AH220/J220),0,AH220/J220)</f>
        <v>6.7994954058672494E-2</v>
      </c>
      <c r="AJ220" s="36">
        <f>IF(ISERROR(AH220/$AH$264),0,AH220/$AH$264)</f>
        <v>3.6023281505563852E-3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x14ac:dyDescent="0.25">
      <c r="A221" s="187" t="s">
        <v>163</v>
      </c>
      <c r="B221" s="188"/>
      <c r="C221" s="188"/>
      <c r="D221" s="188"/>
      <c r="E221" s="189"/>
      <c r="F221" s="9"/>
      <c r="G221" s="10"/>
      <c r="H221" s="11"/>
      <c r="I221" s="11"/>
      <c r="J221" s="185">
        <v>644125000</v>
      </c>
      <c r="K221" s="13"/>
      <c r="L221" s="14"/>
      <c r="M221" s="15"/>
      <c r="N221" s="15"/>
      <c r="O221" s="15"/>
      <c r="P221" s="10"/>
      <c r="Q221" s="16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7"/>
      <c r="AJ221" s="17"/>
    </row>
    <row r="222" spans="1:106" ht="24.95" customHeight="1" outlineLevel="1" x14ac:dyDescent="0.25">
      <c r="A222" s="19">
        <v>1</v>
      </c>
      <c r="B222" s="19"/>
      <c r="C222" s="43"/>
      <c r="D222" s="107"/>
      <c r="E222" s="98"/>
      <c r="F222" s="42"/>
      <c r="G222" s="43"/>
      <c r="H222" s="29"/>
      <c r="I222" s="29"/>
      <c r="J222" s="199"/>
      <c r="K222" s="133"/>
      <c r="L222" s="42"/>
      <c r="M222" s="24"/>
      <c r="N222" s="24"/>
      <c r="O222" s="24"/>
      <c r="P222" s="22"/>
      <c r="Q222" s="22"/>
      <c r="R222" s="24"/>
      <c r="S222" s="24"/>
      <c r="T222" s="24"/>
      <c r="U222" s="25">
        <f>SUM(R222:T222)</f>
        <v>0</v>
      </c>
      <c r="V222" s="24"/>
      <c r="W222" s="24"/>
      <c r="X222" s="24"/>
      <c r="Y222" s="25">
        <f>SUM(V222:X222)</f>
        <v>0</v>
      </c>
      <c r="Z222" s="24"/>
      <c r="AA222" s="24"/>
      <c r="AB222" s="24"/>
      <c r="AC222" s="25">
        <f>SUM(Z222:AB222)</f>
        <v>0</v>
      </c>
      <c r="AD222" s="24"/>
      <c r="AE222" s="24"/>
      <c r="AF222" s="24"/>
      <c r="AG222" s="25">
        <f>SUM(AD222:AF222)</f>
        <v>0</v>
      </c>
      <c r="AH222" s="25">
        <f>SUM(U222,Y222,AC222,AG222)</f>
        <v>0</v>
      </c>
      <c r="AI222" s="26">
        <f>IF(ISERROR(AH222/J221),0,AH222/J221)</f>
        <v>0</v>
      </c>
      <c r="AJ222" s="27">
        <f>IF(ISERROR(AH222/$AH$264),"-",AH222/$AH$264)</f>
        <v>0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s="37" customFormat="1" ht="12.75" customHeight="1" x14ac:dyDescent="0.25">
      <c r="A223" s="180" t="s">
        <v>568</v>
      </c>
      <c r="B223" s="182"/>
      <c r="C223" s="182"/>
      <c r="D223" s="182"/>
      <c r="E223" s="182"/>
      <c r="F223" s="182"/>
      <c r="G223" s="182"/>
      <c r="H223" s="182"/>
      <c r="I223" s="183"/>
      <c r="J223" s="33">
        <f>+J221</f>
        <v>644125000</v>
      </c>
      <c r="K223" s="33">
        <f>SUM(K222:K222)</f>
        <v>0</v>
      </c>
      <c r="L223" s="32"/>
      <c r="M223" s="33">
        <f>SUM(M222:M222)</f>
        <v>0</v>
      </c>
      <c r="N223" s="33">
        <f>SUM(N222:N222)</f>
        <v>0</v>
      </c>
      <c r="O223" s="33">
        <f>SUM(O222:O222)</f>
        <v>0</v>
      </c>
      <c r="P223" s="34"/>
      <c r="Q223" s="35"/>
      <c r="R223" s="33">
        <f t="shared" ref="R223:AH223" si="67">SUM(R222:R222)</f>
        <v>0</v>
      </c>
      <c r="S223" s="33">
        <f t="shared" si="67"/>
        <v>0</v>
      </c>
      <c r="T223" s="33">
        <f t="shared" si="67"/>
        <v>0</v>
      </c>
      <c r="U223" s="33">
        <f t="shared" si="67"/>
        <v>0</v>
      </c>
      <c r="V223" s="33">
        <f t="shared" si="67"/>
        <v>0</v>
      </c>
      <c r="W223" s="33">
        <f t="shared" si="67"/>
        <v>0</v>
      </c>
      <c r="X223" s="33">
        <f t="shared" si="67"/>
        <v>0</v>
      </c>
      <c r="Y223" s="33">
        <f t="shared" si="67"/>
        <v>0</v>
      </c>
      <c r="Z223" s="33">
        <f t="shared" si="67"/>
        <v>0</v>
      </c>
      <c r="AA223" s="33">
        <f t="shared" si="67"/>
        <v>0</v>
      </c>
      <c r="AB223" s="33">
        <f t="shared" si="67"/>
        <v>0</v>
      </c>
      <c r="AC223" s="33">
        <f t="shared" si="67"/>
        <v>0</v>
      </c>
      <c r="AD223" s="33">
        <f t="shared" si="67"/>
        <v>0</v>
      </c>
      <c r="AE223" s="33">
        <f t="shared" si="67"/>
        <v>0</v>
      </c>
      <c r="AF223" s="33">
        <f t="shared" si="67"/>
        <v>0</v>
      </c>
      <c r="AG223" s="33">
        <f t="shared" si="67"/>
        <v>0</v>
      </c>
      <c r="AH223" s="33">
        <f t="shared" si="67"/>
        <v>0</v>
      </c>
      <c r="AI223" s="36">
        <f>IF(ISERROR(AH223/J223),0,AH223/J223)</f>
        <v>0</v>
      </c>
      <c r="AJ223" s="36">
        <f>IF(ISERROR(AH223/$AH$264),0,AH223/$AH$264)</f>
        <v>0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x14ac:dyDescent="0.25">
      <c r="A224" s="187" t="s">
        <v>72</v>
      </c>
      <c r="B224" s="188"/>
      <c r="C224" s="188"/>
      <c r="D224" s="188"/>
      <c r="E224" s="189"/>
      <c r="F224" s="9"/>
      <c r="G224" s="10"/>
      <c r="H224" s="11"/>
      <c r="I224" s="11"/>
      <c r="J224" s="185">
        <v>1837597000</v>
      </c>
      <c r="K224" s="13"/>
      <c r="L224" s="14"/>
      <c r="M224" s="15"/>
      <c r="N224" s="15"/>
      <c r="O224" s="15"/>
      <c r="P224" s="10"/>
      <c r="Q224" s="16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7"/>
      <c r="AJ224" s="17"/>
    </row>
    <row r="225" spans="1:106" ht="24.95" customHeight="1" outlineLevel="1" x14ac:dyDescent="0.25">
      <c r="A225" s="19">
        <v>1</v>
      </c>
      <c r="B225" s="19"/>
      <c r="C225" s="40" t="s">
        <v>133</v>
      </c>
      <c r="D225" s="41">
        <v>45358</v>
      </c>
      <c r="E225" s="70" t="s">
        <v>132</v>
      </c>
      <c r="F225" s="70" t="s">
        <v>113</v>
      </c>
      <c r="G225" s="43" t="s">
        <v>304</v>
      </c>
      <c r="H225" s="29"/>
      <c r="I225" s="29"/>
      <c r="J225" s="199"/>
      <c r="K225" s="57">
        <v>12904000</v>
      </c>
      <c r="L225" s="42" t="s">
        <v>305</v>
      </c>
      <c r="M225" s="93"/>
      <c r="N225" s="93"/>
      <c r="O225" s="93"/>
      <c r="P225" s="64"/>
      <c r="Q225" s="64"/>
      <c r="R225" s="93"/>
      <c r="S225" s="93"/>
      <c r="T225" s="93">
        <v>12904000</v>
      </c>
      <c r="U225" s="13">
        <f>SUM(R225:T225)</f>
        <v>12904000</v>
      </c>
      <c r="V225" s="24"/>
      <c r="W225" s="24"/>
      <c r="X225" s="24"/>
      <c r="Y225" s="25">
        <f>SUM(V225:X225)</f>
        <v>0</v>
      </c>
      <c r="Z225" s="24"/>
      <c r="AA225" s="24"/>
      <c r="AB225" s="24"/>
      <c r="AC225" s="25">
        <f>SUM(Z225:AB225)</f>
        <v>0</v>
      </c>
      <c r="AD225" s="24"/>
      <c r="AE225" s="24"/>
      <c r="AF225" s="24"/>
      <c r="AG225" s="25">
        <f>SUM(AD225:AF225)</f>
        <v>0</v>
      </c>
      <c r="AH225" s="25">
        <f>SUM(U225,Y225,AC225,AG225)</f>
        <v>12904000</v>
      </c>
      <c r="AI225" s="26">
        <f>IF(ISERROR(AH225/$J$224),0,AH225/$J$224)</f>
        <v>7.0222143375288492E-3</v>
      </c>
      <c r="AJ225" s="27">
        <f t="shared" ref="AJ225:AJ258" si="68">IF(ISERROR(AH225/$AH$264),"-",AH225/$AH$264)</f>
        <v>6.1163740072078419E-3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 x14ac:dyDescent="0.25">
      <c r="A226" s="19">
        <v>2</v>
      </c>
      <c r="B226" s="19"/>
      <c r="C226" s="46" t="s">
        <v>199</v>
      </c>
      <c r="D226" s="41">
        <v>45376</v>
      </c>
      <c r="E226" s="70" t="s">
        <v>209</v>
      </c>
      <c r="F226" s="70" t="s">
        <v>113</v>
      </c>
      <c r="G226" s="43" t="s">
        <v>304</v>
      </c>
      <c r="H226" s="29"/>
      <c r="I226" s="29"/>
      <c r="J226" s="199"/>
      <c r="K226" s="57">
        <v>12904000</v>
      </c>
      <c r="L226" s="42" t="s">
        <v>305</v>
      </c>
      <c r="M226" s="93"/>
      <c r="N226" s="93"/>
      <c r="O226" s="93"/>
      <c r="P226" s="64"/>
      <c r="Q226" s="64"/>
      <c r="R226" s="93"/>
      <c r="S226" s="93"/>
      <c r="T226" s="93"/>
      <c r="U226" s="13">
        <f t="shared" ref="U226:U258" si="69">SUM(R226:T226)</f>
        <v>0</v>
      </c>
      <c r="V226" s="57">
        <v>12904000</v>
      </c>
      <c r="W226" s="24"/>
      <c r="X226" s="24"/>
      <c r="Y226" s="25">
        <f t="shared" ref="Y226:Y258" si="70">SUM(V226:X226)</f>
        <v>12904000</v>
      </c>
      <c r="Z226" s="24"/>
      <c r="AA226" s="24"/>
      <c r="AB226" s="24"/>
      <c r="AC226" s="25">
        <f t="shared" ref="AC226:AC257" si="71">SUM(Z226:AB226)</f>
        <v>0</v>
      </c>
      <c r="AD226" s="24"/>
      <c r="AE226" s="24"/>
      <c r="AF226" s="24"/>
      <c r="AG226" s="25">
        <f t="shared" ref="AG226:AG257" si="72">SUM(AD226:AF226)</f>
        <v>0</v>
      </c>
      <c r="AH226" s="25">
        <f t="shared" ref="AH226:AH257" si="73">SUM(U226,Y226,AC226,AG226)</f>
        <v>12904000</v>
      </c>
      <c r="AI226" s="26">
        <f t="shared" ref="AI226:AI257" si="74">IF(ISERROR(AH226/$J$224),0,AH226/$J$224)</f>
        <v>7.0222143375288492E-3</v>
      </c>
      <c r="AJ226" s="27">
        <f t="shared" si="68"/>
        <v>6.1163740072078419E-3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 x14ac:dyDescent="0.25">
      <c r="A227" s="19">
        <v>3</v>
      </c>
      <c r="B227" s="19"/>
      <c r="C227" s="46" t="s">
        <v>200</v>
      </c>
      <c r="D227" s="41">
        <v>45376</v>
      </c>
      <c r="E227" s="70" t="s">
        <v>211</v>
      </c>
      <c r="F227" s="70" t="s">
        <v>113</v>
      </c>
      <c r="G227" s="43" t="s">
        <v>304</v>
      </c>
      <c r="H227" s="29"/>
      <c r="I227" s="29"/>
      <c r="J227" s="199"/>
      <c r="K227" s="57">
        <v>26217000</v>
      </c>
      <c r="L227" s="42" t="s">
        <v>305</v>
      </c>
      <c r="M227" s="93"/>
      <c r="N227" s="93"/>
      <c r="O227" s="93"/>
      <c r="P227" s="64"/>
      <c r="Q227" s="64"/>
      <c r="R227" s="93"/>
      <c r="S227" s="93"/>
      <c r="T227" s="93"/>
      <c r="U227" s="13">
        <f t="shared" si="69"/>
        <v>0</v>
      </c>
      <c r="V227" s="57">
        <v>26217000</v>
      </c>
      <c r="W227" s="24"/>
      <c r="X227" s="24"/>
      <c r="Y227" s="25">
        <f t="shared" si="70"/>
        <v>26217000</v>
      </c>
      <c r="Z227" s="24"/>
      <c r="AA227" s="24"/>
      <c r="AB227" s="24"/>
      <c r="AC227" s="25">
        <f t="shared" si="71"/>
        <v>0</v>
      </c>
      <c r="AD227" s="24"/>
      <c r="AE227" s="24"/>
      <c r="AF227" s="24"/>
      <c r="AG227" s="25">
        <f t="shared" si="72"/>
        <v>0</v>
      </c>
      <c r="AH227" s="25">
        <f t="shared" si="73"/>
        <v>26217000</v>
      </c>
      <c r="AI227" s="26">
        <f t="shared" si="74"/>
        <v>1.4267001959624444E-2</v>
      </c>
      <c r="AJ227" s="27">
        <f t="shared" si="68"/>
        <v>1.2426610147781151E-2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 x14ac:dyDescent="0.25">
      <c r="A228" s="19">
        <v>4</v>
      </c>
      <c r="B228" s="19"/>
      <c r="C228" s="46" t="s">
        <v>201</v>
      </c>
      <c r="D228" s="41">
        <v>45357</v>
      </c>
      <c r="E228" s="70" t="s">
        <v>212</v>
      </c>
      <c r="F228" s="70" t="s">
        <v>113</v>
      </c>
      <c r="G228" s="43" t="s">
        <v>304</v>
      </c>
      <c r="H228" s="29"/>
      <c r="I228" s="29"/>
      <c r="J228" s="199"/>
      <c r="K228" s="57">
        <v>65543000</v>
      </c>
      <c r="L228" s="42" t="s">
        <v>305</v>
      </c>
      <c r="M228" s="93"/>
      <c r="N228" s="93"/>
      <c r="O228" s="93"/>
      <c r="P228" s="64"/>
      <c r="Q228" s="64"/>
      <c r="R228" s="93"/>
      <c r="S228" s="93"/>
      <c r="T228" s="93"/>
      <c r="U228" s="13">
        <f t="shared" si="69"/>
        <v>0</v>
      </c>
      <c r="V228" s="57">
        <v>65543000</v>
      </c>
      <c r="W228" s="24"/>
      <c r="X228" s="24"/>
      <c r="Y228" s="25">
        <f t="shared" si="70"/>
        <v>65543000</v>
      </c>
      <c r="Z228" s="24"/>
      <c r="AA228" s="24"/>
      <c r="AB228" s="24"/>
      <c r="AC228" s="25">
        <f t="shared" si="71"/>
        <v>0</v>
      </c>
      <c r="AD228" s="24"/>
      <c r="AE228" s="24"/>
      <c r="AF228" s="24"/>
      <c r="AG228" s="25">
        <f t="shared" si="72"/>
        <v>0</v>
      </c>
      <c r="AH228" s="25">
        <f t="shared" si="73"/>
        <v>65543000</v>
      </c>
      <c r="AI228" s="26">
        <f t="shared" si="74"/>
        <v>3.5667776993541019E-2</v>
      </c>
      <c r="AJ228" s="27">
        <f t="shared" si="68"/>
        <v>3.1066762364725942E-2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 x14ac:dyDescent="0.25">
      <c r="A229" s="19">
        <v>5</v>
      </c>
      <c r="B229" s="19"/>
      <c r="C229" s="46" t="s">
        <v>202</v>
      </c>
      <c r="D229" s="41">
        <v>45372</v>
      </c>
      <c r="E229" s="70" t="s">
        <v>210</v>
      </c>
      <c r="F229" s="70" t="s">
        <v>113</v>
      </c>
      <c r="G229" s="43" t="s">
        <v>304</v>
      </c>
      <c r="H229" s="29"/>
      <c r="I229" s="29"/>
      <c r="J229" s="199"/>
      <c r="K229" s="57">
        <v>26217000</v>
      </c>
      <c r="L229" s="42" t="s">
        <v>305</v>
      </c>
      <c r="M229" s="93"/>
      <c r="N229" s="93"/>
      <c r="O229" s="93"/>
      <c r="P229" s="64"/>
      <c r="Q229" s="64"/>
      <c r="R229" s="93"/>
      <c r="S229" s="93"/>
      <c r="T229" s="93"/>
      <c r="U229" s="13">
        <f t="shared" si="69"/>
        <v>0</v>
      </c>
      <c r="V229" s="57">
        <v>26217000</v>
      </c>
      <c r="W229" s="24"/>
      <c r="X229" s="24"/>
      <c r="Y229" s="25">
        <f t="shared" si="70"/>
        <v>26217000</v>
      </c>
      <c r="Z229" s="24"/>
      <c r="AA229" s="24"/>
      <c r="AB229" s="24"/>
      <c r="AC229" s="25">
        <f t="shared" si="71"/>
        <v>0</v>
      </c>
      <c r="AD229" s="24"/>
      <c r="AE229" s="24"/>
      <c r="AF229" s="24"/>
      <c r="AG229" s="25">
        <f t="shared" si="72"/>
        <v>0</v>
      </c>
      <c r="AH229" s="25">
        <f t="shared" si="73"/>
        <v>26217000</v>
      </c>
      <c r="AI229" s="26">
        <f t="shared" si="74"/>
        <v>1.4267001959624444E-2</v>
      </c>
      <c r="AJ229" s="27">
        <f t="shared" si="68"/>
        <v>1.2426610147781151E-2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 x14ac:dyDescent="0.25">
      <c r="A230" s="19">
        <v>6</v>
      </c>
      <c r="B230" s="19"/>
      <c r="C230" s="46" t="s">
        <v>203</v>
      </c>
      <c r="D230" s="41">
        <v>45365</v>
      </c>
      <c r="E230" s="70" t="s">
        <v>221</v>
      </c>
      <c r="F230" s="70" t="s">
        <v>113</v>
      </c>
      <c r="G230" s="43" t="s">
        <v>304</v>
      </c>
      <c r="H230" s="29"/>
      <c r="I230" s="29"/>
      <c r="J230" s="199"/>
      <c r="K230" s="57">
        <v>13109000</v>
      </c>
      <c r="L230" s="42" t="s">
        <v>305</v>
      </c>
      <c r="M230" s="93"/>
      <c r="N230" s="93"/>
      <c r="O230" s="93"/>
      <c r="P230" s="64"/>
      <c r="Q230" s="64"/>
      <c r="R230" s="93"/>
      <c r="S230" s="93"/>
      <c r="T230" s="93"/>
      <c r="U230" s="13">
        <f t="shared" si="69"/>
        <v>0</v>
      </c>
      <c r="V230" s="57">
        <v>13109000</v>
      </c>
      <c r="W230" s="24"/>
      <c r="X230" s="24"/>
      <c r="Y230" s="25">
        <f t="shared" si="70"/>
        <v>13109000</v>
      </c>
      <c r="Z230" s="24"/>
      <c r="AA230" s="24"/>
      <c r="AB230" s="24"/>
      <c r="AC230" s="25">
        <f t="shared" si="71"/>
        <v>0</v>
      </c>
      <c r="AD230" s="24"/>
      <c r="AE230" s="24"/>
      <c r="AF230" s="24"/>
      <c r="AG230" s="25">
        <f t="shared" si="72"/>
        <v>0</v>
      </c>
      <c r="AH230" s="25">
        <f t="shared" si="73"/>
        <v>13109000</v>
      </c>
      <c r="AI230" s="26">
        <f t="shared" si="74"/>
        <v>7.1337730742921327E-3</v>
      </c>
      <c r="AJ230" s="27">
        <f t="shared" si="68"/>
        <v>6.2135420691636391E-3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 x14ac:dyDescent="0.25">
      <c r="A231" s="19">
        <v>7</v>
      </c>
      <c r="B231" s="19"/>
      <c r="C231" s="46" t="s">
        <v>204</v>
      </c>
      <c r="D231" s="41">
        <v>45379</v>
      </c>
      <c r="E231" s="70" t="s">
        <v>224</v>
      </c>
      <c r="F231" s="70" t="s">
        <v>113</v>
      </c>
      <c r="G231" s="43" t="s">
        <v>304</v>
      </c>
      <c r="H231" s="29"/>
      <c r="I231" s="29"/>
      <c r="J231" s="199"/>
      <c r="K231" s="57">
        <v>13109000</v>
      </c>
      <c r="L231" s="42" t="s">
        <v>305</v>
      </c>
      <c r="M231" s="93"/>
      <c r="N231" s="93"/>
      <c r="O231" s="93"/>
      <c r="P231" s="64"/>
      <c r="Q231" s="64"/>
      <c r="R231" s="93"/>
      <c r="S231" s="93"/>
      <c r="T231" s="93"/>
      <c r="U231" s="13">
        <f t="shared" si="69"/>
        <v>0</v>
      </c>
      <c r="V231" s="57">
        <v>13109000</v>
      </c>
      <c r="W231" s="24"/>
      <c r="X231" s="24"/>
      <c r="Y231" s="25">
        <f t="shared" si="70"/>
        <v>13109000</v>
      </c>
      <c r="Z231" s="24"/>
      <c r="AA231" s="24"/>
      <c r="AB231" s="24"/>
      <c r="AC231" s="25">
        <f t="shared" si="71"/>
        <v>0</v>
      </c>
      <c r="AD231" s="24"/>
      <c r="AE231" s="24"/>
      <c r="AF231" s="24"/>
      <c r="AG231" s="25">
        <f t="shared" si="72"/>
        <v>0</v>
      </c>
      <c r="AH231" s="25">
        <f t="shared" si="73"/>
        <v>13109000</v>
      </c>
      <c r="AI231" s="26">
        <f t="shared" si="74"/>
        <v>7.1337730742921327E-3</v>
      </c>
      <c r="AJ231" s="27">
        <f t="shared" si="68"/>
        <v>6.2135420691636391E-3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 x14ac:dyDescent="0.25">
      <c r="A232" s="19">
        <v>8</v>
      </c>
      <c r="B232" s="19"/>
      <c r="C232" s="46" t="s">
        <v>205</v>
      </c>
      <c r="D232" s="41">
        <v>45363</v>
      </c>
      <c r="E232" s="70" t="s">
        <v>155</v>
      </c>
      <c r="F232" s="70" t="s">
        <v>113</v>
      </c>
      <c r="G232" s="43" t="s">
        <v>304</v>
      </c>
      <c r="H232" s="29"/>
      <c r="I232" s="29"/>
      <c r="J232" s="199"/>
      <c r="K232" s="57">
        <v>13109000</v>
      </c>
      <c r="L232" s="42" t="s">
        <v>305</v>
      </c>
      <c r="M232" s="93"/>
      <c r="N232" s="93"/>
      <c r="O232" s="93"/>
      <c r="P232" s="64"/>
      <c r="Q232" s="64"/>
      <c r="R232" s="93"/>
      <c r="S232" s="93"/>
      <c r="T232" s="93"/>
      <c r="U232" s="13">
        <f t="shared" si="69"/>
        <v>0</v>
      </c>
      <c r="V232" s="57">
        <v>13109000</v>
      </c>
      <c r="W232" s="24"/>
      <c r="X232" s="24"/>
      <c r="Y232" s="25">
        <f t="shared" si="70"/>
        <v>13109000</v>
      </c>
      <c r="Z232" s="24"/>
      <c r="AA232" s="24"/>
      <c r="AB232" s="24"/>
      <c r="AC232" s="25">
        <f t="shared" si="71"/>
        <v>0</v>
      </c>
      <c r="AD232" s="24"/>
      <c r="AE232" s="24"/>
      <c r="AF232" s="24"/>
      <c r="AG232" s="25">
        <f t="shared" si="72"/>
        <v>0</v>
      </c>
      <c r="AH232" s="25">
        <f t="shared" si="73"/>
        <v>13109000</v>
      </c>
      <c r="AI232" s="26">
        <f t="shared" si="74"/>
        <v>7.1337730742921327E-3</v>
      </c>
      <c r="AJ232" s="27">
        <f t="shared" si="68"/>
        <v>6.2135420691636391E-3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24.95" customHeight="1" outlineLevel="1" x14ac:dyDescent="0.25">
      <c r="A233" s="19">
        <v>9</v>
      </c>
      <c r="B233" s="19"/>
      <c r="C233" s="46" t="s">
        <v>206</v>
      </c>
      <c r="D233" s="41">
        <v>45377</v>
      </c>
      <c r="E233" s="70" t="s">
        <v>216</v>
      </c>
      <c r="F233" s="70" t="s">
        <v>113</v>
      </c>
      <c r="G233" s="43" t="s">
        <v>304</v>
      </c>
      <c r="H233" s="29"/>
      <c r="I233" s="29"/>
      <c r="J233" s="199"/>
      <c r="K233" s="57">
        <v>39326000</v>
      </c>
      <c r="L233" s="42" t="s">
        <v>305</v>
      </c>
      <c r="M233" s="93"/>
      <c r="N233" s="93"/>
      <c r="O233" s="93"/>
      <c r="P233" s="64"/>
      <c r="Q233" s="64"/>
      <c r="R233" s="93"/>
      <c r="S233" s="93"/>
      <c r="T233" s="93"/>
      <c r="U233" s="13">
        <f t="shared" si="69"/>
        <v>0</v>
      </c>
      <c r="V233" s="57">
        <v>39326000</v>
      </c>
      <c r="W233" s="24"/>
      <c r="X233" s="24"/>
      <c r="Y233" s="25">
        <f t="shared" si="70"/>
        <v>39326000</v>
      </c>
      <c r="Z233" s="24"/>
      <c r="AA233" s="24"/>
      <c r="AB233" s="24"/>
      <c r="AC233" s="25">
        <f t="shared" si="71"/>
        <v>0</v>
      </c>
      <c r="AD233" s="24"/>
      <c r="AE233" s="24"/>
      <c r="AF233" s="24"/>
      <c r="AG233" s="25">
        <f t="shared" si="72"/>
        <v>0</v>
      </c>
      <c r="AH233" s="25">
        <f t="shared" si="73"/>
        <v>39326000</v>
      </c>
      <c r="AI233" s="26">
        <f t="shared" si="74"/>
        <v>2.1400775033916578E-2</v>
      </c>
      <c r="AJ233" s="27">
        <f t="shared" si="68"/>
        <v>1.8640152216944792E-2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 x14ac:dyDescent="0.25">
      <c r="A234" s="19">
        <v>10</v>
      </c>
      <c r="B234" s="19"/>
      <c r="C234" s="46" t="s">
        <v>207</v>
      </c>
      <c r="D234" s="41">
        <v>45372</v>
      </c>
      <c r="E234" s="70" t="s">
        <v>217</v>
      </c>
      <c r="F234" s="70" t="s">
        <v>113</v>
      </c>
      <c r="G234" s="43" t="s">
        <v>304</v>
      </c>
      <c r="H234" s="29"/>
      <c r="I234" s="29"/>
      <c r="J234" s="199"/>
      <c r="K234" s="57">
        <v>65543000</v>
      </c>
      <c r="L234" s="42" t="s">
        <v>305</v>
      </c>
      <c r="M234" s="93"/>
      <c r="N234" s="93"/>
      <c r="O234" s="93"/>
      <c r="P234" s="64"/>
      <c r="Q234" s="64"/>
      <c r="R234" s="93"/>
      <c r="S234" s="93"/>
      <c r="T234" s="93"/>
      <c r="U234" s="13">
        <f t="shared" si="69"/>
        <v>0</v>
      </c>
      <c r="V234" s="57">
        <v>65543000</v>
      </c>
      <c r="W234" s="24"/>
      <c r="X234" s="24"/>
      <c r="Y234" s="25">
        <f t="shared" si="70"/>
        <v>65543000</v>
      </c>
      <c r="Z234" s="24"/>
      <c r="AA234" s="24"/>
      <c r="AB234" s="24"/>
      <c r="AC234" s="25">
        <f t="shared" si="71"/>
        <v>0</v>
      </c>
      <c r="AD234" s="24"/>
      <c r="AE234" s="24"/>
      <c r="AF234" s="24"/>
      <c r="AG234" s="25">
        <f t="shared" si="72"/>
        <v>0</v>
      </c>
      <c r="AH234" s="25">
        <f t="shared" si="73"/>
        <v>65543000</v>
      </c>
      <c r="AI234" s="26">
        <f t="shared" si="74"/>
        <v>3.5667776993541019E-2</v>
      </c>
      <c r="AJ234" s="27">
        <f t="shared" si="68"/>
        <v>3.1066762364725942E-2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24.95" customHeight="1" outlineLevel="1" x14ac:dyDescent="0.25">
      <c r="A235" s="19">
        <v>11</v>
      </c>
      <c r="B235" s="19"/>
      <c r="C235" s="46" t="s">
        <v>208</v>
      </c>
      <c r="D235" s="41">
        <v>45365</v>
      </c>
      <c r="E235" s="70" t="s">
        <v>220</v>
      </c>
      <c r="F235" s="70" t="s">
        <v>113</v>
      </c>
      <c r="G235" s="43" t="s">
        <v>304</v>
      </c>
      <c r="H235" s="29"/>
      <c r="I235" s="29"/>
      <c r="J235" s="199"/>
      <c r="K235" s="57">
        <v>13018000</v>
      </c>
      <c r="L235" s="42" t="s">
        <v>305</v>
      </c>
      <c r="M235" s="93"/>
      <c r="N235" s="93"/>
      <c r="O235" s="93"/>
      <c r="P235" s="64"/>
      <c r="Q235" s="64"/>
      <c r="R235" s="93"/>
      <c r="S235" s="93"/>
      <c r="T235" s="93"/>
      <c r="U235" s="13">
        <f t="shared" si="69"/>
        <v>0</v>
      </c>
      <c r="V235" s="57">
        <v>13018000</v>
      </c>
      <c r="W235" s="24"/>
      <c r="X235" s="24"/>
      <c r="Y235" s="25">
        <f t="shared" si="70"/>
        <v>13018000</v>
      </c>
      <c r="Z235" s="24"/>
      <c r="AA235" s="24"/>
      <c r="AB235" s="24"/>
      <c r="AC235" s="25">
        <f t="shared" si="71"/>
        <v>0</v>
      </c>
      <c r="AD235" s="24"/>
      <c r="AE235" s="24"/>
      <c r="AF235" s="24"/>
      <c r="AG235" s="25">
        <f t="shared" si="72"/>
        <v>0</v>
      </c>
      <c r="AH235" s="25">
        <f t="shared" si="73"/>
        <v>13018000</v>
      </c>
      <c r="AI235" s="26">
        <f t="shared" si="74"/>
        <v>7.0842518789484311E-3</v>
      </c>
      <c r="AJ235" s="27">
        <f t="shared" si="68"/>
        <v>6.1704089294661877E-3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 x14ac:dyDescent="0.25">
      <c r="A236" s="19">
        <v>12</v>
      </c>
      <c r="B236" s="18"/>
      <c r="C236" s="46" t="s">
        <v>213</v>
      </c>
      <c r="D236" s="41">
        <v>45372</v>
      </c>
      <c r="E236" s="70" t="s">
        <v>214</v>
      </c>
      <c r="F236" s="70" t="s">
        <v>113</v>
      </c>
      <c r="G236" s="43" t="s">
        <v>304</v>
      </c>
      <c r="H236" s="29"/>
      <c r="I236" s="29"/>
      <c r="J236" s="199"/>
      <c r="K236" s="57">
        <v>12904000</v>
      </c>
      <c r="L236" s="42" t="s">
        <v>305</v>
      </c>
      <c r="M236" s="93"/>
      <c r="N236" s="93"/>
      <c r="O236" s="93"/>
      <c r="P236" s="64"/>
      <c r="Q236" s="64"/>
      <c r="R236" s="93"/>
      <c r="S236" s="93"/>
      <c r="T236" s="93"/>
      <c r="U236" s="13">
        <f t="shared" si="69"/>
        <v>0</v>
      </c>
      <c r="V236" s="57">
        <v>12904000</v>
      </c>
      <c r="W236" s="24"/>
      <c r="X236" s="24"/>
      <c r="Y236" s="25">
        <f t="shared" si="70"/>
        <v>12904000</v>
      </c>
      <c r="Z236" s="24"/>
      <c r="AA236" s="24"/>
      <c r="AB236" s="24"/>
      <c r="AC236" s="25">
        <f t="shared" si="71"/>
        <v>0</v>
      </c>
      <c r="AD236" s="24"/>
      <c r="AE236" s="24"/>
      <c r="AF236" s="24"/>
      <c r="AG236" s="25">
        <f t="shared" si="72"/>
        <v>0</v>
      </c>
      <c r="AH236" s="25">
        <f t="shared" si="73"/>
        <v>12904000</v>
      </c>
      <c r="AI236" s="26">
        <f t="shared" si="74"/>
        <v>7.0222143375288492E-3</v>
      </c>
      <c r="AJ236" s="27">
        <f t="shared" si="68"/>
        <v>6.1163740072078419E-3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24.95" customHeight="1" outlineLevel="1" x14ac:dyDescent="0.25">
      <c r="A237" s="121">
        <v>13</v>
      </c>
      <c r="B237" s="110"/>
      <c r="C237" s="46" t="s">
        <v>215</v>
      </c>
      <c r="D237" s="41">
        <v>45358</v>
      </c>
      <c r="E237" s="70" t="s">
        <v>153</v>
      </c>
      <c r="F237" s="70" t="s">
        <v>113</v>
      </c>
      <c r="G237" s="43" t="s">
        <v>304</v>
      </c>
      <c r="H237" s="29"/>
      <c r="I237" s="29"/>
      <c r="J237" s="199"/>
      <c r="K237" s="57">
        <v>65543000</v>
      </c>
      <c r="L237" s="42" t="s">
        <v>305</v>
      </c>
      <c r="M237" s="93"/>
      <c r="N237" s="93"/>
      <c r="O237" s="93"/>
      <c r="P237" s="64"/>
      <c r="Q237" s="64"/>
      <c r="R237" s="93"/>
      <c r="S237" s="93"/>
      <c r="T237" s="93"/>
      <c r="U237" s="13">
        <f t="shared" si="69"/>
        <v>0</v>
      </c>
      <c r="V237" s="57">
        <v>65543000</v>
      </c>
      <c r="W237" s="24"/>
      <c r="X237" s="24"/>
      <c r="Y237" s="25">
        <f t="shared" si="70"/>
        <v>65543000</v>
      </c>
      <c r="Z237" s="24"/>
      <c r="AA237" s="24"/>
      <c r="AB237" s="24"/>
      <c r="AC237" s="25">
        <f t="shared" si="71"/>
        <v>0</v>
      </c>
      <c r="AD237" s="24"/>
      <c r="AE237" s="24"/>
      <c r="AF237" s="24"/>
      <c r="AG237" s="25">
        <f t="shared" si="72"/>
        <v>0</v>
      </c>
      <c r="AH237" s="25">
        <f t="shared" si="73"/>
        <v>65543000</v>
      </c>
      <c r="AI237" s="26">
        <f t="shared" si="74"/>
        <v>3.5667776993541019E-2</v>
      </c>
      <c r="AJ237" s="27">
        <f t="shared" si="68"/>
        <v>3.1066762364725942E-2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24.95" customHeight="1" outlineLevel="1" x14ac:dyDescent="0.25">
      <c r="A238" s="18">
        <v>14</v>
      </c>
      <c r="B238" s="120"/>
      <c r="C238" s="46" t="s">
        <v>218</v>
      </c>
      <c r="D238" s="41">
        <v>45377</v>
      </c>
      <c r="E238" s="70" t="s">
        <v>219</v>
      </c>
      <c r="F238" s="70" t="s">
        <v>113</v>
      </c>
      <c r="G238" s="43" t="s">
        <v>304</v>
      </c>
      <c r="H238" s="29"/>
      <c r="I238" s="29"/>
      <c r="J238" s="199"/>
      <c r="K238" s="57">
        <v>26036000</v>
      </c>
      <c r="L238" s="42" t="s">
        <v>305</v>
      </c>
      <c r="M238" s="93"/>
      <c r="N238" s="93"/>
      <c r="O238" s="93"/>
      <c r="P238" s="64"/>
      <c r="Q238" s="64"/>
      <c r="R238" s="93"/>
      <c r="S238" s="93"/>
      <c r="T238" s="93"/>
      <c r="U238" s="13">
        <f t="shared" si="69"/>
        <v>0</v>
      </c>
      <c r="V238" s="57">
        <v>26036000</v>
      </c>
      <c r="W238" s="24"/>
      <c r="X238" s="24"/>
      <c r="Y238" s="25">
        <f t="shared" si="70"/>
        <v>26036000</v>
      </c>
      <c r="Z238" s="24"/>
      <c r="AA238" s="24"/>
      <c r="AB238" s="24"/>
      <c r="AC238" s="25">
        <f t="shared" si="71"/>
        <v>0</v>
      </c>
      <c r="AD238" s="24"/>
      <c r="AE238" s="24"/>
      <c r="AF238" s="24"/>
      <c r="AG238" s="25">
        <f t="shared" si="72"/>
        <v>0</v>
      </c>
      <c r="AH238" s="25">
        <f t="shared" si="73"/>
        <v>26036000</v>
      </c>
      <c r="AI238" s="26">
        <f t="shared" si="74"/>
        <v>1.4168503757896862E-2</v>
      </c>
      <c r="AJ238" s="27">
        <f t="shared" si="68"/>
        <v>1.2340817858932375E-2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24.95" customHeight="1" outlineLevel="1" x14ac:dyDescent="0.25">
      <c r="A239" s="18">
        <v>15</v>
      </c>
      <c r="B239" s="120"/>
      <c r="C239" s="46" t="s">
        <v>222</v>
      </c>
      <c r="D239" s="41">
        <v>45376</v>
      </c>
      <c r="E239" s="70" t="s">
        <v>223</v>
      </c>
      <c r="F239" s="70" t="s">
        <v>113</v>
      </c>
      <c r="G239" s="43" t="s">
        <v>304</v>
      </c>
      <c r="H239" s="29"/>
      <c r="I239" s="29"/>
      <c r="J239" s="199"/>
      <c r="K239" s="57">
        <v>26217000</v>
      </c>
      <c r="L239" s="42" t="s">
        <v>305</v>
      </c>
      <c r="M239" s="93"/>
      <c r="N239" s="93"/>
      <c r="O239" s="93"/>
      <c r="P239" s="64"/>
      <c r="Q239" s="64"/>
      <c r="R239" s="93"/>
      <c r="S239" s="93"/>
      <c r="T239" s="93"/>
      <c r="U239" s="13">
        <f t="shared" si="69"/>
        <v>0</v>
      </c>
      <c r="V239" s="57">
        <v>26217000</v>
      </c>
      <c r="W239" s="24"/>
      <c r="X239" s="24"/>
      <c r="Y239" s="25">
        <f t="shared" si="70"/>
        <v>26217000</v>
      </c>
      <c r="Z239" s="24"/>
      <c r="AA239" s="24"/>
      <c r="AB239" s="24"/>
      <c r="AC239" s="25">
        <f t="shared" si="71"/>
        <v>0</v>
      </c>
      <c r="AD239" s="24"/>
      <c r="AE239" s="24"/>
      <c r="AF239" s="24"/>
      <c r="AG239" s="25">
        <f t="shared" si="72"/>
        <v>0</v>
      </c>
      <c r="AH239" s="25">
        <f t="shared" si="73"/>
        <v>26217000</v>
      </c>
      <c r="AI239" s="26">
        <f t="shared" si="74"/>
        <v>1.4267001959624444E-2</v>
      </c>
      <c r="AJ239" s="27">
        <f t="shared" si="68"/>
        <v>1.2426610147781151E-2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24.95" customHeight="1" outlineLevel="1" x14ac:dyDescent="0.25">
      <c r="A240" s="18">
        <v>16</v>
      </c>
      <c r="B240" s="120"/>
      <c r="C240" s="46" t="s">
        <v>225</v>
      </c>
      <c r="D240" s="41">
        <v>45372</v>
      </c>
      <c r="E240" s="70" t="s">
        <v>228</v>
      </c>
      <c r="F240" s="70" t="s">
        <v>113</v>
      </c>
      <c r="G240" s="43" t="s">
        <v>304</v>
      </c>
      <c r="H240" s="29"/>
      <c r="I240" s="29"/>
      <c r="J240" s="199"/>
      <c r="K240" s="57">
        <v>13109000</v>
      </c>
      <c r="L240" s="42" t="s">
        <v>305</v>
      </c>
      <c r="M240" s="93"/>
      <c r="N240" s="93"/>
      <c r="O240" s="93"/>
      <c r="P240" s="64"/>
      <c r="Q240" s="64"/>
      <c r="R240" s="93"/>
      <c r="S240" s="93"/>
      <c r="T240" s="93"/>
      <c r="U240" s="13">
        <f t="shared" si="69"/>
        <v>0</v>
      </c>
      <c r="V240" s="57">
        <v>13109000</v>
      </c>
      <c r="W240" s="24"/>
      <c r="X240" s="24"/>
      <c r="Y240" s="25">
        <f t="shared" si="70"/>
        <v>13109000</v>
      </c>
      <c r="Z240" s="24"/>
      <c r="AA240" s="24"/>
      <c r="AB240" s="24"/>
      <c r="AC240" s="25">
        <f t="shared" si="71"/>
        <v>0</v>
      </c>
      <c r="AD240" s="24"/>
      <c r="AE240" s="24"/>
      <c r="AF240" s="24"/>
      <c r="AG240" s="25">
        <f t="shared" si="72"/>
        <v>0</v>
      </c>
      <c r="AH240" s="25">
        <f t="shared" si="73"/>
        <v>13109000</v>
      </c>
      <c r="AI240" s="26">
        <f t="shared" si="74"/>
        <v>7.1337730742921327E-3</v>
      </c>
      <c r="AJ240" s="27">
        <f t="shared" si="68"/>
        <v>6.2135420691636391E-3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24.95" customHeight="1" outlineLevel="1" x14ac:dyDescent="0.25">
      <c r="A241" s="18">
        <v>17</v>
      </c>
      <c r="B241" s="120"/>
      <c r="C241" s="46" t="s">
        <v>226</v>
      </c>
      <c r="D241" s="41">
        <v>45377</v>
      </c>
      <c r="E241" s="70" t="s">
        <v>229</v>
      </c>
      <c r="F241" s="70" t="s">
        <v>113</v>
      </c>
      <c r="G241" s="43" t="s">
        <v>304</v>
      </c>
      <c r="H241" s="29"/>
      <c r="I241" s="29"/>
      <c r="J241" s="199"/>
      <c r="K241" s="57">
        <v>39326000</v>
      </c>
      <c r="L241" s="42" t="s">
        <v>305</v>
      </c>
      <c r="M241" s="93"/>
      <c r="N241" s="93"/>
      <c r="O241" s="93"/>
      <c r="P241" s="64"/>
      <c r="Q241" s="64"/>
      <c r="R241" s="93"/>
      <c r="S241" s="93"/>
      <c r="T241" s="93"/>
      <c r="U241" s="13">
        <f t="shared" si="69"/>
        <v>0</v>
      </c>
      <c r="V241" s="57">
        <v>39326000</v>
      </c>
      <c r="W241" s="24"/>
      <c r="X241" s="24"/>
      <c r="Y241" s="25">
        <f t="shared" si="70"/>
        <v>39326000</v>
      </c>
      <c r="Z241" s="24"/>
      <c r="AA241" s="24"/>
      <c r="AB241" s="24"/>
      <c r="AC241" s="25">
        <f t="shared" si="71"/>
        <v>0</v>
      </c>
      <c r="AD241" s="24"/>
      <c r="AE241" s="24"/>
      <c r="AF241" s="24"/>
      <c r="AG241" s="25">
        <f t="shared" si="72"/>
        <v>0</v>
      </c>
      <c r="AH241" s="25">
        <f t="shared" si="73"/>
        <v>39326000</v>
      </c>
      <c r="AI241" s="26">
        <f t="shared" si="74"/>
        <v>2.1400775033916578E-2</v>
      </c>
      <c r="AJ241" s="27">
        <f t="shared" si="68"/>
        <v>1.8640152216944792E-2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24.95" customHeight="1" outlineLevel="1" x14ac:dyDescent="0.25">
      <c r="A242" s="18">
        <v>18</v>
      </c>
      <c r="B242" s="120"/>
      <c r="C242" s="46" t="s">
        <v>227</v>
      </c>
      <c r="D242" s="41">
        <v>45376</v>
      </c>
      <c r="E242" s="70" t="s">
        <v>152</v>
      </c>
      <c r="F242" s="70" t="s">
        <v>113</v>
      </c>
      <c r="G242" s="43" t="s">
        <v>304</v>
      </c>
      <c r="H242" s="29"/>
      <c r="I242" s="29"/>
      <c r="J242" s="199"/>
      <c r="K242" s="57">
        <v>26217000</v>
      </c>
      <c r="L242" s="42" t="s">
        <v>305</v>
      </c>
      <c r="M242" s="93"/>
      <c r="N242" s="93"/>
      <c r="O242" s="93"/>
      <c r="P242" s="64"/>
      <c r="Q242" s="64"/>
      <c r="R242" s="93"/>
      <c r="S242" s="93"/>
      <c r="T242" s="93"/>
      <c r="U242" s="13">
        <f t="shared" si="69"/>
        <v>0</v>
      </c>
      <c r="V242" s="57">
        <v>26217000</v>
      </c>
      <c r="W242" s="24"/>
      <c r="X242" s="24"/>
      <c r="Y242" s="25">
        <f t="shared" si="70"/>
        <v>26217000</v>
      </c>
      <c r="Z242" s="24"/>
      <c r="AA242" s="24"/>
      <c r="AB242" s="24"/>
      <c r="AC242" s="25">
        <f t="shared" si="71"/>
        <v>0</v>
      </c>
      <c r="AD242" s="24"/>
      <c r="AE242" s="24"/>
      <c r="AF242" s="24"/>
      <c r="AG242" s="25">
        <f t="shared" si="72"/>
        <v>0</v>
      </c>
      <c r="AH242" s="25">
        <f t="shared" si="73"/>
        <v>26217000</v>
      </c>
      <c r="AI242" s="26">
        <f t="shared" si="74"/>
        <v>1.4267001959624444E-2</v>
      </c>
      <c r="AJ242" s="27">
        <f t="shared" si="68"/>
        <v>1.2426610147781151E-2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24.95" customHeight="1" outlineLevel="1" x14ac:dyDescent="0.25">
      <c r="A243" s="18">
        <v>19</v>
      </c>
      <c r="B243" s="120"/>
      <c r="C243" s="46" t="s">
        <v>230</v>
      </c>
      <c r="D243" s="41">
        <v>45376</v>
      </c>
      <c r="E243" s="70" t="s">
        <v>231</v>
      </c>
      <c r="F243" s="70" t="s">
        <v>113</v>
      </c>
      <c r="G243" s="43" t="s">
        <v>304</v>
      </c>
      <c r="H243" s="29"/>
      <c r="I243" s="29"/>
      <c r="J243" s="199"/>
      <c r="K243" s="57">
        <v>26217000</v>
      </c>
      <c r="L243" s="42" t="s">
        <v>305</v>
      </c>
      <c r="M243" s="93"/>
      <c r="N243" s="93"/>
      <c r="O243" s="93"/>
      <c r="P243" s="64"/>
      <c r="Q243" s="64"/>
      <c r="R243" s="93"/>
      <c r="S243" s="93"/>
      <c r="T243" s="93"/>
      <c r="U243" s="13">
        <f t="shared" si="69"/>
        <v>0</v>
      </c>
      <c r="V243" s="24"/>
      <c r="W243" s="57">
        <v>26217000</v>
      </c>
      <c r="X243" s="24"/>
      <c r="Y243" s="25">
        <f t="shared" si="70"/>
        <v>26217000</v>
      </c>
      <c r="Z243" s="24"/>
      <c r="AA243" s="24"/>
      <c r="AB243" s="24"/>
      <c r="AC243" s="25">
        <f t="shared" si="71"/>
        <v>0</v>
      </c>
      <c r="AD243" s="24"/>
      <c r="AE243" s="24"/>
      <c r="AF243" s="24"/>
      <c r="AG243" s="25">
        <f t="shared" si="72"/>
        <v>0</v>
      </c>
      <c r="AH243" s="25">
        <f t="shared" si="73"/>
        <v>26217000</v>
      </c>
      <c r="AI243" s="26">
        <f t="shared" si="74"/>
        <v>1.4267001959624444E-2</v>
      </c>
      <c r="AJ243" s="27">
        <f t="shared" si="68"/>
        <v>1.2426610147781151E-2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24.95" customHeight="1" outlineLevel="1" x14ac:dyDescent="0.25">
      <c r="A244" s="18">
        <v>20</v>
      </c>
      <c r="B244" s="120"/>
      <c r="C244" s="46" t="s">
        <v>232</v>
      </c>
      <c r="D244" s="41">
        <v>45384</v>
      </c>
      <c r="E244" s="70" t="s">
        <v>150</v>
      </c>
      <c r="F244" s="70" t="s">
        <v>113</v>
      </c>
      <c r="G244" s="43" t="s">
        <v>304</v>
      </c>
      <c r="H244" s="29"/>
      <c r="I244" s="29"/>
      <c r="J244" s="199"/>
      <c r="K244" s="57">
        <v>26217000</v>
      </c>
      <c r="L244" s="42" t="s">
        <v>305</v>
      </c>
      <c r="M244" s="93"/>
      <c r="N244" s="93"/>
      <c r="O244" s="93"/>
      <c r="P244" s="64"/>
      <c r="Q244" s="64"/>
      <c r="R244" s="93"/>
      <c r="S244" s="93"/>
      <c r="T244" s="93"/>
      <c r="U244" s="13">
        <f t="shared" si="69"/>
        <v>0</v>
      </c>
      <c r="V244" s="24"/>
      <c r="W244" s="57">
        <v>26217000</v>
      </c>
      <c r="X244" s="24"/>
      <c r="Y244" s="25">
        <f t="shared" si="70"/>
        <v>26217000</v>
      </c>
      <c r="Z244" s="24"/>
      <c r="AA244" s="24"/>
      <c r="AB244" s="24"/>
      <c r="AC244" s="25">
        <f t="shared" si="71"/>
        <v>0</v>
      </c>
      <c r="AD244" s="24"/>
      <c r="AE244" s="24"/>
      <c r="AF244" s="24"/>
      <c r="AG244" s="25">
        <f t="shared" si="72"/>
        <v>0</v>
      </c>
      <c r="AH244" s="25">
        <f t="shared" si="73"/>
        <v>26217000</v>
      </c>
      <c r="AI244" s="26">
        <f t="shared" si="74"/>
        <v>1.4267001959624444E-2</v>
      </c>
      <c r="AJ244" s="27">
        <f t="shared" si="68"/>
        <v>1.2426610147781151E-2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24.95" customHeight="1" outlineLevel="1" x14ac:dyDescent="0.25">
      <c r="A245" s="18">
        <v>21</v>
      </c>
      <c r="B245" s="120"/>
      <c r="C245" s="46" t="s">
        <v>233</v>
      </c>
      <c r="D245" s="41">
        <v>45394</v>
      </c>
      <c r="E245" s="70" t="s">
        <v>151</v>
      </c>
      <c r="F245" s="70" t="s">
        <v>113</v>
      </c>
      <c r="G245" s="43" t="s">
        <v>304</v>
      </c>
      <c r="H245" s="29"/>
      <c r="I245" s="29"/>
      <c r="J245" s="199"/>
      <c r="K245" s="57">
        <v>12904000</v>
      </c>
      <c r="L245" s="42" t="s">
        <v>305</v>
      </c>
      <c r="M245" s="93"/>
      <c r="N245" s="93"/>
      <c r="O245" s="93"/>
      <c r="P245" s="64"/>
      <c r="Q245" s="64"/>
      <c r="R245" s="93"/>
      <c r="S245" s="93"/>
      <c r="T245" s="93"/>
      <c r="U245" s="13">
        <f t="shared" si="69"/>
        <v>0</v>
      </c>
      <c r="V245" s="24"/>
      <c r="W245" s="57">
        <v>12904000</v>
      </c>
      <c r="X245" s="24"/>
      <c r="Y245" s="25">
        <f t="shared" si="70"/>
        <v>12904000</v>
      </c>
      <c r="Z245" s="24"/>
      <c r="AA245" s="24"/>
      <c r="AB245" s="24"/>
      <c r="AC245" s="25">
        <f t="shared" si="71"/>
        <v>0</v>
      </c>
      <c r="AD245" s="24"/>
      <c r="AE245" s="24"/>
      <c r="AF245" s="24"/>
      <c r="AG245" s="25">
        <f t="shared" si="72"/>
        <v>0</v>
      </c>
      <c r="AH245" s="25">
        <f t="shared" si="73"/>
        <v>12904000</v>
      </c>
      <c r="AI245" s="26">
        <f t="shared" si="74"/>
        <v>7.0222143375288492E-3</v>
      </c>
      <c r="AJ245" s="27">
        <f t="shared" si="68"/>
        <v>6.1163740072078419E-3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24.95" customHeight="1" outlineLevel="1" x14ac:dyDescent="0.25">
      <c r="A246" s="18">
        <v>22</v>
      </c>
      <c r="B246" s="120"/>
      <c r="C246" s="46" t="s">
        <v>234</v>
      </c>
      <c r="D246" s="41">
        <v>45377</v>
      </c>
      <c r="E246" s="70" t="s">
        <v>235</v>
      </c>
      <c r="F246" s="70" t="s">
        <v>113</v>
      </c>
      <c r="G246" s="43" t="s">
        <v>304</v>
      </c>
      <c r="H246" s="29"/>
      <c r="I246" s="29"/>
      <c r="J246" s="199"/>
      <c r="K246" s="57">
        <v>39326000</v>
      </c>
      <c r="L246" s="42" t="s">
        <v>305</v>
      </c>
      <c r="M246" s="93"/>
      <c r="N246" s="93"/>
      <c r="O246" s="93"/>
      <c r="P246" s="64"/>
      <c r="Q246" s="64"/>
      <c r="R246" s="93"/>
      <c r="S246" s="93"/>
      <c r="T246" s="93"/>
      <c r="U246" s="13">
        <f t="shared" si="69"/>
        <v>0</v>
      </c>
      <c r="V246" s="24"/>
      <c r="W246" s="57">
        <v>39326000</v>
      </c>
      <c r="X246" s="24"/>
      <c r="Y246" s="25">
        <f t="shared" si="70"/>
        <v>39326000</v>
      </c>
      <c r="Z246" s="24"/>
      <c r="AA246" s="24"/>
      <c r="AB246" s="24"/>
      <c r="AC246" s="25">
        <f t="shared" si="71"/>
        <v>0</v>
      </c>
      <c r="AD246" s="24"/>
      <c r="AE246" s="24"/>
      <c r="AF246" s="24"/>
      <c r="AG246" s="25">
        <f t="shared" si="72"/>
        <v>0</v>
      </c>
      <c r="AH246" s="25">
        <f t="shared" si="73"/>
        <v>39326000</v>
      </c>
      <c r="AI246" s="26">
        <f t="shared" si="74"/>
        <v>2.1400775033916578E-2</v>
      </c>
      <c r="AJ246" s="27">
        <f t="shared" si="68"/>
        <v>1.8640152216944792E-2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24.95" customHeight="1" outlineLevel="1" x14ac:dyDescent="0.25">
      <c r="A247" s="18">
        <v>23</v>
      </c>
      <c r="B247" s="120"/>
      <c r="C247" s="46" t="s">
        <v>236</v>
      </c>
      <c r="D247" s="41">
        <v>45376</v>
      </c>
      <c r="E247" s="70" t="s">
        <v>237</v>
      </c>
      <c r="F247" s="70" t="s">
        <v>113</v>
      </c>
      <c r="G247" s="43" t="s">
        <v>304</v>
      </c>
      <c r="H247" s="29"/>
      <c r="I247" s="29"/>
      <c r="J247" s="199"/>
      <c r="K247" s="57">
        <v>13109000</v>
      </c>
      <c r="L247" s="42" t="s">
        <v>305</v>
      </c>
      <c r="M247" s="93"/>
      <c r="N247" s="93"/>
      <c r="O247" s="93"/>
      <c r="P247" s="64"/>
      <c r="Q247" s="64"/>
      <c r="R247" s="93"/>
      <c r="S247" s="93"/>
      <c r="T247" s="93"/>
      <c r="U247" s="13">
        <f t="shared" si="69"/>
        <v>0</v>
      </c>
      <c r="V247" s="24"/>
      <c r="W247" s="57">
        <v>13109000</v>
      </c>
      <c r="X247" s="24"/>
      <c r="Y247" s="25">
        <f t="shared" si="70"/>
        <v>13109000</v>
      </c>
      <c r="Z247" s="24"/>
      <c r="AA247" s="24"/>
      <c r="AB247" s="24"/>
      <c r="AC247" s="25">
        <f t="shared" si="71"/>
        <v>0</v>
      </c>
      <c r="AD247" s="24"/>
      <c r="AE247" s="24"/>
      <c r="AF247" s="24"/>
      <c r="AG247" s="25">
        <f t="shared" si="72"/>
        <v>0</v>
      </c>
      <c r="AH247" s="25">
        <f t="shared" si="73"/>
        <v>13109000</v>
      </c>
      <c r="AI247" s="26">
        <f t="shared" si="74"/>
        <v>7.1337730742921327E-3</v>
      </c>
      <c r="AJ247" s="27">
        <f t="shared" si="68"/>
        <v>6.2135420691636391E-3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24.95" customHeight="1" outlineLevel="1" x14ac:dyDescent="0.25">
      <c r="A248" s="18">
        <v>24</v>
      </c>
      <c r="B248" s="120"/>
      <c r="C248" s="46" t="s">
        <v>238</v>
      </c>
      <c r="D248" s="41">
        <v>45379</v>
      </c>
      <c r="E248" s="70" t="s">
        <v>244</v>
      </c>
      <c r="F248" s="70" t="s">
        <v>113</v>
      </c>
      <c r="G248" s="43" t="s">
        <v>304</v>
      </c>
      <c r="H248" s="29"/>
      <c r="I248" s="29"/>
      <c r="J248" s="199"/>
      <c r="K248" s="57">
        <v>26217000</v>
      </c>
      <c r="L248" s="42" t="s">
        <v>305</v>
      </c>
      <c r="M248" s="93"/>
      <c r="N248" s="93"/>
      <c r="O248" s="93"/>
      <c r="P248" s="64"/>
      <c r="Q248" s="64"/>
      <c r="R248" s="93"/>
      <c r="S248" s="93"/>
      <c r="T248" s="93"/>
      <c r="U248" s="13">
        <f t="shared" si="69"/>
        <v>0</v>
      </c>
      <c r="V248" s="24"/>
      <c r="W248" s="57">
        <v>26217000</v>
      </c>
      <c r="X248" s="24"/>
      <c r="Y248" s="25">
        <f t="shared" si="70"/>
        <v>26217000</v>
      </c>
      <c r="Z248" s="24"/>
      <c r="AA248" s="24"/>
      <c r="AB248" s="24"/>
      <c r="AC248" s="25">
        <f t="shared" si="71"/>
        <v>0</v>
      </c>
      <c r="AD248" s="24"/>
      <c r="AE248" s="24"/>
      <c r="AF248" s="24"/>
      <c r="AG248" s="25">
        <f t="shared" si="72"/>
        <v>0</v>
      </c>
      <c r="AH248" s="25">
        <f t="shared" si="73"/>
        <v>26217000</v>
      </c>
      <c r="AI248" s="26">
        <f t="shared" si="74"/>
        <v>1.4267001959624444E-2</v>
      </c>
      <c r="AJ248" s="27">
        <f t="shared" si="68"/>
        <v>1.2426610147781151E-2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24.95" customHeight="1" outlineLevel="1" x14ac:dyDescent="0.25">
      <c r="A249" s="18">
        <v>25</v>
      </c>
      <c r="B249" s="120"/>
      <c r="C249" s="46" t="s">
        <v>239</v>
      </c>
      <c r="D249" s="41">
        <v>45379</v>
      </c>
      <c r="E249" s="70" t="s">
        <v>243</v>
      </c>
      <c r="F249" s="70" t="s">
        <v>113</v>
      </c>
      <c r="G249" s="43" t="s">
        <v>304</v>
      </c>
      <c r="H249" s="29"/>
      <c r="I249" s="29"/>
      <c r="J249" s="199"/>
      <c r="K249" s="57">
        <v>13109000</v>
      </c>
      <c r="L249" s="42" t="s">
        <v>305</v>
      </c>
      <c r="M249" s="93"/>
      <c r="N249" s="93"/>
      <c r="O249" s="93"/>
      <c r="P249" s="64"/>
      <c r="Q249" s="64"/>
      <c r="R249" s="93"/>
      <c r="S249" s="93"/>
      <c r="T249" s="93"/>
      <c r="U249" s="13">
        <f t="shared" si="69"/>
        <v>0</v>
      </c>
      <c r="V249" s="24"/>
      <c r="W249" s="57">
        <v>13109000</v>
      </c>
      <c r="X249" s="24"/>
      <c r="Y249" s="25">
        <f t="shared" si="70"/>
        <v>13109000</v>
      </c>
      <c r="Z249" s="24"/>
      <c r="AA249" s="24"/>
      <c r="AB249" s="24"/>
      <c r="AC249" s="25">
        <f t="shared" si="71"/>
        <v>0</v>
      </c>
      <c r="AD249" s="24"/>
      <c r="AE249" s="24"/>
      <c r="AF249" s="24"/>
      <c r="AG249" s="25">
        <f t="shared" si="72"/>
        <v>0</v>
      </c>
      <c r="AH249" s="25">
        <f t="shared" si="73"/>
        <v>13109000</v>
      </c>
      <c r="AI249" s="26">
        <f t="shared" si="74"/>
        <v>7.1337730742921327E-3</v>
      </c>
      <c r="AJ249" s="27">
        <f t="shared" si="68"/>
        <v>6.2135420691636391E-3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24.95" customHeight="1" outlineLevel="1" x14ac:dyDescent="0.25">
      <c r="A250" s="18">
        <v>26</v>
      </c>
      <c r="B250" s="120"/>
      <c r="C250" s="46" t="s">
        <v>240</v>
      </c>
      <c r="D250" s="41">
        <v>45379</v>
      </c>
      <c r="E250" s="70" t="s">
        <v>245</v>
      </c>
      <c r="F250" s="70" t="s">
        <v>113</v>
      </c>
      <c r="G250" s="43" t="s">
        <v>304</v>
      </c>
      <c r="H250" s="29"/>
      <c r="I250" s="29"/>
      <c r="J250" s="199"/>
      <c r="K250" s="57">
        <v>39326000</v>
      </c>
      <c r="L250" s="42" t="s">
        <v>305</v>
      </c>
      <c r="M250" s="93"/>
      <c r="N250" s="93"/>
      <c r="O250" s="93"/>
      <c r="P250" s="64"/>
      <c r="Q250" s="64"/>
      <c r="R250" s="93"/>
      <c r="S250" s="93"/>
      <c r="T250" s="93"/>
      <c r="U250" s="13">
        <f t="shared" si="69"/>
        <v>0</v>
      </c>
      <c r="V250" s="24"/>
      <c r="W250" s="57">
        <v>39326000</v>
      </c>
      <c r="X250" s="24"/>
      <c r="Y250" s="25">
        <f t="shared" si="70"/>
        <v>39326000</v>
      </c>
      <c r="Z250" s="24"/>
      <c r="AA250" s="24"/>
      <c r="AB250" s="24"/>
      <c r="AC250" s="25">
        <f t="shared" si="71"/>
        <v>0</v>
      </c>
      <c r="AD250" s="24"/>
      <c r="AE250" s="24"/>
      <c r="AF250" s="24"/>
      <c r="AG250" s="25">
        <f t="shared" si="72"/>
        <v>0</v>
      </c>
      <c r="AH250" s="25">
        <f t="shared" si="73"/>
        <v>39326000</v>
      </c>
      <c r="AI250" s="26">
        <f t="shared" si="74"/>
        <v>2.1400775033916578E-2</v>
      </c>
      <c r="AJ250" s="27">
        <f t="shared" si="68"/>
        <v>1.8640152216944792E-2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24.95" customHeight="1" outlineLevel="1" x14ac:dyDescent="0.25">
      <c r="A251" s="18">
        <v>27</v>
      </c>
      <c r="B251" s="120"/>
      <c r="C251" s="46" t="s">
        <v>241</v>
      </c>
      <c r="D251" s="41">
        <v>45377</v>
      </c>
      <c r="E251" s="70" t="s">
        <v>149</v>
      </c>
      <c r="F251" s="70" t="s">
        <v>113</v>
      </c>
      <c r="G251" s="43" t="s">
        <v>304</v>
      </c>
      <c r="H251" s="29"/>
      <c r="I251" s="29"/>
      <c r="J251" s="199"/>
      <c r="K251" s="57">
        <v>12904000</v>
      </c>
      <c r="L251" s="42" t="s">
        <v>305</v>
      </c>
      <c r="M251" s="93"/>
      <c r="N251" s="93"/>
      <c r="O251" s="93"/>
      <c r="P251" s="64"/>
      <c r="Q251" s="64"/>
      <c r="R251" s="93"/>
      <c r="S251" s="93"/>
      <c r="T251" s="93"/>
      <c r="U251" s="13">
        <f t="shared" si="69"/>
        <v>0</v>
      </c>
      <c r="V251" s="24"/>
      <c r="W251" s="57">
        <v>12904000</v>
      </c>
      <c r="X251" s="24"/>
      <c r="Y251" s="25">
        <f t="shared" si="70"/>
        <v>12904000</v>
      </c>
      <c r="Z251" s="24"/>
      <c r="AA251" s="24"/>
      <c r="AB251" s="24"/>
      <c r="AC251" s="25">
        <f t="shared" si="71"/>
        <v>0</v>
      </c>
      <c r="AD251" s="24"/>
      <c r="AE251" s="24"/>
      <c r="AF251" s="24"/>
      <c r="AG251" s="25">
        <f t="shared" si="72"/>
        <v>0</v>
      </c>
      <c r="AH251" s="25">
        <f t="shared" si="73"/>
        <v>12904000</v>
      </c>
      <c r="AI251" s="26">
        <f t="shared" si="74"/>
        <v>7.0222143375288492E-3</v>
      </c>
      <c r="AJ251" s="27">
        <f t="shared" si="68"/>
        <v>6.1163740072078419E-3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24.95" customHeight="1" outlineLevel="1" x14ac:dyDescent="0.25">
      <c r="A252" s="18">
        <v>28</v>
      </c>
      <c r="B252" s="120"/>
      <c r="C252" s="46" t="s">
        <v>242</v>
      </c>
      <c r="D252" s="41">
        <v>45357</v>
      </c>
      <c r="E252" s="70" t="s">
        <v>246</v>
      </c>
      <c r="F252" s="70" t="s">
        <v>113</v>
      </c>
      <c r="G252" s="43" t="s">
        <v>304</v>
      </c>
      <c r="H252" s="29"/>
      <c r="I252" s="29"/>
      <c r="J252" s="199"/>
      <c r="K252" s="57">
        <v>52434000</v>
      </c>
      <c r="L252" s="42" t="s">
        <v>305</v>
      </c>
      <c r="M252" s="93"/>
      <c r="N252" s="93"/>
      <c r="O252" s="93"/>
      <c r="P252" s="64"/>
      <c r="Q252" s="64"/>
      <c r="R252" s="93"/>
      <c r="S252" s="93"/>
      <c r="T252" s="93"/>
      <c r="U252" s="13">
        <f t="shared" si="69"/>
        <v>0</v>
      </c>
      <c r="V252" s="24"/>
      <c r="W252" s="57">
        <v>52434000</v>
      </c>
      <c r="X252" s="24"/>
      <c r="Y252" s="25">
        <f t="shared" si="70"/>
        <v>52434000</v>
      </c>
      <c r="Z252" s="24"/>
      <c r="AA252" s="24"/>
      <c r="AB252" s="24"/>
      <c r="AC252" s="25">
        <f t="shared" si="71"/>
        <v>0</v>
      </c>
      <c r="AD252" s="24"/>
      <c r="AE252" s="24"/>
      <c r="AF252" s="24"/>
      <c r="AG252" s="25">
        <f t="shared" si="72"/>
        <v>0</v>
      </c>
      <c r="AH252" s="25">
        <f t="shared" si="73"/>
        <v>52434000</v>
      </c>
      <c r="AI252" s="26">
        <f t="shared" si="74"/>
        <v>2.8534003919248888E-2</v>
      </c>
      <c r="AJ252" s="27">
        <f t="shared" si="68"/>
        <v>2.4853220295562303E-2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24.95" customHeight="1" outlineLevel="1" x14ac:dyDescent="0.25">
      <c r="A253" s="18">
        <v>29</v>
      </c>
      <c r="B253" s="120"/>
      <c r="C253" s="40" t="s">
        <v>247</v>
      </c>
      <c r="D253" s="41">
        <v>45372</v>
      </c>
      <c r="E253" s="70" t="s">
        <v>250</v>
      </c>
      <c r="F253" s="70" t="s">
        <v>113</v>
      </c>
      <c r="G253" s="43" t="s">
        <v>304</v>
      </c>
      <c r="H253" s="29"/>
      <c r="I253" s="29"/>
      <c r="J253" s="199"/>
      <c r="K253" s="57">
        <v>26217000</v>
      </c>
      <c r="L253" s="42" t="s">
        <v>305</v>
      </c>
      <c r="M253" s="93"/>
      <c r="N253" s="93"/>
      <c r="O253" s="93"/>
      <c r="P253" s="64"/>
      <c r="Q253" s="64"/>
      <c r="R253" s="93"/>
      <c r="S253" s="93"/>
      <c r="T253" s="93"/>
      <c r="U253" s="13">
        <f t="shared" si="69"/>
        <v>0</v>
      </c>
      <c r="V253" s="24"/>
      <c r="W253" s="57">
        <v>26217000</v>
      </c>
      <c r="X253" s="24"/>
      <c r="Y253" s="25">
        <f t="shared" si="70"/>
        <v>26217000</v>
      </c>
      <c r="Z253" s="24"/>
      <c r="AA253" s="24"/>
      <c r="AB253" s="24"/>
      <c r="AC253" s="25">
        <f t="shared" si="71"/>
        <v>0</v>
      </c>
      <c r="AD253" s="24"/>
      <c r="AE253" s="24"/>
      <c r="AF253" s="24"/>
      <c r="AG253" s="25">
        <f t="shared" si="72"/>
        <v>0</v>
      </c>
      <c r="AH253" s="25">
        <f t="shared" si="73"/>
        <v>26217000</v>
      </c>
      <c r="AI253" s="26">
        <f t="shared" si="74"/>
        <v>1.4267001959624444E-2</v>
      </c>
      <c r="AJ253" s="27">
        <f t="shared" si="68"/>
        <v>1.2426610147781151E-2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24.95" customHeight="1" outlineLevel="1" x14ac:dyDescent="0.25">
      <c r="A254" s="18">
        <v>30</v>
      </c>
      <c r="B254" s="120"/>
      <c r="C254" s="40" t="s">
        <v>248</v>
      </c>
      <c r="D254" s="41">
        <v>45372</v>
      </c>
      <c r="E254" s="70" t="s">
        <v>251</v>
      </c>
      <c r="F254" s="70" t="s">
        <v>113</v>
      </c>
      <c r="G254" s="43" t="s">
        <v>304</v>
      </c>
      <c r="H254" s="29"/>
      <c r="I254" s="29"/>
      <c r="J254" s="199"/>
      <c r="K254" s="57">
        <v>13109000</v>
      </c>
      <c r="L254" s="42" t="s">
        <v>305</v>
      </c>
      <c r="M254" s="93"/>
      <c r="N254" s="93"/>
      <c r="O254" s="93"/>
      <c r="P254" s="64"/>
      <c r="Q254" s="64"/>
      <c r="R254" s="93"/>
      <c r="S254" s="93"/>
      <c r="T254" s="93"/>
      <c r="U254" s="13">
        <f t="shared" si="69"/>
        <v>0</v>
      </c>
      <c r="V254" s="24"/>
      <c r="W254" s="57">
        <v>13109000</v>
      </c>
      <c r="X254" s="24"/>
      <c r="Y254" s="25">
        <f t="shared" si="70"/>
        <v>13109000</v>
      </c>
      <c r="Z254" s="24"/>
      <c r="AA254" s="24"/>
      <c r="AB254" s="24"/>
      <c r="AC254" s="25">
        <f t="shared" si="71"/>
        <v>0</v>
      </c>
      <c r="AD254" s="24"/>
      <c r="AE254" s="24"/>
      <c r="AF254" s="24"/>
      <c r="AG254" s="25">
        <f t="shared" si="72"/>
        <v>0</v>
      </c>
      <c r="AH254" s="25">
        <f t="shared" si="73"/>
        <v>13109000</v>
      </c>
      <c r="AI254" s="26">
        <f t="shared" si="74"/>
        <v>7.1337730742921327E-3</v>
      </c>
      <c r="AJ254" s="27">
        <f t="shared" si="68"/>
        <v>6.2135420691636391E-3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24.95" customHeight="1" outlineLevel="1" x14ac:dyDescent="0.25">
      <c r="A255" s="18">
        <v>31</v>
      </c>
      <c r="B255" s="120"/>
      <c r="C255" s="40" t="s">
        <v>249</v>
      </c>
      <c r="D255" s="41">
        <v>45378</v>
      </c>
      <c r="E255" s="70" t="s">
        <v>252</v>
      </c>
      <c r="F255" s="70" t="s">
        <v>113</v>
      </c>
      <c r="G255" s="43" t="s">
        <v>304</v>
      </c>
      <c r="H255" s="29"/>
      <c r="I255" s="29"/>
      <c r="J255" s="199"/>
      <c r="K255" s="57">
        <v>13109000</v>
      </c>
      <c r="L255" s="42" t="s">
        <v>305</v>
      </c>
      <c r="M255" s="93"/>
      <c r="N255" s="93"/>
      <c r="O255" s="93"/>
      <c r="P255" s="64"/>
      <c r="Q255" s="64"/>
      <c r="R255" s="93"/>
      <c r="S255" s="93"/>
      <c r="T255" s="93"/>
      <c r="U255" s="13">
        <f t="shared" si="69"/>
        <v>0</v>
      </c>
      <c r="V255" s="24"/>
      <c r="W255" s="57">
        <v>13109000</v>
      </c>
      <c r="X255" s="24"/>
      <c r="Y255" s="25">
        <f t="shared" si="70"/>
        <v>13109000</v>
      </c>
      <c r="Z255" s="24"/>
      <c r="AA255" s="24"/>
      <c r="AB255" s="24"/>
      <c r="AC255" s="25">
        <f t="shared" si="71"/>
        <v>0</v>
      </c>
      <c r="AD255" s="24"/>
      <c r="AE255" s="24"/>
      <c r="AF255" s="24"/>
      <c r="AG255" s="25">
        <f t="shared" si="72"/>
        <v>0</v>
      </c>
      <c r="AH255" s="25">
        <f t="shared" si="73"/>
        <v>13109000</v>
      </c>
      <c r="AI255" s="26">
        <f t="shared" si="74"/>
        <v>7.1337730742921327E-3</v>
      </c>
      <c r="AJ255" s="27">
        <f t="shared" si="68"/>
        <v>6.2135420691636391E-3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24.95" customHeight="1" outlineLevel="1" x14ac:dyDescent="0.25">
      <c r="A256" s="18">
        <v>32</v>
      </c>
      <c r="B256" s="120"/>
      <c r="C256" s="46" t="s">
        <v>253</v>
      </c>
      <c r="D256" s="41">
        <v>45405</v>
      </c>
      <c r="E256" s="70" t="s">
        <v>255</v>
      </c>
      <c r="F256" s="70" t="s">
        <v>113</v>
      </c>
      <c r="G256" s="43" t="s">
        <v>304</v>
      </c>
      <c r="H256" s="29"/>
      <c r="I256" s="29"/>
      <c r="J256" s="199"/>
      <c r="K256" s="57">
        <v>39326000</v>
      </c>
      <c r="L256" s="42" t="s">
        <v>305</v>
      </c>
      <c r="M256" s="93"/>
      <c r="N256" s="93"/>
      <c r="O256" s="93"/>
      <c r="P256" s="64"/>
      <c r="Q256" s="64"/>
      <c r="R256" s="93"/>
      <c r="S256" s="93"/>
      <c r="T256" s="93"/>
      <c r="U256" s="13">
        <f t="shared" si="69"/>
        <v>0</v>
      </c>
      <c r="V256" s="24"/>
      <c r="W256" s="24"/>
      <c r="X256" s="57">
        <v>39326000</v>
      </c>
      <c r="Y256" s="25">
        <f t="shared" si="70"/>
        <v>39326000</v>
      </c>
      <c r="Z256" s="24"/>
      <c r="AA256" s="24"/>
      <c r="AB256" s="24"/>
      <c r="AC256" s="25">
        <f t="shared" si="71"/>
        <v>0</v>
      </c>
      <c r="AD256" s="24"/>
      <c r="AE256" s="24"/>
      <c r="AF256" s="24"/>
      <c r="AG256" s="25">
        <f t="shared" si="72"/>
        <v>0</v>
      </c>
      <c r="AH256" s="25">
        <f t="shared" si="73"/>
        <v>39326000</v>
      </c>
      <c r="AI256" s="26">
        <f t="shared" si="74"/>
        <v>2.1400775033916578E-2</v>
      </c>
      <c r="AJ256" s="27">
        <f t="shared" si="68"/>
        <v>1.8640152216944792E-2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24.95" customHeight="1" outlineLevel="1" x14ac:dyDescent="0.25">
      <c r="A257" s="19">
        <v>33</v>
      </c>
      <c r="B257" s="19"/>
      <c r="C257" s="46" t="s">
        <v>254</v>
      </c>
      <c r="D257" s="41">
        <v>45376</v>
      </c>
      <c r="E257" s="70" t="s">
        <v>256</v>
      </c>
      <c r="F257" s="70" t="s">
        <v>113</v>
      </c>
      <c r="G257" s="43" t="s">
        <v>304</v>
      </c>
      <c r="H257" s="29"/>
      <c r="I257" s="29"/>
      <c r="J257" s="199"/>
      <c r="K257" s="57">
        <v>13109000</v>
      </c>
      <c r="L257" s="56" t="s">
        <v>305</v>
      </c>
      <c r="M257" s="93"/>
      <c r="N257" s="93"/>
      <c r="O257" s="93"/>
      <c r="P257" s="64"/>
      <c r="Q257" s="64"/>
      <c r="R257" s="93"/>
      <c r="S257" s="93"/>
      <c r="T257" s="93"/>
      <c r="U257" s="13">
        <f t="shared" si="69"/>
        <v>0</v>
      </c>
      <c r="V257" s="24"/>
      <c r="W257" s="24"/>
      <c r="X257" s="57">
        <v>13109000</v>
      </c>
      <c r="Y257" s="25">
        <f t="shared" si="70"/>
        <v>13109000</v>
      </c>
      <c r="Z257" s="24"/>
      <c r="AA257" s="24"/>
      <c r="AB257" s="24"/>
      <c r="AC257" s="25">
        <f t="shared" si="71"/>
        <v>0</v>
      </c>
      <c r="AD257" s="24"/>
      <c r="AE257" s="24"/>
      <c r="AF257" s="24"/>
      <c r="AG257" s="25">
        <f t="shared" si="72"/>
        <v>0</v>
      </c>
      <c r="AH257" s="25">
        <f t="shared" si="73"/>
        <v>13109000</v>
      </c>
      <c r="AI257" s="26">
        <f t="shared" si="74"/>
        <v>7.1337730742921327E-3</v>
      </c>
      <c r="AJ257" s="27">
        <f t="shared" si="68"/>
        <v>6.2135420691636391E-3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24.95" customHeight="1" outlineLevel="1" x14ac:dyDescent="0.25">
      <c r="A258" s="19">
        <v>34</v>
      </c>
      <c r="B258" s="19"/>
      <c r="C258" s="46" t="s">
        <v>569</v>
      </c>
      <c r="D258" s="41">
        <v>45418</v>
      </c>
      <c r="E258" s="70" t="s">
        <v>570</v>
      </c>
      <c r="F258" s="70" t="s">
        <v>113</v>
      </c>
      <c r="G258" s="43" t="s">
        <v>304</v>
      </c>
      <c r="H258" s="29"/>
      <c r="I258" s="29"/>
      <c r="J258" s="186"/>
      <c r="K258" s="57">
        <v>12904000</v>
      </c>
      <c r="L258" s="56" t="s">
        <v>305</v>
      </c>
      <c r="M258" s="93"/>
      <c r="N258" s="93"/>
      <c r="O258" s="93"/>
      <c r="P258" s="64"/>
      <c r="Q258" s="64"/>
      <c r="R258" s="93"/>
      <c r="S258" s="93"/>
      <c r="T258" s="93"/>
      <c r="U258" s="13">
        <f t="shared" si="69"/>
        <v>0</v>
      </c>
      <c r="V258" s="24"/>
      <c r="W258" s="24"/>
      <c r="X258" s="57"/>
      <c r="Y258" s="25">
        <f t="shared" si="70"/>
        <v>0</v>
      </c>
      <c r="Z258" s="24">
        <v>12904000</v>
      </c>
      <c r="AA258" s="24"/>
      <c r="AB258" s="24"/>
      <c r="AC258" s="25">
        <f t="shared" ref="AC258" si="75">SUM(Z258:AB258)</f>
        <v>12904000</v>
      </c>
      <c r="AD258" s="24"/>
      <c r="AE258" s="24"/>
      <c r="AF258" s="24"/>
      <c r="AG258" s="25">
        <f t="shared" ref="AG258" si="76">SUM(AD258:AF258)</f>
        <v>0</v>
      </c>
      <c r="AH258" s="25">
        <f t="shared" ref="AH258" si="77">SUM(U258,Y258,AC258,AG258)</f>
        <v>12904000</v>
      </c>
      <c r="AI258" s="26">
        <f t="shared" ref="AI258" si="78">IF(ISERROR(AH258/$J$224),0,AH258/$J$224)</f>
        <v>7.0222143375288492E-3</v>
      </c>
      <c r="AJ258" s="27">
        <f t="shared" si="68"/>
        <v>6.1163740072078419E-3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s="37" customFormat="1" ht="12.75" customHeight="1" x14ac:dyDescent="0.25">
      <c r="A259" s="180" t="s">
        <v>73</v>
      </c>
      <c r="B259" s="182"/>
      <c r="C259" s="182"/>
      <c r="D259" s="182"/>
      <c r="E259" s="182"/>
      <c r="F259" s="182"/>
      <c r="G259" s="182"/>
      <c r="H259" s="182"/>
      <c r="I259" s="183"/>
      <c r="J259" s="33">
        <f>+J224</f>
        <v>1837597000</v>
      </c>
      <c r="K259" s="33">
        <f>SUM(K225:K258)</f>
        <v>889888000</v>
      </c>
      <c r="L259" s="32"/>
      <c r="M259" s="33">
        <f>SUM(M225:M225)</f>
        <v>0</v>
      </c>
      <c r="N259" s="33">
        <f>SUM(N225:N225)</f>
        <v>0</v>
      </c>
      <c r="O259" s="33">
        <f>SUM(O225:O225)</f>
        <v>0</v>
      </c>
      <c r="P259" s="34"/>
      <c r="Q259" s="35"/>
      <c r="R259" s="33">
        <f t="shared" ref="R259:T259" si="79">SUM(R225:R257)</f>
        <v>0</v>
      </c>
      <c r="S259" s="33">
        <f t="shared" si="79"/>
        <v>0</v>
      </c>
      <c r="T259" s="33">
        <f t="shared" si="79"/>
        <v>12904000</v>
      </c>
      <c r="U259" s="33">
        <f>SUM(U225:U258)</f>
        <v>12904000</v>
      </c>
      <c r="V259" s="33">
        <f t="shared" ref="V259:X259" si="80">SUM(V225:V257)</f>
        <v>497447000</v>
      </c>
      <c r="W259" s="33">
        <f t="shared" si="80"/>
        <v>314198000</v>
      </c>
      <c r="X259" s="33">
        <f t="shared" si="80"/>
        <v>52435000</v>
      </c>
      <c r="Y259" s="33">
        <f>SUM(Y225:Y258)</f>
        <v>864080000</v>
      </c>
      <c r="Z259" s="33">
        <f>SUM(Z225:Z258)</f>
        <v>12904000</v>
      </c>
      <c r="AA259" s="33">
        <f t="shared" ref="AA259:AB259" si="81">SUM(AA225:AA258)</f>
        <v>0</v>
      </c>
      <c r="AB259" s="33">
        <f t="shared" si="81"/>
        <v>0</v>
      </c>
      <c r="AC259" s="33">
        <f>SUM(AC225:AC258)</f>
        <v>12904000</v>
      </c>
      <c r="AD259" s="33">
        <f t="shared" ref="AD259" si="82">SUM(AD225:AD257)</f>
        <v>0</v>
      </c>
      <c r="AE259" s="33">
        <f t="shared" ref="AE259" si="83">SUM(AE225:AE257)</f>
        <v>0</v>
      </c>
      <c r="AF259" s="33">
        <f t="shared" ref="AF259" si="84">SUM(AF225:AF257)</f>
        <v>0</v>
      </c>
      <c r="AG259" s="33">
        <f>SUM(AG225:AG258)</f>
        <v>0</v>
      </c>
      <c r="AH259" s="33">
        <f>SUM(AH225:AH258)</f>
        <v>889888000</v>
      </c>
      <c r="AI259" s="36">
        <f>IF(ISERROR(AH259/J259),0,AH259/J259)</f>
        <v>0.48426722507709796</v>
      </c>
      <c r="AJ259" s="36">
        <f>IF(ISERROR(AH259/$AH$264),0,AH259/$AH$264)</f>
        <v>0.42179849911083167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x14ac:dyDescent="0.25">
      <c r="A260" s="187" t="s">
        <v>74</v>
      </c>
      <c r="B260" s="188"/>
      <c r="C260" s="188"/>
      <c r="D260" s="188"/>
      <c r="E260" s="189"/>
      <c r="F260" s="9"/>
      <c r="G260" s="10"/>
      <c r="H260" s="11"/>
      <c r="I260" s="11"/>
      <c r="J260" s="185">
        <v>772798600</v>
      </c>
      <c r="K260" s="13"/>
      <c r="L260" s="14"/>
      <c r="M260" s="15"/>
      <c r="N260" s="15"/>
      <c r="O260" s="15"/>
      <c r="P260" s="10"/>
      <c r="Q260" s="16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7"/>
      <c r="AJ260" s="17"/>
    </row>
    <row r="261" spans="1:106" ht="24.95" customHeight="1" x14ac:dyDescent="0.25">
      <c r="A261" s="129"/>
      <c r="B261" s="129"/>
      <c r="C261" s="129"/>
      <c r="D261" s="129"/>
      <c r="E261" s="129"/>
      <c r="F261" s="9"/>
      <c r="G261" s="10"/>
      <c r="H261" s="11"/>
      <c r="I261" s="11"/>
      <c r="J261" s="199"/>
      <c r="K261" s="57">
        <v>138418000</v>
      </c>
      <c r="L261" s="56" t="s">
        <v>174</v>
      </c>
      <c r="M261" s="122"/>
      <c r="N261" s="15"/>
      <c r="O261" s="15"/>
      <c r="P261" s="10"/>
      <c r="Q261" s="16"/>
      <c r="R261" s="25"/>
      <c r="S261" s="25"/>
      <c r="T261" s="25"/>
      <c r="U261" s="13">
        <f t="shared" ref="U261" si="85">SUM(R261:T261)</f>
        <v>0</v>
      </c>
      <c r="V261" s="25"/>
      <c r="W261" s="25"/>
      <c r="X261" s="25"/>
      <c r="Y261" s="25">
        <f>SUM(V261:X261)</f>
        <v>0</v>
      </c>
      <c r="Z261" s="24"/>
      <c r="AA261" s="24"/>
      <c r="AB261" s="24"/>
      <c r="AC261" s="25">
        <f>SUM(Z261:AB261)</f>
        <v>0</v>
      </c>
      <c r="AD261" s="24"/>
      <c r="AE261" s="24">
        <v>0</v>
      </c>
      <c r="AF261" s="24">
        <v>0</v>
      </c>
      <c r="AG261" s="25">
        <f>SUM(AD261:AF261)</f>
        <v>0</v>
      </c>
      <c r="AH261" s="25">
        <f>SUM(U261,Y261,AC261,AG261)</f>
        <v>0</v>
      </c>
      <c r="AI261" s="26">
        <f>IF(ISERROR(AH261/J260),0,AH261/J260)</f>
        <v>0</v>
      </c>
      <c r="AJ261" s="27">
        <f>IF(ISERROR(AH261/$AH$264),"-",AH261/$AH$264)</f>
        <v>0</v>
      </c>
    </row>
    <row r="262" spans="1:106" ht="24.95" customHeight="1" outlineLevel="1" x14ac:dyDescent="0.25">
      <c r="A262" s="123">
        <v>1</v>
      </c>
      <c r="B262" s="123"/>
      <c r="C262" s="124" t="s">
        <v>102</v>
      </c>
      <c r="D262" s="125">
        <v>45348</v>
      </c>
      <c r="E262" s="42" t="s">
        <v>103</v>
      </c>
      <c r="F262" s="126" t="s">
        <v>104</v>
      </c>
      <c r="G262" s="43" t="s">
        <v>304</v>
      </c>
      <c r="H262" s="127">
        <v>45292</v>
      </c>
      <c r="I262" s="128">
        <v>45657</v>
      </c>
      <c r="J262" s="199"/>
      <c r="K262" s="57">
        <v>579789600</v>
      </c>
      <c r="L262" s="70" t="s">
        <v>305</v>
      </c>
      <c r="M262" s="47"/>
      <c r="N262" s="73"/>
      <c r="O262" s="97"/>
      <c r="P262" s="100"/>
      <c r="Q262" s="100"/>
      <c r="R262" s="24"/>
      <c r="S262" s="24">
        <v>405852720</v>
      </c>
      <c r="T262" s="24"/>
      <c r="U262" s="25">
        <f>SUM(R262:T262)</f>
        <v>405852720</v>
      </c>
      <c r="V262" s="24"/>
      <c r="W262" s="24"/>
      <c r="X262" s="24"/>
      <c r="Y262" s="25">
        <f>SUM(V262:X262)</f>
        <v>0</v>
      </c>
      <c r="Z262" s="24"/>
      <c r="AA262" s="24"/>
      <c r="AB262" s="24"/>
      <c r="AC262" s="25">
        <f>SUM(Z262:AB262)</f>
        <v>0</v>
      </c>
      <c r="AD262" s="24"/>
      <c r="AE262" s="24">
        <v>0</v>
      </c>
      <c r="AF262" s="24">
        <v>0</v>
      </c>
      <c r="AG262" s="25">
        <f>SUM(AD262:AF262)</f>
        <v>0</v>
      </c>
      <c r="AH262" s="25">
        <f>SUM(U262,Y262,AC262,AG262)</f>
        <v>405852720</v>
      </c>
      <c r="AI262" s="26">
        <f>IF(ISERROR(AH262/J260),0,AH262/J260)</f>
        <v>0.52517269053023652</v>
      </c>
      <c r="AJ262" s="27">
        <f>IF(ISERROR(AH262/$AH$264),"-",AH262/$AH$264)</f>
        <v>0.19237035239945768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s="37" customFormat="1" ht="12.75" customHeight="1" x14ac:dyDescent="0.25">
      <c r="A263" s="187" t="s">
        <v>75</v>
      </c>
      <c r="B263" s="188"/>
      <c r="C263" s="188"/>
      <c r="D263" s="188"/>
      <c r="E263" s="189"/>
      <c r="F263" s="187"/>
      <c r="G263" s="188"/>
      <c r="H263" s="188"/>
      <c r="I263" s="188"/>
      <c r="J263" s="75">
        <f>J260</f>
        <v>772798600</v>
      </c>
      <c r="K263" s="75">
        <f>SUM(K261:K262)</f>
        <v>718207600</v>
      </c>
      <c r="L263" s="76"/>
      <c r="M263" s="75">
        <f>SUM(M262:M262)</f>
        <v>0</v>
      </c>
      <c r="N263" s="75">
        <f>SUM(N262:N262)</f>
        <v>0</v>
      </c>
      <c r="O263" s="75">
        <f>SUM(O262:O262)</f>
        <v>0</v>
      </c>
      <c r="P263" s="77"/>
      <c r="Q263" s="38"/>
      <c r="R263" s="75">
        <f t="shared" ref="R263:AH263" si="86">SUM(R262:R262)</f>
        <v>0</v>
      </c>
      <c r="S263" s="75">
        <f t="shared" si="86"/>
        <v>405852720</v>
      </c>
      <c r="T263" s="75">
        <f t="shared" si="86"/>
        <v>0</v>
      </c>
      <c r="U263" s="75">
        <f t="shared" si="86"/>
        <v>405852720</v>
      </c>
      <c r="V263" s="75">
        <f t="shared" si="86"/>
        <v>0</v>
      </c>
      <c r="W263" s="75">
        <f t="shared" si="86"/>
        <v>0</v>
      </c>
      <c r="X263" s="75">
        <f t="shared" si="86"/>
        <v>0</v>
      </c>
      <c r="Y263" s="75">
        <f t="shared" si="86"/>
        <v>0</v>
      </c>
      <c r="Z263" s="75">
        <f t="shared" si="86"/>
        <v>0</v>
      </c>
      <c r="AA263" s="75">
        <f t="shared" si="86"/>
        <v>0</v>
      </c>
      <c r="AB263" s="75">
        <f t="shared" si="86"/>
        <v>0</v>
      </c>
      <c r="AC263" s="75">
        <f t="shared" si="86"/>
        <v>0</v>
      </c>
      <c r="AD263" s="75">
        <f t="shared" si="86"/>
        <v>0</v>
      </c>
      <c r="AE263" s="75">
        <f t="shared" si="86"/>
        <v>0</v>
      </c>
      <c r="AF263" s="75">
        <f t="shared" si="86"/>
        <v>0</v>
      </c>
      <c r="AG263" s="75">
        <f t="shared" si="86"/>
        <v>0</v>
      </c>
      <c r="AH263" s="75">
        <f t="shared" si="86"/>
        <v>405852720</v>
      </c>
      <c r="AI263" s="78">
        <f>IF(ISERROR(AH263/J263),0,AH263/J263)</f>
        <v>0.52517269053023652</v>
      </c>
      <c r="AJ263" s="78">
        <f>IF(ISERROR(AH263/$AH$264),0,AH263/$AH$264)</f>
        <v>0.19237035239945768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s="79" customFormat="1" ht="15" customHeight="1" x14ac:dyDescent="0.25">
      <c r="A264" s="195" t="str">
        <f>"TOTAL ASIG."&amp;" "&amp;$A$5</f>
        <v>TOTAL ASIG. 24-03-340 "Programa de Apoyo Integral al Adulto Mayor Chile Solidario"</v>
      </c>
      <c r="B264" s="196"/>
      <c r="C264" s="196"/>
      <c r="D264" s="196"/>
      <c r="E264" s="196"/>
      <c r="F264" s="196"/>
      <c r="G264" s="196"/>
      <c r="H264" s="196"/>
      <c r="I264" s="197"/>
      <c r="J264" s="33">
        <f>SUM(J11,J15,J19,J46,J65,J95,J157,J188,J193,J197,J201,J205,J217,J220,J223,J259,J263)</f>
        <v>10442221000</v>
      </c>
      <c r="K264" s="33">
        <f>SUM(K11,K15,K19,K46,K65,K95,K157,K188,K193,K197,K201,K205,K217,K220,K223,K259,K263)</f>
        <v>4285729020</v>
      </c>
      <c r="L264" s="32"/>
      <c r="M264" s="33">
        <f>+M11+M15+M19+M46+M65+M95+M157+M188+M193+M197+M201+M205+M259+M217+M220+M263</f>
        <v>0</v>
      </c>
      <c r="N264" s="33">
        <f>+N11+N15+N19+N46+N65+N95+N157+N188+N193+N197+N201+N205+N259+N217+N220+N263</f>
        <v>0</v>
      </c>
      <c r="O264" s="33">
        <f>+O11+O15+O19+O46+O65+O95+O157+O188+O193+O197+O201+O205+O259+O217+O220+O263</f>
        <v>0</v>
      </c>
      <c r="P264" s="34"/>
      <c r="Q264" s="35"/>
      <c r="R264" s="33">
        <f>+R11+R15+R19+R46+R65+R95+R157+R188+R193+R197+R201+R205+R259+R217+R220+R263</f>
        <v>0</v>
      </c>
      <c r="S264" s="33">
        <f>+S11+S15+S19+S46+S65+S95+S157+S188+S193+S197+S201+S205+S259+S217+S220+S263</f>
        <v>405852720</v>
      </c>
      <c r="T264" s="33">
        <f>+T11+T15+T19+T46+T65+T95+T157+T188+T193+T197+T201+T205+T259+T217+T220+T263</f>
        <v>100767000</v>
      </c>
      <c r="U264" s="33">
        <f>SUM(U11,U15,U19,U46,U65,U95,U157,U188,U193,U197,U201,U205,U217,U220,U223,U259,U263)</f>
        <v>506619720</v>
      </c>
      <c r="V264" s="33">
        <f>+V11+V15+V19+V46+V65+V95+V157+V188+V193+V197+V201+V205+V259+V217+V220+V263</f>
        <v>707301000</v>
      </c>
      <c r="W264" s="33">
        <f>+W11+W15+W19+W46+W65+W95+W157+W188+W193+W197+W201+W205+W259+W217+W220+W263</f>
        <v>363058000</v>
      </c>
      <c r="X264" s="33">
        <f>+X11+X15+X19+X46+X65+X95+X157+X188+X193+X197+X201+X205+X259+X217+X220+X263</f>
        <v>52435000</v>
      </c>
      <c r="Y264" s="33">
        <f>SUM(Y11,Y15,Y19,Y46,Y65,Y95,Y157,Y188,Y193,Y197,Y201,Y205,Y217,Y220,Y223,Y259,Y263)</f>
        <v>1122794000</v>
      </c>
      <c r="Z264" s="33">
        <f>SUM(Z11,Z15,Z19,Z46,Z65,Z95,Z157,Z188,Z193,Z197,Z201,Z205,Z217,Z220,Z223,Z259,Z263)</f>
        <v>12904000</v>
      </c>
      <c r="AA264" s="33">
        <f>SUM(AA11,AA15,AA19,AA46,AA65,AA95,AA157,AA188,AA193,AA197,AA201,AA205,AA217,AA220,AA223,AA259,AA263)</f>
        <v>183421000</v>
      </c>
      <c r="AB264" s="33">
        <f>SUM(AB11,AB15,AB19,AB46,AB65,AB95,AB157,AB188,AB193,AB197,AB201,AB205,AB217,AB220,AB223,AB259,AB263)</f>
        <v>284008000</v>
      </c>
      <c r="AC264" s="33">
        <f t="shared" ref="AC264:AH264" si="87">+AC11+AC15+AC19+AC46+AC65+AC95+AC157+AC188+AC193+AC197+AC201+AC205+AC259+AC217+AC220+AC263</f>
        <v>480333000</v>
      </c>
      <c r="AD264" s="33">
        <f t="shared" si="87"/>
        <v>0</v>
      </c>
      <c r="AE264" s="33">
        <f t="shared" si="87"/>
        <v>0</v>
      </c>
      <c r="AF264" s="33">
        <f t="shared" si="87"/>
        <v>0</v>
      </c>
      <c r="AG264" s="33">
        <f t="shared" si="87"/>
        <v>0</v>
      </c>
      <c r="AH264" s="33">
        <f t="shared" si="87"/>
        <v>2109746720</v>
      </c>
      <c r="AI264" s="36">
        <f>IF(ISERROR(AH264/J264),0,AH264/J264)</f>
        <v>0.20204003726793371</v>
      </c>
      <c r="AJ264" s="36">
        <f>IF(ISERROR(AH264/$AH$264),0,AH264/$AH$264)</f>
        <v>1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x14ac:dyDescent="0.25">
      <c r="J265" s="81"/>
      <c r="R265" s="81"/>
      <c r="S265" s="81"/>
      <c r="T265" s="81"/>
      <c r="V265" s="81"/>
      <c r="W265" s="81"/>
      <c r="X265" s="81"/>
      <c r="Z265" s="81"/>
      <c r="AA265" s="81"/>
      <c r="AB265" s="81"/>
      <c r="AD265" s="81"/>
      <c r="AE265" s="81"/>
      <c r="AF265" s="8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x14ac:dyDescent="0.25">
      <c r="J266" s="81"/>
      <c r="R266" s="81"/>
      <c r="S266" s="81"/>
      <c r="T266" s="81"/>
      <c r="V266" s="81"/>
      <c r="W266" s="81"/>
      <c r="X266" s="81"/>
      <c r="Z266" s="81"/>
      <c r="AA266" s="81"/>
      <c r="AB266" s="81"/>
      <c r="AD266" s="81"/>
      <c r="AE266" s="81"/>
      <c r="AF266" s="8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x14ac:dyDescent="0.25">
      <c r="J267" s="81"/>
      <c r="R267" s="81"/>
      <c r="S267" s="81"/>
      <c r="T267" s="81"/>
      <c r="V267" s="81"/>
      <c r="W267" s="81"/>
      <c r="X267" s="81"/>
      <c r="Z267" s="81"/>
      <c r="AA267" s="81"/>
      <c r="AB267" s="81"/>
      <c r="AD267" s="81"/>
      <c r="AE267" s="81"/>
      <c r="AF267" s="81"/>
    </row>
    <row r="268" spans="1:106" x14ac:dyDescent="0.25">
      <c r="J268" s="81"/>
      <c r="R268" s="81"/>
      <c r="S268" s="81"/>
      <c r="T268" s="81"/>
      <c r="V268" s="81"/>
      <c r="W268" s="81"/>
      <c r="X268" s="81"/>
      <c r="Z268" s="81"/>
      <c r="AA268" s="81"/>
      <c r="AB268" s="81"/>
      <c r="AD268" s="81"/>
      <c r="AE268" s="81"/>
      <c r="AF268" s="8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x14ac:dyDescent="0.25">
      <c r="J269" s="81"/>
      <c r="R269" s="81"/>
      <c r="S269" s="81"/>
      <c r="T269" s="81"/>
      <c r="V269" s="81"/>
      <c r="W269" s="81"/>
      <c r="X269" s="81"/>
      <c r="Z269" s="81"/>
      <c r="AA269" s="81"/>
      <c r="AB269" s="81"/>
      <c r="AD269" s="81"/>
      <c r="AE269" s="81"/>
      <c r="AF269" s="81"/>
    </row>
    <row r="270" spans="1:106" x14ac:dyDescent="0.25">
      <c r="J270" s="81"/>
      <c r="R270" s="81"/>
      <c r="S270" s="81"/>
      <c r="T270" s="81"/>
      <c r="V270" s="81"/>
      <c r="W270" s="81"/>
      <c r="X270" s="81"/>
      <c r="Z270" s="81"/>
      <c r="AA270" s="81"/>
      <c r="AB270" s="81"/>
      <c r="AD270" s="81"/>
      <c r="AE270" s="81"/>
      <c r="AF270" s="81"/>
    </row>
    <row r="271" spans="1:106" x14ac:dyDescent="0.25">
      <c r="J271" s="81"/>
      <c r="R271" s="81"/>
      <c r="S271" s="81"/>
      <c r="T271" s="81"/>
      <c r="V271" s="81"/>
      <c r="W271" s="81"/>
      <c r="X271" s="81"/>
      <c r="Z271" s="81"/>
      <c r="AA271" s="81"/>
      <c r="AB271" s="81"/>
      <c r="AD271" s="81"/>
      <c r="AE271" s="81"/>
      <c r="AF271" s="81"/>
    </row>
    <row r="272" spans="1:106" x14ac:dyDescent="0.25">
      <c r="J272" s="81"/>
      <c r="R272" s="81"/>
      <c r="S272" s="81"/>
      <c r="T272" s="81"/>
      <c r="V272" s="81"/>
      <c r="W272" s="81"/>
      <c r="X272" s="81"/>
      <c r="Z272" s="81"/>
      <c r="AA272" s="81"/>
      <c r="AB272" s="81"/>
      <c r="AD272" s="81"/>
      <c r="AE272" s="81"/>
      <c r="AF272" s="81"/>
    </row>
    <row r="273" spans="1:32" x14ac:dyDescent="0.25">
      <c r="A273" s="2"/>
      <c r="J273" s="81"/>
      <c r="R273" s="81"/>
      <c r="S273" s="81"/>
      <c r="T273" s="81"/>
      <c r="V273" s="81"/>
      <c r="W273" s="81"/>
      <c r="X273" s="81"/>
      <c r="Z273" s="81"/>
      <c r="AA273" s="81"/>
      <c r="AB273" s="81"/>
      <c r="AD273" s="81"/>
      <c r="AE273" s="81"/>
      <c r="AF273" s="81"/>
    </row>
    <row r="274" spans="1:32" x14ac:dyDescent="0.25">
      <c r="A274" s="2"/>
      <c r="J274" s="81"/>
      <c r="R274" s="81"/>
      <c r="S274" s="81"/>
      <c r="T274" s="81"/>
      <c r="V274" s="81"/>
      <c r="W274" s="81"/>
      <c r="X274" s="81"/>
      <c r="Z274" s="81"/>
      <c r="AA274" s="81"/>
      <c r="AB274" s="81"/>
      <c r="AD274" s="81"/>
      <c r="AE274" s="81"/>
      <c r="AF274" s="81"/>
    </row>
    <row r="275" spans="1:32" x14ac:dyDescent="0.25">
      <c r="A275" s="2"/>
      <c r="J275" s="81"/>
      <c r="R275" s="81"/>
      <c r="S275" s="81"/>
      <c r="T275" s="81"/>
      <c r="V275" s="81"/>
      <c r="W275" s="81"/>
      <c r="X275" s="81"/>
      <c r="Z275" s="81"/>
      <c r="AA275" s="81"/>
      <c r="AB275" s="81"/>
      <c r="AD275" s="81"/>
      <c r="AE275" s="81"/>
      <c r="AF275" s="81"/>
    </row>
    <row r="276" spans="1:32" x14ac:dyDescent="0.25">
      <c r="A276" s="2"/>
      <c r="J276" s="81"/>
      <c r="R276" s="81"/>
      <c r="S276" s="81"/>
      <c r="T276" s="81"/>
      <c r="V276" s="81"/>
      <c r="W276" s="81"/>
      <c r="X276" s="81"/>
      <c r="Z276" s="81"/>
      <c r="AA276" s="81"/>
      <c r="AB276" s="81"/>
      <c r="AD276" s="81"/>
      <c r="AE276" s="81"/>
      <c r="AF276" s="81"/>
    </row>
    <row r="277" spans="1:32" x14ac:dyDescent="0.25">
      <c r="A277" s="2"/>
      <c r="J277" s="81"/>
      <c r="R277" s="81"/>
      <c r="S277" s="81"/>
      <c r="T277" s="81"/>
      <c r="V277" s="81"/>
      <c r="W277" s="81"/>
      <c r="X277" s="81"/>
      <c r="Z277" s="81"/>
      <c r="AA277" s="81"/>
      <c r="AB277" s="81"/>
      <c r="AD277" s="81"/>
      <c r="AE277" s="81"/>
      <c r="AF277" s="81"/>
    </row>
    <row r="278" spans="1:32" x14ac:dyDescent="0.25">
      <c r="A278" s="2"/>
      <c r="J278" s="81"/>
      <c r="R278" s="81"/>
      <c r="S278" s="81"/>
      <c r="T278" s="81"/>
      <c r="V278" s="81"/>
      <c r="W278" s="81"/>
      <c r="X278" s="81"/>
      <c r="Z278" s="81"/>
      <c r="AA278" s="81"/>
      <c r="AB278" s="81"/>
      <c r="AD278" s="81"/>
      <c r="AE278" s="81"/>
      <c r="AF278" s="81"/>
    </row>
    <row r="279" spans="1:32" x14ac:dyDescent="0.25">
      <c r="A279" s="2"/>
      <c r="J279" s="81"/>
      <c r="R279" s="81"/>
      <c r="S279" s="81"/>
      <c r="T279" s="81"/>
      <c r="V279" s="81"/>
      <c r="W279" s="81"/>
      <c r="X279" s="81"/>
      <c r="Z279" s="81"/>
      <c r="AA279" s="81"/>
      <c r="AB279" s="81"/>
      <c r="AD279" s="81"/>
      <c r="AE279" s="81"/>
      <c r="AF279" s="81"/>
    </row>
    <row r="280" spans="1:32" x14ac:dyDescent="0.25">
      <c r="A280" s="2"/>
      <c r="J280" s="81"/>
      <c r="R280" s="81"/>
      <c r="S280" s="81"/>
      <c r="T280" s="81"/>
      <c r="V280" s="81"/>
      <c r="W280" s="81"/>
      <c r="X280" s="81"/>
      <c r="Z280" s="81"/>
      <c r="AA280" s="81"/>
      <c r="AB280" s="81"/>
      <c r="AD280" s="81"/>
      <c r="AE280" s="81"/>
      <c r="AF280" s="81"/>
    </row>
    <row r="281" spans="1:32" x14ac:dyDescent="0.25">
      <c r="A281" s="2"/>
      <c r="J281" s="81"/>
      <c r="R281" s="81"/>
      <c r="S281" s="81"/>
      <c r="T281" s="81"/>
      <c r="V281" s="81"/>
      <c r="W281" s="81"/>
      <c r="X281" s="81"/>
      <c r="Z281" s="81"/>
      <c r="AA281" s="81"/>
      <c r="AB281" s="81"/>
      <c r="AD281" s="81"/>
      <c r="AE281" s="81"/>
      <c r="AF281" s="81"/>
    </row>
    <row r="283" spans="1:32" x14ac:dyDescent="0.25">
      <c r="E283" s="85"/>
    </row>
  </sheetData>
  <mergeCells count="81">
    <mergeCell ref="A217:I217"/>
    <mergeCell ref="A198:E198"/>
    <mergeCell ref="A201:I201"/>
    <mergeCell ref="A202:E202"/>
    <mergeCell ref="A205:I205"/>
    <mergeCell ref="A206:E206"/>
    <mergeCell ref="J189:J192"/>
    <mergeCell ref="J194:J196"/>
    <mergeCell ref="J198:J200"/>
    <mergeCell ref="J202:J204"/>
    <mergeCell ref="J206:J216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K6:K7"/>
    <mergeCell ref="L6:L7"/>
    <mergeCell ref="A6:A7"/>
    <mergeCell ref="B6:B7"/>
    <mergeCell ref="D6:D7"/>
    <mergeCell ref="E6:E7"/>
    <mergeCell ref="F6:F7"/>
    <mergeCell ref="J47:J64"/>
    <mergeCell ref="J16:J18"/>
    <mergeCell ref="J20:J45"/>
    <mergeCell ref="G6:G7"/>
    <mergeCell ref="H6:I6"/>
    <mergeCell ref="J6:J7"/>
    <mergeCell ref="J96:J156"/>
    <mergeCell ref="J158:J187"/>
    <mergeCell ref="A95:I95"/>
    <mergeCell ref="M6:O6"/>
    <mergeCell ref="A66:E66"/>
    <mergeCell ref="A8:E8"/>
    <mergeCell ref="A11:I11"/>
    <mergeCell ref="A12:E12"/>
    <mergeCell ref="J8:J10"/>
    <mergeCell ref="J12:J14"/>
    <mergeCell ref="A15:I15"/>
    <mergeCell ref="A19:I19"/>
    <mergeCell ref="A20:E20"/>
    <mergeCell ref="A46:I46"/>
    <mergeCell ref="A47:E47"/>
    <mergeCell ref="A65:I65"/>
    <mergeCell ref="A197:I197"/>
    <mergeCell ref="A96:E96"/>
    <mergeCell ref="A157:I157"/>
    <mergeCell ref="A158:E158"/>
    <mergeCell ref="A188:I188"/>
    <mergeCell ref="A189:E189"/>
    <mergeCell ref="A193:I193"/>
    <mergeCell ref="A194:E194"/>
    <mergeCell ref="A16:E16"/>
    <mergeCell ref="A218:E218"/>
    <mergeCell ref="J218:J219"/>
    <mergeCell ref="J260:J262"/>
    <mergeCell ref="A264:I264"/>
    <mergeCell ref="A224:E224"/>
    <mergeCell ref="A259:I259"/>
    <mergeCell ref="A260:E260"/>
    <mergeCell ref="A263:E263"/>
    <mergeCell ref="F263:I263"/>
    <mergeCell ref="A221:E221"/>
    <mergeCell ref="J221:J222"/>
    <mergeCell ref="A223:I223"/>
    <mergeCell ref="J224:J258"/>
    <mergeCell ref="A220:I220"/>
    <mergeCell ref="J66:J94"/>
  </mergeCells>
  <dataValidations count="8">
    <dataValidation type="decimal" allowBlank="1" showInputMessage="1" showErrorMessage="1" errorTitle="Sólo números" error="Sólo ingresar números sin letras_x000a_" sqref="M225:N258 M219:N219 R219:T219 AD219:AF219 Z219:AB219 V219:X219 M203:N204 R203:T204 AD203:AF204 Z203:AB204 V203:X204 M195 R195:T196 Z195:AB196 AD195:AF196 V195:X196 M196:N196 M159:N187 W186:W187 T187 Z159:AB187 AD97:AF156 M67:N94 R67:T94 Z67:AB94 V67:X94 Z21:AB45 R13:T14 Z13:AB14 AD13:AF14 V13:X14 M13:N14 Z9:AB10 AD9:AF10 R9:T10 V9:X10 M9:N10 M17:N18 V17:X18 Z17:AB18 AD17:AF18 R17:T18 T48 AD261:AF262 AB99:AB101 AD67:AF94 V97:X156 R97:T156 M97:N156 M190:M192 V199:X200 Z190:AA192 AD199:AF200 R199:T200 M199:N200 V222:X222 X225:X255 R225:T258 M262 V262:X262 Z261:AB262 R262:T262 W64 V60:V63 V243:V258 V225 W256:W258 W225:W242 Z225:AB258 W48:W55 X48:X64 R48:S64 Z48:AB64 M48:M64 V49:V58 AD48:AF64 R21:T45 M21:N45 V21:X45 AD21:AF45 Z97:AA156 AB127:AB156 AB105:AB106 AB109 AB111 AB113:AB114 AB116 AB118:AB122 AB125 AB103 AB97 V159:V187 X159:X187 W159:W184 R159:S187 T159:T183 T185 AD159:AF187 R190:T192 AD190:AF192 V190:X192 Z199:AA200 M207:N216 R207:T216 AD207:AF216 V207:X216 Z207:Z216 AB207:AB216 M222:N222 R222:T222 AD222:AF222 Z222:AB222 AD225:AF258" xr:uid="{93C27613-DE5C-4BF1-965E-654B364E0F80}">
      <formula1>-100000000</formula1>
      <formula2>10000000000</formula2>
    </dataValidation>
    <dataValidation type="textLength" operator="lessThanOrEqual" allowBlank="1" showInputMessage="1" showErrorMessage="1" sqref="V48 K219 K203:K204 K195 K159:K187 K67:K94 K13:K14 K9:K10 K17:K18 K97:K156 K199:K200 K262 W56 V57:V64 K225:K258 V226:V242 W243:W255 X256:X258 T49:T64 K48:K64 K21:K45 AB104 AB107:AB108 AB110 AB112 AB115 AB117 AB123:AB124 AB126 AB102 AB98 W185 T184 T186 K190:K192 AB190:AB192 AB199:AB200 K207:K216 AA207:AA216 K222" xr:uid="{B9342040-94C4-4843-8961-8156A60D74DE}">
      <formula1>255</formula1>
    </dataValidation>
    <dataValidation type="textLength" operator="lessThanOrEqual" allowBlank="1" showInputMessage="1" showErrorMessage="1" errorTitle="MÁXIMO DE CARACTERES SOBREPASADO" error="Sólo 255 caracteres por celdas" sqref="P225:Q258 P219:Q219 E219:G219 P207:Q216 C219 P203:Q204 E203:G204 C225:C258 C203:C204 L196 C196 E195:G196 N195 P195:Q196 P159:Q187 C178:C187 E97:G156 P67:Q94 E67:G94 P21:Q45 E159:G187 P13:Q14 L13:L14 E13:G14 C13:C14 C9:C10 L9:L10 P9:Q10 E9:G10 C17:C18 E17:G18 L17:L18 P17:Q18 P262:Q262 E21:G45 C21:C45 P97:Q156 E48:G64 C222 N190:N192 P200:Q200 P190:Q192 E190:G192 E199:G200 Q199 L204 P48:Q64 N48:N64 N262 E262:G262 E207:G216 C207:C216 P222:Q222 E222:G222 E225:G258" xr:uid="{FB8C7615-8275-424E-B79F-B80FF4BCC03E}">
      <formula1>255</formula1>
    </dataValidation>
    <dataValidation allowBlank="1" showInputMessage="1" showErrorMessage="1" errorTitle="Sólo números" error="Sólo ingresar números sin letras_x000a_" sqref="O224:O258 O218:O219 O202:O204 O194:O196 O158:O187 O66:O94 O12:O14 O8:O10 O16:O18 O96:O156 O198:O200 P199 O260:O262 O47:O64 O20:O45 O189:O192 O206:O216 O221:O222" xr:uid="{EA6EF99E-3162-40B0-9F31-4F84F27D65A4}"/>
    <dataValidation type="date" errorStyle="information" operator="greaterThan" allowBlank="1" showInputMessage="1" showErrorMessage="1" errorTitle="SÓLO FECHAS" error="Las fechas corresponden al presupuesto 2014" sqref="H219:I219 H203:I204 H196:I196 H159:I187 H67:I94 H13:I14 H10:I10 H17:I18 H97:I156 H199:I200 H225:I258 H21:I45 H207:I216 H222:I222" xr:uid="{20A599AF-E2DD-453C-AAFA-F483222F3DD6}">
      <formula1>42005</formula1>
    </dataValidation>
    <dataValidation type="date" operator="greaterThan" allowBlank="1" showInputMessage="1" showErrorMessage="1" errorTitle="Error en Ingresos de Fechas" error="La fecha debe corresponder al Año 2014." sqref="D199:D200 D219 D203:D204 D196 D17:D18 D21:D45 D225:D258 D13:D14 D9:D10 D207:D216 D222" xr:uid="{04E64917-6022-43E1-9AD6-4AB43AFE36D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4034A3C-FAF4-4EF4-A7CF-29F93A6AA07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2BE4608D-9AE3-4BAA-8252-5356D8C9DC0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259 U264" formula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D7A6-E5F1-4BFC-887D-AEBF5643BC18}">
  <sheetPr>
    <tabColor rgb="FF33CCFF"/>
    <pageSetUpPr fitToPage="1"/>
  </sheetPr>
  <dimension ref="A1:AJ42"/>
  <sheetViews>
    <sheetView topLeftCell="A9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'24-03-340 Ind. Adulto Mayor'!A5:U5</f>
        <v>24-03-340 "Programa de Apoyo Integral al Adulto Mayor Chile Solidario"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+'24-03-340 Ind. Adulto Mayor'!J11</f>
        <v>215331000</v>
      </c>
      <c r="C8" s="63">
        <f>+'24-03-340 Ind. Adulto Mayor'!K11</f>
        <v>0</v>
      </c>
      <c r="D8" s="63">
        <f>+'24-03-340 Ind. Adulto Mayor'!M11</f>
        <v>0</v>
      </c>
      <c r="E8" s="63">
        <f>+'24-03-340 Ind. Adulto Mayor'!N11</f>
        <v>0</v>
      </c>
      <c r="F8" s="63">
        <f>+'24-03-340 Ind. Adulto Mayor'!O11</f>
        <v>0</v>
      </c>
      <c r="G8" s="63">
        <f>+'24-03-340 Ind. Adulto Mayor'!R11</f>
        <v>0</v>
      </c>
      <c r="H8" s="63">
        <f>+'24-03-340 Ind. Adulto Mayor'!S11</f>
        <v>0</v>
      </c>
      <c r="I8" s="63">
        <f>+'24-03-340 Ind. Adulto Mayor'!T11</f>
        <v>0</v>
      </c>
      <c r="J8" s="63">
        <f>+'24-03-340 Ind. Adulto Mayor'!U11</f>
        <v>0</v>
      </c>
      <c r="K8" s="63">
        <f>+'24-03-340 Ind. Adulto Mayor'!V11</f>
        <v>0</v>
      </c>
      <c r="L8" s="63">
        <f>+'24-03-340 Ind. Adulto Mayor'!W11</f>
        <v>0</v>
      </c>
      <c r="M8" s="63">
        <f>+'24-03-340 Ind. Adulto Mayor'!X11</f>
        <v>0</v>
      </c>
      <c r="N8" s="63">
        <f>+'24-03-340 Ind. Adulto Mayor'!Y11</f>
        <v>0</v>
      </c>
      <c r="O8" s="63">
        <f>+'24-03-340 Ind. Adulto Mayor'!Z11</f>
        <v>0</v>
      </c>
      <c r="P8" s="63">
        <f>+'24-03-340 Ind. Adulto Mayor'!AA11</f>
        <v>0</v>
      </c>
      <c r="Q8" s="63">
        <f>+'24-03-340 Ind. Adulto Mayor'!AB11</f>
        <v>0</v>
      </c>
      <c r="R8" s="63">
        <f>+'24-03-340 Ind. Adulto Mayor'!AC11</f>
        <v>0</v>
      </c>
      <c r="S8" s="63">
        <f>+'24-03-340 Ind. Adulto Mayor'!AD11</f>
        <v>0</v>
      </c>
      <c r="T8" s="63">
        <f>+'24-03-340 Ind. Adulto Mayor'!AE11</f>
        <v>0</v>
      </c>
      <c r="U8" s="63">
        <f>+'24-03-340 Ind. Adulto Mayor'!AF11</f>
        <v>0</v>
      </c>
      <c r="V8" s="63">
        <f>+'24-03-340 Ind. Adulto Mayor'!AG11</f>
        <v>0</v>
      </c>
      <c r="W8" s="63">
        <f>+'24-03-340 Ind. Adulto Mayor'!AH11</f>
        <v>0</v>
      </c>
      <c r="X8" s="87">
        <f>+'24-03-340 Ind. Adulto Mayor'!AI11</f>
        <v>0</v>
      </c>
      <c r="Y8" s="87">
        <f>+'24-03-340 Ind. Adulto Mayor'!AJ11</f>
        <v>0</v>
      </c>
    </row>
    <row r="9" spans="1:36" ht="24.75" customHeight="1" x14ac:dyDescent="0.25">
      <c r="A9" s="86" t="s">
        <v>46</v>
      </c>
      <c r="B9" s="63">
        <f>+'24-03-340 Ind. Adulto Mayor'!J15</f>
        <v>227421000</v>
      </c>
      <c r="C9" s="63">
        <f>+'24-03-340 Ind. Adulto Mayor'!K15</f>
        <v>0</v>
      </c>
      <c r="D9" s="63">
        <f>+'24-03-340 Ind. Adulto Mayor'!M15</f>
        <v>0</v>
      </c>
      <c r="E9" s="63">
        <f>+'24-03-340 Ind. Adulto Mayor'!N15</f>
        <v>0</v>
      </c>
      <c r="F9" s="63">
        <f>+'24-03-340 Ind. Adulto Mayor'!O15</f>
        <v>0</v>
      </c>
      <c r="G9" s="63">
        <f>+'24-03-340 Ind. Adulto Mayor'!R15</f>
        <v>0</v>
      </c>
      <c r="H9" s="63">
        <f>+'24-03-340 Ind. Adulto Mayor'!S15</f>
        <v>0</v>
      </c>
      <c r="I9" s="63">
        <f>+'24-03-340 Ind. Adulto Mayor'!T15</f>
        <v>0</v>
      </c>
      <c r="J9" s="63">
        <f>+'24-03-340 Ind. Adulto Mayor'!U15</f>
        <v>0</v>
      </c>
      <c r="K9" s="63">
        <f>+'24-03-340 Ind. Adulto Mayor'!V15</f>
        <v>0</v>
      </c>
      <c r="L9" s="63">
        <f>+'24-03-340 Ind. Adulto Mayor'!W15</f>
        <v>0</v>
      </c>
      <c r="M9" s="63">
        <f>+'24-03-340 Ind. Adulto Mayor'!X15</f>
        <v>0</v>
      </c>
      <c r="N9" s="63">
        <f>+'24-03-340 Ind. Adulto Mayor'!Y15</f>
        <v>0</v>
      </c>
      <c r="O9" s="63">
        <f>+'24-03-340 Ind. Adulto Mayor'!Z15</f>
        <v>0</v>
      </c>
      <c r="P9" s="63">
        <f>+'24-03-340 Ind. Adulto Mayor'!AA15</f>
        <v>0</v>
      </c>
      <c r="Q9" s="63">
        <f>+'24-03-340 Ind. Adulto Mayor'!AB15</f>
        <v>0</v>
      </c>
      <c r="R9" s="63">
        <f>+'24-03-340 Ind. Adulto Mayor'!AC15</f>
        <v>0</v>
      </c>
      <c r="S9" s="63">
        <f>+'24-03-340 Ind. Adulto Mayor'!AD15</f>
        <v>0</v>
      </c>
      <c r="T9" s="63">
        <f>+'24-03-340 Ind. Adulto Mayor'!AE15</f>
        <v>0</v>
      </c>
      <c r="U9" s="63">
        <f>+'24-03-340 Ind. Adulto Mayor'!AF15</f>
        <v>0</v>
      </c>
      <c r="V9" s="63">
        <f>+'24-03-340 Ind. Adulto Mayor'!AG15</f>
        <v>0</v>
      </c>
      <c r="W9" s="63">
        <f>+'24-03-340 Ind. Adulto Mayor'!AH15</f>
        <v>0</v>
      </c>
      <c r="X9" s="87">
        <f>+'24-03-340 Ind. Adulto Mayor'!AI15</f>
        <v>0</v>
      </c>
      <c r="Y9" s="87">
        <f>+'24-03-340 Ind. Adulto Mayor'!AJ15</f>
        <v>0</v>
      </c>
    </row>
    <row r="10" spans="1:36" ht="24.75" customHeight="1" x14ac:dyDescent="0.25">
      <c r="A10" s="86" t="s">
        <v>48</v>
      </c>
      <c r="B10" s="63">
        <f>+'24-03-340 Ind. Adulto Mayor'!J19</f>
        <v>272485000</v>
      </c>
      <c r="C10" s="63">
        <f>+'24-03-340 Ind. Adulto Mayor'!K19</f>
        <v>0</v>
      </c>
      <c r="D10" s="63">
        <f>+'24-03-340 Ind. Adulto Mayor'!M19</f>
        <v>0</v>
      </c>
      <c r="E10" s="63">
        <f>+'24-03-340 Ind. Adulto Mayor'!N19</f>
        <v>0</v>
      </c>
      <c r="F10" s="63">
        <f>+'24-03-340 Ind. Adulto Mayor'!O19</f>
        <v>0</v>
      </c>
      <c r="G10" s="63">
        <f>+'24-03-340 Ind. Adulto Mayor'!R19</f>
        <v>0</v>
      </c>
      <c r="H10" s="63">
        <f>+'24-03-340 Ind. Adulto Mayor'!S19</f>
        <v>0</v>
      </c>
      <c r="I10" s="63">
        <f>+'24-03-340 Ind. Adulto Mayor'!T19</f>
        <v>0</v>
      </c>
      <c r="J10" s="63">
        <f>+'24-03-340 Ind. Adulto Mayor'!U19</f>
        <v>0</v>
      </c>
      <c r="K10" s="63">
        <f>+'24-03-340 Ind. Adulto Mayor'!V19</f>
        <v>0</v>
      </c>
      <c r="L10" s="63">
        <f>+'24-03-340 Ind. Adulto Mayor'!W19</f>
        <v>0</v>
      </c>
      <c r="M10" s="63">
        <f>+'24-03-340 Ind. Adulto Mayor'!X19</f>
        <v>0</v>
      </c>
      <c r="N10" s="63">
        <f>+'24-03-340 Ind. Adulto Mayor'!Y19</f>
        <v>0</v>
      </c>
      <c r="O10" s="63">
        <f>+'24-03-340 Ind. Adulto Mayor'!Z19</f>
        <v>0</v>
      </c>
      <c r="P10" s="63">
        <f>+'24-03-340 Ind. Adulto Mayor'!AA19</f>
        <v>0</v>
      </c>
      <c r="Q10" s="63">
        <f>+'24-03-340 Ind. Adulto Mayor'!AB19</f>
        <v>0</v>
      </c>
      <c r="R10" s="63">
        <f>+'24-03-340 Ind. Adulto Mayor'!AC19</f>
        <v>0</v>
      </c>
      <c r="S10" s="63">
        <f>+'24-03-340 Ind. Adulto Mayor'!AD19</f>
        <v>0</v>
      </c>
      <c r="T10" s="63">
        <f>+'24-03-340 Ind. Adulto Mayor'!AE19</f>
        <v>0</v>
      </c>
      <c r="U10" s="63">
        <f>+'24-03-340 Ind. Adulto Mayor'!AF19</f>
        <v>0</v>
      </c>
      <c r="V10" s="63">
        <f>+'24-03-340 Ind. Adulto Mayor'!AG19</f>
        <v>0</v>
      </c>
      <c r="W10" s="63">
        <f>+'24-03-340 Ind. Adulto Mayor'!AH19</f>
        <v>0</v>
      </c>
      <c r="X10" s="87">
        <f>+'24-03-340 Ind. Adulto Mayor'!AI19</f>
        <v>0</v>
      </c>
      <c r="Y10" s="87">
        <f>+'24-03-340 Ind. Adulto Mayor'!AJ19</f>
        <v>0</v>
      </c>
    </row>
    <row r="11" spans="1:36" ht="24.75" customHeight="1" x14ac:dyDescent="0.25">
      <c r="A11" s="86" t="s">
        <v>50</v>
      </c>
      <c r="B11" s="63">
        <f>+'24-03-340 Ind. Adulto Mayor'!J46</f>
        <v>569028000</v>
      </c>
      <c r="C11" s="63">
        <f>+'24-03-340 Ind. Adulto Mayor'!K46</f>
        <v>503217000</v>
      </c>
      <c r="D11" s="63">
        <f>+'24-03-340 Ind. Adulto Mayor'!M46</f>
        <v>0</v>
      </c>
      <c r="E11" s="63">
        <f>+'24-03-340 Ind. Adulto Mayor'!N46</f>
        <v>0</v>
      </c>
      <c r="F11" s="63">
        <f>+'24-03-340 Ind. Adulto Mayor'!O46</f>
        <v>0</v>
      </c>
      <c r="G11" s="63">
        <f>+'24-03-340 Ind. Adulto Mayor'!R46</f>
        <v>0</v>
      </c>
      <c r="H11" s="63">
        <f>+'24-03-340 Ind. Adulto Mayor'!S46</f>
        <v>0</v>
      </c>
      <c r="I11" s="63">
        <f>+'24-03-340 Ind. Adulto Mayor'!T46</f>
        <v>0</v>
      </c>
      <c r="J11" s="63">
        <f>+'24-03-340 Ind. Adulto Mayor'!U46</f>
        <v>0</v>
      </c>
      <c r="K11" s="63">
        <f>+'24-03-340 Ind. Adulto Mayor'!V46</f>
        <v>0</v>
      </c>
      <c r="L11" s="63">
        <f>+'24-03-340 Ind. Adulto Mayor'!W46</f>
        <v>0</v>
      </c>
      <c r="M11" s="63">
        <f>+'24-03-340 Ind. Adulto Mayor'!X46</f>
        <v>0</v>
      </c>
      <c r="N11" s="63">
        <f>+'24-03-340 Ind. Adulto Mayor'!Y46</f>
        <v>0</v>
      </c>
      <c r="O11" s="63">
        <f>+'24-03-340 Ind. Adulto Mayor'!Z46</f>
        <v>0</v>
      </c>
      <c r="P11" s="63">
        <f>+'24-03-340 Ind. Adulto Mayor'!AA46</f>
        <v>0</v>
      </c>
      <c r="Q11" s="63">
        <f>+'24-03-340 Ind. Adulto Mayor'!AB46</f>
        <v>0</v>
      </c>
      <c r="R11" s="63">
        <f>+'24-03-340 Ind. Adulto Mayor'!AC46</f>
        <v>0</v>
      </c>
      <c r="S11" s="63">
        <f>+'24-03-340 Ind. Adulto Mayor'!AD46</f>
        <v>0</v>
      </c>
      <c r="T11" s="63">
        <f>+'24-03-340 Ind. Adulto Mayor'!AE46</f>
        <v>0</v>
      </c>
      <c r="U11" s="63">
        <f>+'24-03-340 Ind. Adulto Mayor'!AF46</f>
        <v>0</v>
      </c>
      <c r="V11" s="63">
        <f>+'24-03-340 Ind. Adulto Mayor'!AG46</f>
        <v>0</v>
      </c>
      <c r="W11" s="63">
        <f>+'24-03-340 Ind. Adulto Mayor'!AH46</f>
        <v>0</v>
      </c>
      <c r="X11" s="87">
        <f>+'24-03-340 Ind. Adulto Mayor'!AI46</f>
        <v>0</v>
      </c>
      <c r="Y11" s="87">
        <f>+'24-03-340 Ind. Adulto Mayor'!AJ46</f>
        <v>0</v>
      </c>
    </row>
    <row r="12" spans="1:36" ht="24.75" customHeight="1" x14ac:dyDescent="0.25">
      <c r="A12" s="86" t="s">
        <v>52</v>
      </c>
      <c r="B12" s="63">
        <f>+'24-03-340 Ind. Adulto Mayor'!J65</f>
        <v>494165000</v>
      </c>
      <c r="C12" s="63">
        <f>+'24-03-340 Ind. Adulto Mayor'!K65</f>
        <v>292059000</v>
      </c>
      <c r="D12" s="63">
        <f>+'24-03-340 Ind. Adulto Mayor'!M65</f>
        <v>0</v>
      </c>
      <c r="E12" s="63">
        <f>+'24-03-340 Ind. Adulto Mayor'!N65</f>
        <v>0</v>
      </c>
      <c r="F12" s="63">
        <f>+'24-03-340 Ind. Adulto Mayor'!O65</f>
        <v>0</v>
      </c>
      <c r="G12" s="63">
        <f>+'24-03-340 Ind. Adulto Mayor'!R65</f>
        <v>0</v>
      </c>
      <c r="H12" s="63">
        <f>+'24-03-340 Ind. Adulto Mayor'!S65</f>
        <v>0</v>
      </c>
      <c r="I12" s="63">
        <f>+'24-03-340 Ind. Adulto Mayor'!T65</f>
        <v>68322000</v>
      </c>
      <c r="J12" s="63">
        <f>+'24-03-340 Ind. Adulto Mayor'!U65</f>
        <v>68322000</v>
      </c>
      <c r="K12" s="63">
        <f>+'24-03-340 Ind. Adulto Mayor'!V65</f>
        <v>209854000</v>
      </c>
      <c r="L12" s="63">
        <f>+'24-03-340 Ind. Adulto Mayor'!W65</f>
        <v>13883000</v>
      </c>
      <c r="M12" s="63">
        <f>+'24-03-340 Ind. Adulto Mayor'!X65</f>
        <v>0</v>
      </c>
      <c r="N12" s="63">
        <f>+'24-03-340 Ind. Adulto Mayor'!Y65</f>
        <v>223737000</v>
      </c>
      <c r="O12" s="63">
        <f>+'24-03-340 Ind. Adulto Mayor'!Z65</f>
        <v>0</v>
      </c>
      <c r="P12" s="63">
        <f>+'24-03-340 Ind. Adulto Mayor'!AA65</f>
        <v>0</v>
      </c>
      <c r="Q12" s="63">
        <f>+'24-03-340 Ind. Adulto Mayor'!AB65</f>
        <v>0</v>
      </c>
      <c r="R12" s="63">
        <f>+'24-03-340 Ind. Adulto Mayor'!AC65</f>
        <v>0</v>
      </c>
      <c r="S12" s="63">
        <f>+'24-03-340 Ind. Adulto Mayor'!AD65</f>
        <v>0</v>
      </c>
      <c r="T12" s="63">
        <f>+'24-03-340 Ind. Adulto Mayor'!AE65</f>
        <v>0</v>
      </c>
      <c r="U12" s="63">
        <f>+'24-03-340 Ind. Adulto Mayor'!AF65</f>
        <v>0</v>
      </c>
      <c r="V12" s="63">
        <f>+'24-03-340 Ind. Adulto Mayor'!AG65</f>
        <v>0</v>
      </c>
      <c r="W12" s="63">
        <f>+'24-03-340 Ind. Adulto Mayor'!AH65</f>
        <v>292059000</v>
      </c>
      <c r="X12" s="87">
        <f>+'24-03-340 Ind. Adulto Mayor'!AI65</f>
        <v>0.59101514676272093</v>
      </c>
      <c r="Y12" s="87">
        <f>+'24-03-340 Ind. Adulto Mayor'!AJ65</f>
        <v>0.13843320491096675</v>
      </c>
    </row>
    <row r="13" spans="1:36" ht="24.75" customHeight="1" x14ac:dyDescent="0.25">
      <c r="A13" s="86" t="s">
        <v>54</v>
      </c>
      <c r="B13" s="63">
        <f>+'24-03-340 Ind. Adulto Mayor'!J95</f>
        <v>898129000</v>
      </c>
      <c r="C13" s="63">
        <f>+'24-03-340 Ind. Adulto Mayor'!K95</f>
        <v>286637000</v>
      </c>
      <c r="D13" s="63">
        <f>+'24-03-340 Ind. Adulto Mayor'!M95</f>
        <v>0</v>
      </c>
      <c r="E13" s="63">
        <f>+'24-03-340 Ind. Adulto Mayor'!N95</f>
        <v>0</v>
      </c>
      <c r="F13" s="63">
        <f>+'24-03-340 Ind. Adulto Mayor'!O95</f>
        <v>0</v>
      </c>
      <c r="G13" s="63">
        <f>+'24-03-340 Ind. Adulto Mayor'!R95</f>
        <v>0</v>
      </c>
      <c r="H13" s="63">
        <f>+'24-03-340 Ind. Adulto Mayor'!S95</f>
        <v>0</v>
      </c>
      <c r="I13" s="63">
        <f>+'24-03-340 Ind. Adulto Mayor'!T95</f>
        <v>0</v>
      </c>
      <c r="J13" s="63">
        <f>+'24-03-340 Ind. Adulto Mayor'!U95</f>
        <v>0</v>
      </c>
      <c r="K13" s="63">
        <f>+'24-03-340 Ind. Adulto Mayor'!V95</f>
        <v>0</v>
      </c>
      <c r="L13" s="63">
        <f>+'24-03-340 Ind. Adulto Mayor'!W95</f>
        <v>0</v>
      </c>
      <c r="M13" s="63">
        <f>+'24-03-340 Ind. Adulto Mayor'!X95</f>
        <v>0</v>
      </c>
      <c r="N13" s="63">
        <f>+'24-03-340 Ind. Adulto Mayor'!Y95</f>
        <v>0</v>
      </c>
      <c r="O13" s="63">
        <f>+'24-03-340 Ind. Adulto Mayor'!Z95</f>
        <v>0</v>
      </c>
      <c r="P13" s="63">
        <f>+'24-03-340 Ind. Adulto Mayor'!AA95</f>
        <v>0</v>
      </c>
      <c r="Q13" s="63">
        <f>+'24-03-340 Ind. Adulto Mayor'!AB95</f>
        <v>0</v>
      </c>
      <c r="R13" s="63">
        <f>+'24-03-340 Ind. Adulto Mayor'!AC95</f>
        <v>0</v>
      </c>
      <c r="S13" s="63">
        <f>+'24-03-340 Ind. Adulto Mayor'!AD95</f>
        <v>0</v>
      </c>
      <c r="T13" s="63">
        <f>+'24-03-340 Ind. Adulto Mayor'!AE95</f>
        <v>0</v>
      </c>
      <c r="U13" s="63">
        <f>+'24-03-340 Ind. Adulto Mayor'!AF95</f>
        <v>0</v>
      </c>
      <c r="V13" s="63">
        <f>+'24-03-340 Ind. Adulto Mayor'!AG95</f>
        <v>0</v>
      </c>
      <c r="W13" s="63">
        <f>+'24-03-340 Ind. Adulto Mayor'!AH95</f>
        <v>0</v>
      </c>
      <c r="X13" s="87">
        <f>+'24-03-340 Ind. Adulto Mayor'!AI95</f>
        <v>0</v>
      </c>
      <c r="Y13" s="87">
        <f>+'24-03-340 Ind. Adulto Mayor'!AJ95</f>
        <v>0</v>
      </c>
    </row>
    <row r="14" spans="1:36" ht="24.75" customHeight="1" x14ac:dyDescent="0.25">
      <c r="A14" s="86" t="s">
        <v>56</v>
      </c>
      <c r="B14" s="63">
        <f>+'24-03-340 Ind. Adulto Mayor'!J157</f>
        <v>904217000</v>
      </c>
      <c r="C14" s="63">
        <f>+'24-03-340 Ind. Adulto Mayor'!K157</f>
        <v>904217000</v>
      </c>
      <c r="D14" s="63">
        <f>+'24-03-340 Ind. Adulto Mayor'!M157</f>
        <v>0</v>
      </c>
      <c r="E14" s="63">
        <f>+'24-03-340 Ind. Adulto Mayor'!N157</f>
        <v>0</v>
      </c>
      <c r="F14" s="63">
        <f>+'24-03-340 Ind. Adulto Mayor'!O157</f>
        <v>0</v>
      </c>
      <c r="G14" s="63">
        <f>+'24-03-340 Ind. Adulto Mayor'!R157</f>
        <v>0</v>
      </c>
      <c r="H14" s="63">
        <f>+'24-03-340 Ind. Adulto Mayor'!S157</f>
        <v>0</v>
      </c>
      <c r="I14" s="63">
        <f>+'24-03-340 Ind. Adulto Mayor'!T157</f>
        <v>0</v>
      </c>
      <c r="J14" s="63">
        <f>+'24-03-340 Ind. Adulto Mayor'!U157</f>
        <v>0</v>
      </c>
      <c r="K14" s="63">
        <f>+'24-03-340 Ind. Adulto Mayor'!V157</f>
        <v>0</v>
      </c>
      <c r="L14" s="63">
        <f>+'24-03-340 Ind. Adulto Mayor'!W157</f>
        <v>0</v>
      </c>
      <c r="M14" s="63">
        <f>+'24-03-340 Ind. Adulto Mayor'!X157</f>
        <v>0</v>
      </c>
      <c r="N14" s="63">
        <f>+'24-03-340 Ind. Adulto Mayor'!Y157</f>
        <v>0</v>
      </c>
      <c r="O14" s="63">
        <f>+'24-03-340 Ind. Adulto Mayor'!Z157</f>
        <v>0</v>
      </c>
      <c r="P14" s="63">
        <f>+'24-03-340 Ind. Adulto Mayor'!AA157</f>
        <v>0</v>
      </c>
      <c r="Q14" s="63">
        <f>+'24-03-340 Ind. Adulto Mayor'!AB157</f>
        <v>195760000</v>
      </c>
      <c r="R14" s="63">
        <f>+'24-03-340 Ind. Adulto Mayor'!AC157</f>
        <v>195760000</v>
      </c>
      <c r="S14" s="63">
        <f>+'24-03-340 Ind. Adulto Mayor'!AD157</f>
        <v>0</v>
      </c>
      <c r="T14" s="63">
        <f>+'24-03-340 Ind. Adulto Mayor'!AE157</f>
        <v>0</v>
      </c>
      <c r="U14" s="63">
        <f>+'24-03-340 Ind. Adulto Mayor'!AF157</f>
        <v>0</v>
      </c>
      <c r="V14" s="63">
        <f>+'24-03-340 Ind. Adulto Mayor'!AG157</f>
        <v>0</v>
      </c>
      <c r="W14" s="63">
        <f>+'24-03-340 Ind. Adulto Mayor'!AH157</f>
        <v>195760000</v>
      </c>
      <c r="X14" s="87">
        <f>+'24-03-340 Ind. Adulto Mayor'!AI157</f>
        <v>0.21649670377796482</v>
      </c>
      <c r="Y14" s="87">
        <f>+'24-03-340 Ind. Adulto Mayor'!AJ157</f>
        <v>9.2788389309594474E-2</v>
      </c>
    </row>
    <row r="15" spans="1:36" ht="24.75" customHeight="1" x14ac:dyDescent="0.25">
      <c r="A15" s="86" t="s">
        <v>58</v>
      </c>
      <c r="B15" s="63">
        <f>+'24-03-340 Ind. Adulto Mayor'!J188</f>
        <v>949218420</v>
      </c>
      <c r="C15" s="63">
        <f>+'24-03-340 Ind. Adulto Mayor'!K188</f>
        <v>393426420</v>
      </c>
      <c r="D15" s="63">
        <f>+'24-03-340 Ind. Adulto Mayor'!M188</f>
        <v>0</v>
      </c>
      <c r="E15" s="63">
        <f>+'24-03-340 Ind. Adulto Mayor'!N188</f>
        <v>0</v>
      </c>
      <c r="F15" s="63">
        <f>+'24-03-340 Ind. Adulto Mayor'!O188</f>
        <v>0</v>
      </c>
      <c r="G15" s="63">
        <f>+'24-03-340 Ind. Adulto Mayor'!R188</f>
        <v>0</v>
      </c>
      <c r="H15" s="63">
        <f>+'24-03-340 Ind. Adulto Mayor'!S188</f>
        <v>0</v>
      </c>
      <c r="I15" s="63">
        <f>+'24-03-340 Ind. Adulto Mayor'!T188</f>
        <v>19541000</v>
      </c>
      <c r="J15" s="63">
        <f>+'24-03-340 Ind. Adulto Mayor'!U188</f>
        <v>19541000</v>
      </c>
      <c r="K15" s="63">
        <f>+'24-03-340 Ind. Adulto Mayor'!V188</f>
        <v>0</v>
      </c>
      <c r="L15" s="63">
        <f>+'24-03-340 Ind. Adulto Mayor'!W188</f>
        <v>34977000</v>
      </c>
      <c r="M15" s="63">
        <f>+'24-03-340 Ind. Adulto Mayor'!X188</f>
        <v>0</v>
      </c>
      <c r="N15" s="63">
        <f>+'24-03-340 Ind. Adulto Mayor'!Y188</f>
        <v>34977000</v>
      </c>
      <c r="O15" s="63">
        <f>+'24-03-340 Ind. Adulto Mayor'!Z188</f>
        <v>0</v>
      </c>
      <c r="P15" s="63">
        <f>+'24-03-340 Ind. Adulto Mayor'!AA188</f>
        <v>0</v>
      </c>
      <c r="Q15" s="63">
        <f>+'24-03-340 Ind. Adulto Mayor'!AB188</f>
        <v>0</v>
      </c>
      <c r="R15" s="63">
        <f>+'24-03-340 Ind. Adulto Mayor'!AC188</f>
        <v>0</v>
      </c>
      <c r="S15" s="63">
        <f>+'24-03-340 Ind. Adulto Mayor'!AD188</f>
        <v>0</v>
      </c>
      <c r="T15" s="63">
        <f>+'24-03-340 Ind. Adulto Mayor'!AE188</f>
        <v>0</v>
      </c>
      <c r="U15" s="63">
        <f>+'24-03-340 Ind. Adulto Mayor'!AF188</f>
        <v>0</v>
      </c>
      <c r="V15" s="63">
        <f>+'24-03-340 Ind. Adulto Mayor'!AG188</f>
        <v>0</v>
      </c>
      <c r="W15" s="63">
        <f>+'24-03-340 Ind. Adulto Mayor'!AH188</f>
        <v>54518000</v>
      </c>
      <c r="X15" s="87">
        <f>+'24-03-340 Ind. Adulto Mayor'!AI188</f>
        <v>5.7434620790439359E-2</v>
      </c>
      <c r="Y15" s="87">
        <f>+'24-03-340 Ind. Adulto Mayor'!AJ188</f>
        <v>2.5841016593688555E-2</v>
      </c>
    </row>
    <row r="16" spans="1:36" ht="24.75" customHeight="1" x14ac:dyDescent="0.25">
      <c r="A16" s="86" t="s">
        <v>60</v>
      </c>
      <c r="B16" s="63">
        <f>+'24-03-340 Ind. Adulto Mayor'!J193</f>
        <v>1044945840</v>
      </c>
      <c r="C16" s="63">
        <f>+'24-03-340 Ind. Adulto Mayor'!K193</f>
        <v>58012000</v>
      </c>
      <c r="D16" s="63">
        <f>+'24-03-340 Ind. Adulto Mayor'!M193</f>
        <v>0</v>
      </c>
      <c r="E16" s="63">
        <f>+'24-03-340 Ind. Adulto Mayor'!N193</f>
        <v>0</v>
      </c>
      <c r="F16" s="63">
        <f>+'24-03-340 Ind. Adulto Mayor'!O193</f>
        <v>0</v>
      </c>
      <c r="G16" s="63">
        <f>+'24-03-340 Ind. Adulto Mayor'!R193</f>
        <v>0</v>
      </c>
      <c r="H16" s="63">
        <f>+'24-03-340 Ind. Adulto Mayor'!S193</f>
        <v>0</v>
      </c>
      <c r="I16" s="63">
        <f>+'24-03-340 Ind. Adulto Mayor'!T193</f>
        <v>0</v>
      </c>
      <c r="J16" s="63">
        <f>+'24-03-340 Ind. Adulto Mayor'!U193</f>
        <v>0</v>
      </c>
      <c r="K16" s="63">
        <f>+'24-03-340 Ind. Adulto Mayor'!V193</f>
        <v>0</v>
      </c>
      <c r="L16" s="63">
        <f>+'24-03-340 Ind. Adulto Mayor'!W193</f>
        <v>0</v>
      </c>
      <c r="M16" s="63">
        <f>+'24-03-340 Ind. Adulto Mayor'!X193</f>
        <v>0</v>
      </c>
      <c r="N16" s="63">
        <f>+'24-03-340 Ind. Adulto Mayor'!Y193</f>
        <v>0</v>
      </c>
      <c r="O16" s="63">
        <f>+'24-03-340 Ind. Adulto Mayor'!Z193</f>
        <v>0</v>
      </c>
      <c r="P16" s="63">
        <f>+'24-03-340 Ind. Adulto Mayor'!AA193</f>
        <v>0</v>
      </c>
      <c r="Q16" s="63">
        <f>+'24-03-340 Ind. Adulto Mayor'!AB193</f>
        <v>58012000</v>
      </c>
      <c r="R16" s="63">
        <f>+'24-03-340 Ind. Adulto Mayor'!AC193</f>
        <v>58012000</v>
      </c>
      <c r="S16" s="63">
        <f>+'24-03-340 Ind. Adulto Mayor'!AD193</f>
        <v>0</v>
      </c>
      <c r="T16" s="63">
        <f>+'24-03-340 Ind. Adulto Mayor'!AE193</f>
        <v>0</v>
      </c>
      <c r="U16" s="63">
        <f>+'24-03-340 Ind. Adulto Mayor'!AF193</f>
        <v>0</v>
      </c>
      <c r="V16" s="63">
        <f>+'24-03-340 Ind. Adulto Mayor'!AG193</f>
        <v>0</v>
      </c>
      <c r="W16" s="63">
        <f>+'24-03-340 Ind. Adulto Mayor'!AH193</f>
        <v>58012000</v>
      </c>
      <c r="X16" s="87">
        <f>+'24-03-340 Ind. Adulto Mayor'!AI193</f>
        <v>5.5516752906542982E-2</v>
      </c>
      <c r="Y16" s="87">
        <f>+'24-03-340 Ind. Adulto Mayor'!AJ193</f>
        <v>2.7497139561852239E-2</v>
      </c>
    </row>
    <row r="17" spans="1:25" ht="24.75" customHeight="1" x14ac:dyDescent="0.25">
      <c r="A17" s="86" t="s">
        <v>62</v>
      </c>
      <c r="B17" s="63">
        <f>+'24-03-340 Ind. Adulto Mayor'!J197</f>
        <v>838217000</v>
      </c>
      <c r="C17" s="63">
        <f>+'24-03-340 Ind. Adulto Mayor'!K197</f>
        <v>0</v>
      </c>
      <c r="D17" s="63">
        <f>+'24-03-340 Ind. Adulto Mayor'!M197</f>
        <v>0</v>
      </c>
      <c r="E17" s="63">
        <f>+'24-03-340 Ind. Adulto Mayor'!N197</f>
        <v>0</v>
      </c>
      <c r="F17" s="63">
        <f>+'24-03-340 Ind. Adulto Mayor'!O197</f>
        <v>0</v>
      </c>
      <c r="G17" s="63">
        <f>+'24-03-340 Ind. Adulto Mayor'!R197</f>
        <v>0</v>
      </c>
      <c r="H17" s="63">
        <f>+'24-03-340 Ind. Adulto Mayor'!S197</f>
        <v>0</v>
      </c>
      <c r="I17" s="63">
        <f>+'24-03-340 Ind. Adulto Mayor'!T197</f>
        <v>0</v>
      </c>
      <c r="J17" s="63">
        <f>+'24-03-340 Ind. Adulto Mayor'!U197</f>
        <v>0</v>
      </c>
      <c r="K17" s="63">
        <f>+'24-03-340 Ind. Adulto Mayor'!V197</f>
        <v>0</v>
      </c>
      <c r="L17" s="63">
        <f>+'24-03-340 Ind. Adulto Mayor'!W197</f>
        <v>0</v>
      </c>
      <c r="M17" s="63">
        <f>+'24-03-340 Ind. Adulto Mayor'!X197</f>
        <v>0</v>
      </c>
      <c r="N17" s="63">
        <f>+'24-03-340 Ind. Adulto Mayor'!Y197</f>
        <v>0</v>
      </c>
      <c r="O17" s="63">
        <f>+'24-03-340 Ind. Adulto Mayor'!Z197</f>
        <v>0</v>
      </c>
      <c r="P17" s="63">
        <f>+'24-03-340 Ind. Adulto Mayor'!AA197</f>
        <v>0</v>
      </c>
      <c r="Q17" s="63">
        <f>+'24-03-340 Ind. Adulto Mayor'!AB197</f>
        <v>0</v>
      </c>
      <c r="R17" s="63">
        <f>+'24-03-340 Ind. Adulto Mayor'!AC197</f>
        <v>0</v>
      </c>
      <c r="S17" s="63">
        <f>+'24-03-340 Ind. Adulto Mayor'!AD197</f>
        <v>0</v>
      </c>
      <c r="T17" s="63">
        <f>+'24-03-340 Ind. Adulto Mayor'!AE197</f>
        <v>0</v>
      </c>
      <c r="U17" s="63">
        <f>+'24-03-340 Ind. Adulto Mayor'!AF197</f>
        <v>0</v>
      </c>
      <c r="V17" s="63">
        <f>+'24-03-340 Ind. Adulto Mayor'!AG197</f>
        <v>0</v>
      </c>
      <c r="W17" s="63">
        <f>+'24-03-340 Ind. Adulto Mayor'!AH197</f>
        <v>0</v>
      </c>
      <c r="X17" s="87">
        <f>+'24-03-340 Ind. Adulto Mayor'!AI197</f>
        <v>0</v>
      </c>
      <c r="Y17" s="87">
        <f>+'24-03-340 Ind. Adulto Mayor'!AJ194</f>
        <v>0</v>
      </c>
    </row>
    <row r="18" spans="1:25" ht="24.75" customHeight="1" x14ac:dyDescent="0.25">
      <c r="A18" s="86" t="s">
        <v>64</v>
      </c>
      <c r="B18" s="63">
        <f>+'24-03-340 Ind. Adulto Mayor'!J201</f>
        <v>200222140</v>
      </c>
      <c r="C18" s="63">
        <f>+'24-03-340 Ind. Adulto Mayor'!K201</f>
        <v>22636000</v>
      </c>
      <c r="D18" s="63">
        <f>+'24-03-340 Ind. Adulto Mayor'!M201</f>
        <v>0</v>
      </c>
      <c r="E18" s="63">
        <f>+'24-03-340 Ind. Adulto Mayor'!N201</f>
        <v>0</v>
      </c>
      <c r="F18" s="63">
        <f>+'24-03-340 Ind. Adulto Mayor'!O201</f>
        <v>0</v>
      </c>
      <c r="G18" s="63">
        <f>+'24-03-340 Ind. Adulto Mayor'!R201</f>
        <v>0</v>
      </c>
      <c r="H18" s="63">
        <f>+'24-03-340 Ind. Adulto Mayor'!S201</f>
        <v>0</v>
      </c>
      <c r="I18" s="63">
        <f>+'24-03-340 Ind. Adulto Mayor'!T201</f>
        <v>0</v>
      </c>
      <c r="J18" s="63">
        <f>+'24-03-340 Ind. Adulto Mayor'!U201</f>
        <v>0</v>
      </c>
      <c r="K18" s="63">
        <f>+'24-03-340 Ind. Adulto Mayor'!V201</f>
        <v>0</v>
      </c>
      <c r="L18" s="63">
        <f>+'24-03-340 Ind. Adulto Mayor'!W201</f>
        <v>0</v>
      </c>
      <c r="M18" s="63">
        <f>+'24-03-340 Ind. Adulto Mayor'!X201</f>
        <v>0</v>
      </c>
      <c r="N18" s="63">
        <f>+'24-03-340 Ind. Adulto Mayor'!Y201</f>
        <v>0</v>
      </c>
      <c r="O18" s="63">
        <f>+'24-03-340 Ind. Adulto Mayor'!Z201</f>
        <v>0</v>
      </c>
      <c r="P18" s="63">
        <f>+'24-03-340 Ind. Adulto Mayor'!AA201</f>
        <v>0</v>
      </c>
      <c r="Q18" s="63">
        <f>+'24-03-340 Ind. Adulto Mayor'!AB201</f>
        <v>22636000</v>
      </c>
      <c r="R18" s="63">
        <f>+'24-03-340 Ind. Adulto Mayor'!AC201</f>
        <v>22636000</v>
      </c>
      <c r="S18" s="63">
        <f>+'24-03-340 Ind. Adulto Mayor'!AD201</f>
        <v>0</v>
      </c>
      <c r="T18" s="63">
        <f>+'24-03-340 Ind. Adulto Mayor'!AE201</f>
        <v>0</v>
      </c>
      <c r="U18" s="63">
        <f>+'24-03-340 Ind. Adulto Mayor'!AF201</f>
        <v>0</v>
      </c>
      <c r="V18" s="63">
        <f>+'24-03-340 Ind. Adulto Mayor'!AG201</f>
        <v>0</v>
      </c>
      <c r="W18" s="63">
        <f>+'24-03-340 Ind. Adulto Mayor'!AH201</f>
        <v>22636000</v>
      </c>
      <c r="X18" s="87">
        <f>+'24-03-340 Ind. Adulto Mayor'!AI201</f>
        <v>0.11305443044410574</v>
      </c>
      <c r="Y18" s="87">
        <f>+'24-03-340 Ind. Adulto Mayor'!AJ201</f>
        <v>1.0729250002104519E-2</v>
      </c>
    </row>
    <row r="19" spans="1:25" ht="24.75" customHeight="1" x14ac:dyDescent="0.25">
      <c r="A19" s="86" t="s">
        <v>66</v>
      </c>
      <c r="B19" s="63">
        <f>+'24-03-340 Ind. Adulto Mayor'!J205</f>
        <v>101792000</v>
      </c>
      <c r="C19" s="63">
        <f>+'24-03-340 Ind. Adulto Mayor'!K205</f>
        <v>26408000</v>
      </c>
      <c r="D19" s="63">
        <f>+'24-03-340 Ind. Adulto Mayor'!M205</f>
        <v>0</v>
      </c>
      <c r="E19" s="63">
        <f>+'24-03-340 Ind. Adulto Mayor'!N205</f>
        <v>0</v>
      </c>
      <c r="F19" s="63">
        <f>+'24-03-340 Ind. Adulto Mayor'!O205</f>
        <v>0</v>
      </c>
      <c r="G19" s="63">
        <f>+'24-03-340 Ind. Adulto Mayor'!R205</f>
        <v>0</v>
      </c>
      <c r="H19" s="63">
        <f>+'24-03-340 Ind. Adulto Mayor'!S205</f>
        <v>0</v>
      </c>
      <c r="I19" s="63">
        <f>+'24-03-340 Ind. Adulto Mayor'!T205</f>
        <v>0</v>
      </c>
      <c r="J19" s="63">
        <f>+'24-03-340 Ind. Adulto Mayor'!U205</f>
        <v>0</v>
      </c>
      <c r="K19" s="63">
        <f>+'24-03-340 Ind. Adulto Mayor'!V205</f>
        <v>0</v>
      </c>
      <c r="L19" s="63">
        <f>+'24-03-340 Ind. Adulto Mayor'!W205</f>
        <v>0</v>
      </c>
      <c r="M19" s="63">
        <f>+'24-03-340 Ind. Adulto Mayor'!X205</f>
        <v>0</v>
      </c>
      <c r="N19" s="63">
        <f>+'24-03-340 Ind. Adulto Mayor'!Y205</f>
        <v>0</v>
      </c>
      <c r="O19" s="63">
        <f>+'24-03-340 Ind. Adulto Mayor'!Z205</f>
        <v>0</v>
      </c>
      <c r="P19" s="63">
        <f>+'24-03-340 Ind. Adulto Mayor'!AA205</f>
        <v>0</v>
      </c>
      <c r="Q19" s="63">
        <f>+'24-03-340 Ind. Adulto Mayor'!AB205</f>
        <v>0</v>
      </c>
      <c r="R19" s="63">
        <f>+'24-03-340 Ind. Adulto Mayor'!AC205</f>
        <v>0</v>
      </c>
      <c r="S19" s="63">
        <f>+'24-03-340 Ind. Adulto Mayor'!AD205</f>
        <v>0</v>
      </c>
      <c r="T19" s="63">
        <f>+'24-03-340 Ind. Adulto Mayor'!AE205</f>
        <v>0</v>
      </c>
      <c r="U19" s="63">
        <f>+'24-03-340 Ind. Adulto Mayor'!AF205</f>
        <v>0</v>
      </c>
      <c r="V19" s="63">
        <f>+'24-03-340 Ind. Adulto Mayor'!AG205</f>
        <v>0</v>
      </c>
      <c r="W19" s="63">
        <f>+'24-03-340 Ind. Adulto Mayor'!AH205</f>
        <v>0</v>
      </c>
      <c r="X19" s="87">
        <f>+'24-03-340 Ind. Adulto Mayor'!AI205</f>
        <v>0</v>
      </c>
      <c r="Y19" s="87">
        <f>+'24-03-340 Ind. Adulto Mayor'!AJ205</f>
        <v>0</v>
      </c>
    </row>
    <row r="20" spans="1:25" ht="24.75" customHeight="1" x14ac:dyDescent="0.25">
      <c r="A20" s="88" t="s">
        <v>68</v>
      </c>
      <c r="B20" s="63">
        <f>+'24-03-340 Ind. Adulto Mayor'!J217</f>
        <v>360756000</v>
      </c>
      <c r="C20" s="63">
        <f>+'24-03-340 Ind. Adulto Mayor'!K217</f>
        <v>183421000</v>
      </c>
      <c r="D20" s="63">
        <f>+'24-03-340 Ind. Adulto Mayor'!M217</f>
        <v>0</v>
      </c>
      <c r="E20" s="63">
        <f>+'24-03-340 Ind. Adulto Mayor'!N217</f>
        <v>0</v>
      </c>
      <c r="F20" s="63">
        <f>+'24-03-340 Ind. Adulto Mayor'!O217</f>
        <v>0</v>
      </c>
      <c r="G20" s="63">
        <f>+'24-03-340 Ind. Adulto Mayor'!R217</f>
        <v>0</v>
      </c>
      <c r="H20" s="63">
        <f>+'24-03-340 Ind. Adulto Mayor'!S217</f>
        <v>0</v>
      </c>
      <c r="I20" s="63">
        <f>+'24-03-340 Ind. Adulto Mayor'!T217</f>
        <v>0</v>
      </c>
      <c r="J20" s="63">
        <f>+'24-03-340 Ind. Adulto Mayor'!U217</f>
        <v>0</v>
      </c>
      <c r="K20" s="63">
        <f>+'24-03-340 Ind. Adulto Mayor'!V217</f>
        <v>0</v>
      </c>
      <c r="L20" s="63">
        <f>+'24-03-340 Ind. Adulto Mayor'!W217</f>
        <v>0</v>
      </c>
      <c r="M20" s="63">
        <f>+'24-03-340 Ind. Adulto Mayor'!X217</f>
        <v>0</v>
      </c>
      <c r="N20" s="63">
        <f>+'24-03-340 Ind. Adulto Mayor'!Y217</f>
        <v>0</v>
      </c>
      <c r="O20" s="63">
        <f>+'24-03-340 Ind. Adulto Mayor'!Z217</f>
        <v>0</v>
      </c>
      <c r="P20" s="63">
        <f>+'24-03-340 Ind. Adulto Mayor'!AA217</f>
        <v>183421000</v>
      </c>
      <c r="Q20" s="63">
        <f>+'24-03-340 Ind. Adulto Mayor'!AB217</f>
        <v>0</v>
      </c>
      <c r="R20" s="63">
        <f>+'24-03-340 Ind. Adulto Mayor'!AC217</f>
        <v>183421000</v>
      </c>
      <c r="S20" s="63">
        <f>+'24-03-340 Ind. Adulto Mayor'!AD217</f>
        <v>0</v>
      </c>
      <c r="T20" s="63">
        <f>+'24-03-340 Ind. Adulto Mayor'!AE217</f>
        <v>0</v>
      </c>
      <c r="U20" s="63">
        <f>+'24-03-340 Ind. Adulto Mayor'!AF217</f>
        <v>0</v>
      </c>
      <c r="V20" s="63">
        <f>+'24-03-340 Ind. Adulto Mayor'!AG217</f>
        <v>0</v>
      </c>
      <c r="W20" s="63">
        <f>+'24-03-340 Ind. Adulto Mayor'!AH217</f>
        <v>183421000</v>
      </c>
      <c r="X20" s="87">
        <f>+'24-03-340 Ind. Adulto Mayor'!AI217</f>
        <v>0.50843506414307726</v>
      </c>
      <c r="Y20" s="87">
        <f>+'24-03-340 Ind. Adulto Mayor'!AJ217</f>
        <v>8.6939819960947726E-2</v>
      </c>
    </row>
    <row r="21" spans="1:25" ht="24.75" customHeight="1" x14ac:dyDescent="0.25">
      <c r="A21" s="88" t="s">
        <v>70</v>
      </c>
      <c r="B21" s="63">
        <f>+'24-03-340 Ind. Adulto Mayor'!J220</f>
        <v>111773000</v>
      </c>
      <c r="C21" s="63">
        <f>+'24-03-340 Ind. Adulto Mayor'!K220</f>
        <v>7600000</v>
      </c>
      <c r="D21" s="63">
        <f>+'24-03-340 Ind. Adulto Mayor'!M220</f>
        <v>0</v>
      </c>
      <c r="E21" s="63">
        <f>+'24-03-340 Ind. Adulto Mayor'!N220</f>
        <v>0</v>
      </c>
      <c r="F21" s="63">
        <f>+'24-03-340 Ind. Adulto Mayor'!O220</f>
        <v>0</v>
      </c>
      <c r="G21" s="63">
        <f>+'24-03-340 Ind. Adulto Mayor'!R220</f>
        <v>0</v>
      </c>
      <c r="H21" s="63">
        <f>+'24-03-340 Ind. Adulto Mayor'!S220</f>
        <v>0</v>
      </c>
      <c r="I21" s="63">
        <f>+'24-03-340 Ind. Adulto Mayor'!T220</f>
        <v>0</v>
      </c>
      <c r="J21" s="63">
        <f>+'24-03-340 Ind. Adulto Mayor'!U220</f>
        <v>0</v>
      </c>
      <c r="K21" s="63">
        <f>+'24-03-340 Ind. Adulto Mayor'!V220</f>
        <v>0</v>
      </c>
      <c r="L21" s="63">
        <f>+'24-03-340 Ind. Adulto Mayor'!W220</f>
        <v>0</v>
      </c>
      <c r="M21" s="63">
        <f>+'24-03-340 Ind. Adulto Mayor'!X220</f>
        <v>0</v>
      </c>
      <c r="N21" s="63">
        <f>+'24-03-340 Ind. Adulto Mayor'!Y220</f>
        <v>0</v>
      </c>
      <c r="O21" s="63">
        <f>+'24-03-340 Ind. Adulto Mayor'!Z220</f>
        <v>0</v>
      </c>
      <c r="P21" s="63">
        <f>+'24-03-340 Ind. Adulto Mayor'!AA220</f>
        <v>0</v>
      </c>
      <c r="Q21" s="63">
        <f>+'24-03-340 Ind. Adulto Mayor'!AB220</f>
        <v>7600000</v>
      </c>
      <c r="R21" s="63">
        <f>+'24-03-340 Ind. Adulto Mayor'!AC220</f>
        <v>7600000</v>
      </c>
      <c r="S21" s="63">
        <f>+'24-03-340 Ind. Adulto Mayor'!AD220</f>
        <v>0</v>
      </c>
      <c r="T21" s="63">
        <f>+'24-03-340 Ind. Adulto Mayor'!AE220</f>
        <v>0</v>
      </c>
      <c r="U21" s="63">
        <f>+'24-03-340 Ind. Adulto Mayor'!AF220</f>
        <v>0</v>
      </c>
      <c r="V21" s="63">
        <f>+'24-03-340 Ind. Adulto Mayor'!AG220</f>
        <v>0</v>
      </c>
      <c r="W21" s="63">
        <f>+'24-03-340 Ind. Adulto Mayor'!AH220</f>
        <v>7600000</v>
      </c>
      <c r="X21" s="87">
        <f>+'24-03-340 Ind. Adulto Mayor'!AI220</f>
        <v>6.7994954058672494E-2</v>
      </c>
      <c r="Y21" s="87">
        <f>+'24-03-340 Ind. Adulto Mayor'!AJ220</f>
        <v>3.6023281505563852E-3</v>
      </c>
    </row>
    <row r="22" spans="1:25" ht="24.75" customHeight="1" x14ac:dyDescent="0.25">
      <c r="A22" s="88" t="s">
        <v>163</v>
      </c>
      <c r="B22" s="63">
        <f>+'24-03-340 Ind. Adulto Mayor'!J223</f>
        <v>644125000</v>
      </c>
      <c r="C22" s="63">
        <f>+'24-03-340 Ind. Adulto Mayor'!K223</f>
        <v>0</v>
      </c>
      <c r="D22" s="63">
        <f>+'24-03-340 Ind. Adulto Mayor'!M223</f>
        <v>0</v>
      </c>
      <c r="E22" s="63">
        <f>+'24-03-340 Ind. Adulto Mayor'!N223</f>
        <v>0</v>
      </c>
      <c r="F22" s="63">
        <f>+'24-03-340 Ind. Adulto Mayor'!O223</f>
        <v>0</v>
      </c>
      <c r="G22" s="63">
        <f>+'24-03-340 Ind. Adulto Mayor'!R221</f>
        <v>0</v>
      </c>
      <c r="H22" s="63">
        <f>+'24-03-340 Ind. Adulto Mayor'!S221</f>
        <v>0</v>
      </c>
      <c r="I22" s="63">
        <f>+'24-03-340 Ind. Adulto Mayor'!T221</f>
        <v>0</v>
      </c>
      <c r="J22" s="63">
        <f>+'24-03-340 Ind. Adulto Mayor'!U223</f>
        <v>0</v>
      </c>
      <c r="K22" s="63">
        <f>+'24-03-340 Ind. Adulto Mayor'!V223</f>
        <v>0</v>
      </c>
      <c r="L22" s="63">
        <f>+'24-03-340 Ind. Adulto Mayor'!W223</f>
        <v>0</v>
      </c>
      <c r="M22" s="63">
        <f>+'24-03-340 Ind. Adulto Mayor'!X223</f>
        <v>0</v>
      </c>
      <c r="N22" s="63">
        <f>+'24-03-340 Ind. Adulto Mayor'!Y223</f>
        <v>0</v>
      </c>
      <c r="O22" s="63">
        <f>+'24-03-340 Ind. Adulto Mayor'!Z221</f>
        <v>0</v>
      </c>
      <c r="P22" s="63">
        <f>+'24-03-340 Ind. Adulto Mayor'!AA221</f>
        <v>0</v>
      </c>
      <c r="Q22" s="63">
        <f>+'24-03-340 Ind. Adulto Mayor'!AB221</f>
        <v>0</v>
      </c>
      <c r="R22" s="63">
        <f>+'24-03-340 Ind. Adulto Mayor'!AC223</f>
        <v>0</v>
      </c>
      <c r="S22" s="63">
        <f>+'24-03-340 Ind. Adulto Mayor'!AD221</f>
        <v>0</v>
      </c>
      <c r="T22" s="63">
        <f>+'24-03-340 Ind. Adulto Mayor'!AE221</f>
        <v>0</v>
      </c>
      <c r="U22" s="63">
        <f>+'24-03-340 Ind. Adulto Mayor'!AF221</f>
        <v>0</v>
      </c>
      <c r="V22" s="63">
        <f>+'24-03-340 Ind. Adulto Mayor'!AG223</f>
        <v>0</v>
      </c>
      <c r="W22" s="63">
        <f>+'24-03-340 Ind. Adulto Mayor'!AH223</f>
        <v>0</v>
      </c>
      <c r="X22" s="87">
        <f>+'24-03-340 Ind. Adulto Mayor'!AI223</f>
        <v>0</v>
      </c>
      <c r="Y22" s="87">
        <f>+'24-03-340 Ind. Adulto Mayor'!AJ223</f>
        <v>0</v>
      </c>
    </row>
    <row r="23" spans="1:25" ht="24.75" customHeight="1" x14ac:dyDescent="0.25">
      <c r="A23" s="88" t="s">
        <v>72</v>
      </c>
      <c r="B23" s="63">
        <f>+'24-03-340 Ind. Adulto Mayor'!J259</f>
        <v>1837597000</v>
      </c>
      <c r="C23" s="63">
        <f>+'24-03-340 Ind. Adulto Mayor'!K259</f>
        <v>889888000</v>
      </c>
      <c r="D23" s="63">
        <f>+'24-03-340 Ind. Adulto Mayor'!M259</f>
        <v>0</v>
      </c>
      <c r="E23" s="63">
        <f>+'24-03-340 Ind. Adulto Mayor'!N259</f>
        <v>0</v>
      </c>
      <c r="F23" s="63">
        <f>+'24-03-340 Ind. Adulto Mayor'!O259</f>
        <v>0</v>
      </c>
      <c r="G23" s="63">
        <f>+'24-03-340 Ind. Adulto Mayor'!R259</f>
        <v>0</v>
      </c>
      <c r="H23" s="63">
        <f>+'24-03-340 Ind. Adulto Mayor'!S259</f>
        <v>0</v>
      </c>
      <c r="I23" s="63">
        <f>+'24-03-340 Ind. Adulto Mayor'!T259</f>
        <v>12904000</v>
      </c>
      <c r="J23" s="63">
        <f>+'24-03-340 Ind. Adulto Mayor'!U259</f>
        <v>12904000</v>
      </c>
      <c r="K23" s="63">
        <f>+'24-03-340 Ind. Adulto Mayor'!V259</f>
        <v>497447000</v>
      </c>
      <c r="L23" s="63">
        <f>+'24-03-340 Ind. Adulto Mayor'!W259</f>
        <v>314198000</v>
      </c>
      <c r="M23" s="63">
        <f>+'24-03-340 Ind. Adulto Mayor'!X259</f>
        <v>52435000</v>
      </c>
      <c r="N23" s="63">
        <f>+'24-03-340 Ind. Adulto Mayor'!Y259</f>
        <v>864080000</v>
      </c>
      <c r="O23" s="63">
        <f>+'24-03-340 Ind. Adulto Mayor'!Z259</f>
        <v>12904000</v>
      </c>
      <c r="P23" s="63">
        <f>+'24-03-340 Ind. Adulto Mayor'!AA259</f>
        <v>0</v>
      </c>
      <c r="Q23" s="63">
        <f>+'24-03-340 Ind. Adulto Mayor'!AB259</f>
        <v>0</v>
      </c>
      <c r="R23" s="63">
        <f>+'24-03-340 Ind. Adulto Mayor'!AC259</f>
        <v>12904000</v>
      </c>
      <c r="S23" s="63">
        <f>+'24-03-340 Ind. Adulto Mayor'!AD259</f>
        <v>0</v>
      </c>
      <c r="T23" s="63">
        <f>+'24-03-340 Ind. Adulto Mayor'!AE259</f>
        <v>0</v>
      </c>
      <c r="U23" s="63">
        <f>+'24-03-340 Ind. Adulto Mayor'!AF259</f>
        <v>0</v>
      </c>
      <c r="V23" s="63">
        <f>+'24-03-340 Ind. Adulto Mayor'!AG259</f>
        <v>0</v>
      </c>
      <c r="W23" s="63">
        <f>+'24-03-340 Ind. Adulto Mayor'!AH259</f>
        <v>889888000</v>
      </c>
      <c r="X23" s="87">
        <f>+'24-03-340 Ind. Adulto Mayor'!AI259</f>
        <v>0.48426722507709796</v>
      </c>
      <c r="Y23" s="87">
        <f>+'24-03-340 Ind. Adulto Mayor'!AJ259</f>
        <v>0.42179849911083167</v>
      </c>
    </row>
    <row r="24" spans="1:25" ht="24.75" customHeight="1" x14ac:dyDescent="0.25">
      <c r="A24" s="89" t="s">
        <v>74</v>
      </c>
      <c r="B24" s="63">
        <f>+'24-03-340 Ind. Adulto Mayor'!J263</f>
        <v>772798600</v>
      </c>
      <c r="C24" s="63">
        <f>+'24-03-340 Ind. Adulto Mayor'!K263</f>
        <v>718207600</v>
      </c>
      <c r="D24" s="63">
        <f>+'24-03-340 Ind. Adulto Mayor'!M263</f>
        <v>0</v>
      </c>
      <c r="E24" s="63">
        <f>+'24-03-340 Ind. Adulto Mayor'!N263</f>
        <v>0</v>
      </c>
      <c r="F24" s="63">
        <f>+'24-03-340 Ind. Adulto Mayor'!O263</f>
        <v>0</v>
      </c>
      <c r="G24" s="63">
        <f>+'24-03-340 Ind. Adulto Mayor'!R263</f>
        <v>0</v>
      </c>
      <c r="H24" s="63">
        <f>+'24-03-340 Ind. Adulto Mayor'!S263</f>
        <v>405852720</v>
      </c>
      <c r="I24" s="63">
        <f>+'24-03-340 Ind. Adulto Mayor'!T263</f>
        <v>0</v>
      </c>
      <c r="J24" s="63">
        <f>+'24-03-340 Ind. Adulto Mayor'!U263</f>
        <v>405852720</v>
      </c>
      <c r="K24" s="63">
        <f>+'24-03-340 Ind. Adulto Mayor'!V263</f>
        <v>0</v>
      </c>
      <c r="L24" s="63">
        <f>+'24-03-340 Ind. Adulto Mayor'!W263</f>
        <v>0</v>
      </c>
      <c r="M24" s="63">
        <f>+'24-03-340 Ind. Adulto Mayor'!X263</f>
        <v>0</v>
      </c>
      <c r="N24" s="63">
        <f>+'24-03-340 Ind. Adulto Mayor'!Y263</f>
        <v>0</v>
      </c>
      <c r="O24" s="63">
        <f>+'24-03-340 Ind. Adulto Mayor'!Z263</f>
        <v>0</v>
      </c>
      <c r="P24" s="63">
        <f>+'24-03-340 Ind. Adulto Mayor'!AA263</f>
        <v>0</v>
      </c>
      <c r="Q24" s="63">
        <f>+'24-03-340 Ind. Adulto Mayor'!AB263</f>
        <v>0</v>
      </c>
      <c r="R24" s="63">
        <f>+'24-03-340 Ind. Adulto Mayor'!AC263</f>
        <v>0</v>
      </c>
      <c r="S24" s="63">
        <f>+'24-03-340 Ind. Adulto Mayor'!AD263</f>
        <v>0</v>
      </c>
      <c r="T24" s="63">
        <f>+'24-03-340 Ind. Adulto Mayor'!AE263</f>
        <v>0</v>
      </c>
      <c r="U24" s="63">
        <f>+'24-03-340 Ind. Adulto Mayor'!AF263</f>
        <v>0</v>
      </c>
      <c r="V24" s="63">
        <f>+'24-03-340 Ind. Adulto Mayor'!AG263</f>
        <v>0</v>
      </c>
      <c r="W24" s="63">
        <f>+'24-03-340 Ind. Adulto Mayor'!AH263</f>
        <v>405852720</v>
      </c>
      <c r="X24" s="87">
        <f>+'24-03-340 Ind. Adulto Mayor'!AI263</f>
        <v>0.52517269053023652</v>
      </c>
      <c r="Y24" s="87">
        <f>+'24-03-340 Ind. Adulto Mayor'!AJ263</f>
        <v>0.19237035239945768</v>
      </c>
    </row>
    <row r="25" spans="1:25" ht="25.5" x14ac:dyDescent="0.25">
      <c r="A25" s="8" t="str">
        <f>"TOTAL ASIG."&amp;" "&amp;$A$5</f>
        <v>TOTAL ASIG. 24-03-340 "Programa de Apoyo Integral al Adulto Mayor Chile Solidario"</v>
      </c>
      <c r="B25" s="75">
        <f>SUM(B8:B24)</f>
        <v>10442221000</v>
      </c>
      <c r="C25" s="75">
        <f t="shared" ref="C25:V25" si="0">SUM(C8:C24)</f>
        <v>4285729020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0</v>
      </c>
      <c r="H25" s="75">
        <f t="shared" si="0"/>
        <v>405852720</v>
      </c>
      <c r="I25" s="75">
        <f t="shared" si="0"/>
        <v>100767000</v>
      </c>
      <c r="J25" s="75">
        <f t="shared" si="0"/>
        <v>506619720</v>
      </c>
      <c r="K25" s="75">
        <f t="shared" si="0"/>
        <v>707301000</v>
      </c>
      <c r="L25" s="75">
        <f t="shared" si="0"/>
        <v>363058000</v>
      </c>
      <c r="M25" s="75">
        <f t="shared" si="0"/>
        <v>52435000</v>
      </c>
      <c r="N25" s="75">
        <f t="shared" si="0"/>
        <v>1122794000</v>
      </c>
      <c r="O25" s="75">
        <f t="shared" si="0"/>
        <v>12904000</v>
      </c>
      <c r="P25" s="75">
        <f t="shared" si="0"/>
        <v>183421000</v>
      </c>
      <c r="Q25" s="75">
        <f t="shared" si="0"/>
        <v>284008000</v>
      </c>
      <c r="R25" s="75">
        <f t="shared" si="0"/>
        <v>480333000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2109746720</v>
      </c>
      <c r="X25" s="90">
        <f>+'24-03-340 Ind. Adulto Mayor'!AI264</f>
        <v>0.20204003726793371</v>
      </c>
      <c r="Y25" s="90">
        <f>'24-03-340 Ind. Adulto Mayor'!AJ264</f>
        <v>1</v>
      </c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1:25" x14ac:dyDescent="0.25">
      <c r="B33" s="81"/>
      <c r="G33" s="81"/>
      <c r="H33" s="81"/>
      <c r="I33" s="81"/>
      <c r="K33" s="81"/>
      <c r="L33" s="81"/>
      <c r="M33" s="81"/>
      <c r="O33" s="81"/>
      <c r="P33" s="81"/>
      <c r="Q33" s="81"/>
      <c r="S33" s="81"/>
      <c r="T33" s="81"/>
      <c r="U33" s="81"/>
    </row>
    <row r="34" spans="1:25" x14ac:dyDescent="0.25">
      <c r="A34" s="2"/>
      <c r="B34" s="81"/>
      <c r="G34" s="81"/>
      <c r="H34" s="81"/>
      <c r="I34" s="81"/>
      <c r="K34" s="81"/>
      <c r="L34" s="81"/>
      <c r="M34" s="81"/>
      <c r="O34" s="81"/>
      <c r="P34" s="81"/>
      <c r="Q34" s="81"/>
      <c r="S34" s="81"/>
      <c r="T34" s="81"/>
      <c r="U34" s="81"/>
      <c r="V34" s="2"/>
      <c r="W34" s="2"/>
      <c r="X34" s="80"/>
      <c r="Y34" s="80"/>
    </row>
    <row r="35" spans="1:25" x14ac:dyDescent="0.25">
      <c r="A35" s="2"/>
      <c r="B35" s="81"/>
      <c r="G35" s="81"/>
      <c r="H35" s="81"/>
      <c r="I35" s="81"/>
      <c r="K35" s="81"/>
      <c r="L35" s="81"/>
      <c r="M35" s="81"/>
      <c r="O35" s="81"/>
      <c r="P35" s="81"/>
      <c r="Q35" s="81"/>
      <c r="S35" s="81"/>
      <c r="T35" s="81"/>
      <c r="U35" s="81"/>
      <c r="V35" s="2"/>
      <c r="W35" s="2"/>
      <c r="X35" s="80"/>
      <c r="Y35" s="80"/>
    </row>
    <row r="36" spans="1:25" x14ac:dyDescent="0.25">
      <c r="A36" s="2"/>
      <c r="B36" s="81"/>
      <c r="G36" s="81"/>
      <c r="H36" s="81"/>
      <c r="I36" s="81"/>
      <c r="K36" s="81"/>
      <c r="L36" s="81"/>
      <c r="M36" s="81"/>
      <c r="O36" s="81"/>
      <c r="P36" s="81"/>
      <c r="Q36" s="81"/>
      <c r="S36" s="81"/>
      <c r="T36" s="81"/>
      <c r="U36" s="81"/>
      <c r="V36" s="2"/>
      <c r="W36" s="2"/>
      <c r="X36" s="80"/>
      <c r="Y36" s="80"/>
    </row>
    <row r="37" spans="1:25" x14ac:dyDescent="0.25">
      <c r="A37" s="2"/>
      <c r="B37" s="81"/>
      <c r="G37" s="81"/>
      <c r="H37" s="81"/>
      <c r="I37" s="81"/>
      <c r="K37" s="81"/>
      <c r="L37" s="81"/>
      <c r="M37" s="81"/>
      <c r="O37" s="81"/>
      <c r="P37" s="81"/>
      <c r="Q37" s="81"/>
      <c r="S37" s="81"/>
      <c r="T37" s="81"/>
      <c r="U37" s="81"/>
      <c r="V37" s="2"/>
      <c r="W37" s="2"/>
      <c r="X37" s="80"/>
      <c r="Y37" s="80"/>
    </row>
    <row r="38" spans="1:25" x14ac:dyDescent="0.25">
      <c r="A38" s="2"/>
      <c r="B38" s="81"/>
      <c r="G38" s="81"/>
      <c r="H38" s="81"/>
      <c r="I38" s="81"/>
      <c r="K38" s="81"/>
      <c r="L38" s="81"/>
      <c r="M38" s="81"/>
      <c r="O38" s="81"/>
      <c r="P38" s="81"/>
      <c r="Q38" s="81"/>
      <c r="S38" s="81"/>
      <c r="T38" s="81"/>
      <c r="U38" s="81"/>
      <c r="V38" s="2"/>
      <c r="W38" s="2"/>
      <c r="X38" s="80"/>
      <c r="Y38" s="80"/>
    </row>
    <row r="39" spans="1:25" x14ac:dyDescent="0.25">
      <c r="A39" s="2"/>
      <c r="B39" s="81"/>
      <c r="G39" s="81"/>
      <c r="H39" s="81"/>
      <c r="I39" s="81"/>
      <c r="K39" s="81"/>
      <c r="L39" s="81"/>
      <c r="M39" s="81"/>
      <c r="O39" s="81"/>
      <c r="P39" s="81"/>
      <c r="Q39" s="81"/>
      <c r="S39" s="81"/>
      <c r="T39" s="81"/>
      <c r="U39" s="81"/>
      <c r="V39" s="2"/>
      <c r="W39" s="2"/>
      <c r="X39" s="80"/>
      <c r="Y39" s="80"/>
    </row>
    <row r="40" spans="1:25" x14ac:dyDescent="0.25">
      <c r="A40" s="2"/>
      <c r="B40" s="81"/>
      <c r="G40" s="81"/>
      <c r="H40" s="81"/>
      <c r="I40" s="81"/>
      <c r="K40" s="81"/>
      <c r="L40" s="81"/>
      <c r="M40" s="81"/>
      <c r="O40" s="81"/>
      <c r="P40" s="81"/>
      <c r="Q40" s="81"/>
      <c r="S40" s="81"/>
      <c r="T40" s="81"/>
      <c r="U40" s="81"/>
      <c r="V40" s="2"/>
      <c r="W40" s="2"/>
      <c r="X40" s="80"/>
      <c r="Y40" s="80"/>
    </row>
    <row r="41" spans="1:25" x14ac:dyDescent="0.25">
      <c r="A41" s="2"/>
      <c r="B41" s="81"/>
      <c r="G41" s="81"/>
      <c r="H41" s="81"/>
      <c r="I41" s="81"/>
      <c r="K41" s="81"/>
      <c r="L41" s="81"/>
      <c r="M41" s="81"/>
      <c r="O41" s="81"/>
      <c r="P41" s="81"/>
      <c r="Q41" s="81"/>
      <c r="S41" s="81"/>
      <c r="T41" s="81"/>
      <c r="U41" s="81"/>
      <c r="V41" s="2"/>
      <c r="W41" s="2"/>
      <c r="X41" s="80"/>
      <c r="Y41" s="80"/>
    </row>
    <row r="42" spans="1:25" x14ac:dyDescent="0.25">
      <c r="A42" s="2"/>
      <c r="B42" s="81"/>
      <c r="G42" s="81"/>
      <c r="H42" s="81"/>
      <c r="I42" s="81"/>
      <c r="K42" s="81"/>
      <c r="L42" s="81"/>
      <c r="M42" s="81"/>
      <c r="O42" s="81"/>
      <c r="P42" s="81"/>
      <c r="Q42" s="81"/>
      <c r="S42" s="81"/>
      <c r="T42" s="81"/>
      <c r="U42" s="81"/>
      <c r="V42" s="2"/>
      <c r="W42" s="2"/>
      <c r="X42" s="80"/>
      <c r="Y42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689A-E8E9-44DD-9908-C8C1A72EABF7}">
  <sheetPr>
    <tabColor rgb="FF007DB5"/>
    <pageSetUpPr fitToPage="1"/>
  </sheetPr>
  <dimension ref="A1:DB82"/>
  <sheetViews>
    <sheetView topLeftCell="A42" zoomScale="120" zoomScaleNormal="120" workbookViewId="0">
      <selection activeCell="AH63" sqref="AH63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90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85">
        <v>109368000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24.95" customHeight="1" outlineLevel="1" x14ac:dyDescent="0.25">
      <c r="A9" s="18">
        <v>1</v>
      </c>
      <c r="B9" s="19"/>
      <c r="C9" s="64"/>
      <c r="D9" s="29"/>
      <c r="E9" s="98" t="s">
        <v>571</v>
      </c>
      <c r="F9" s="64"/>
      <c r="G9" s="64"/>
      <c r="H9" s="29"/>
      <c r="I9" s="29"/>
      <c r="J9" s="199"/>
      <c r="K9" s="57">
        <v>33295500</v>
      </c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IF(ISERROR(AH9/$AH$63),"-",AH9/$AH$63)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25">
      <c r="A10" s="18">
        <v>2</v>
      </c>
      <c r="B10" s="19"/>
      <c r="C10" s="64"/>
      <c r="D10" s="29"/>
      <c r="E10" s="64" t="s">
        <v>572</v>
      </c>
      <c r="F10" s="64"/>
      <c r="G10" s="64"/>
      <c r="H10" s="29"/>
      <c r="I10" s="29"/>
      <c r="J10" s="186"/>
      <c r="K10" s="57">
        <v>76072500</v>
      </c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IF(ISERROR(AH10/$AH$63),"-",AH10/$AH$63)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+J8</f>
        <v>109368000</v>
      </c>
      <c r="K11" s="33">
        <f>SUM(K9:K10)</f>
        <v>109368000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IF(ISERROR(AH11/$AH$63),0,AH11/$AH$63)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190">
        <v>152845000</v>
      </c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24.95" customHeight="1" outlineLevel="1" x14ac:dyDescent="0.25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200"/>
      <c r="K13" s="99">
        <v>306691</v>
      </c>
      <c r="L13" s="59" t="s">
        <v>173</v>
      </c>
      <c r="M13" s="24"/>
      <c r="N13" s="24"/>
      <c r="O13" s="132"/>
      <c r="P13" s="108"/>
      <c r="Q13" s="108"/>
      <c r="R13" s="99">
        <v>48972</v>
      </c>
      <c r="S13" s="99">
        <v>48972</v>
      </c>
      <c r="T13" s="99"/>
      <c r="U13" s="25">
        <f>SUM(R13:T13)</f>
        <v>97944</v>
      </c>
      <c r="V13" s="24"/>
      <c r="W13" s="24"/>
      <c r="X13" s="24">
        <v>134674</v>
      </c>
      <c r="Y13" s="25">
        <f>SUM(V13:X13)</f>
        <v>134674</v>
      </c>
      <c r="Z13" s="24">
        <v>24855</v>
      </c>
      <c r="AA13" s="24">
        <v>24609</v>
      </c>
      <c r="AB13" s="24">
        <v>24609</v>
      </c>
      <c r="AC13" s="25">
        <f>SUM(Z13:AB13)</f>
        <v>74073</v>
      </c>
      <c r="AD13" s="24"/>
      <c r="AE13" s="24"/>
      <c r="AF13" s="24"/>
      <c r="AG13" s="25">
        <f>SUM(AD13:AF13)</f>
        <v>0</v>
      </c>
      <c r="AH13" s="25">
        <f>SUM(U13,Y13,AC13,AG13)</f>
        <v>306691</v>
      </c>
      <c r="AI13" s="26">
        <f>IF(ISERROR(AH13/J12),0,AH13/J12)</f>
        <v>2.0065491183879091E-3</v>
      </c>
      <c r="AJ13" s="27">
        <f>IF(ISERROR(AH13/$AH$63),"-",AH13/$AH$63)</f>
        <v>7.4345928740378407E-3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200"/>
      <c r="K14" s="99">
        <v>37510</v>
      </c>
      <c r="L14" s="59" t="s">
        <v>174</v>
      </c>
      <c r="M14" s="24"/>
      <c r="N14" s="24"/>
      <c r="O14" s="93"/>
      <c r="P14" s="64"/>
      <c r="Q14" s="64"/>
      <c r="R14" s="24"/>
      <c r="S14" s="24"/>
      <c r="T14" s="24">
        <v>37510</v>
      </c>
      <c r="U14" s="25">
        <f>SUM(R14:T14)</f>
        <v>37510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37510</v>
      </c>
      <c r="AI14" s="26">
        <f>IF(ISERROR(AH14/J12),0,AH14/J12)</f>
        <v>2.4541201871176681E-4</v>
      </c>
      <c r="AJ14" s="27">
        <f>IF(ISERROR(AH14/$AH$63),"-",AH14/$AH$63)</f>
        <v>9.0929169328463966E-4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outlineLevel="1" x14ac:dyDescent="0.25">
      <c r="A15" s="19">
        <v>3</v>
      </c>
      <c r="B15" s="19"/>
      <c r="C15" s="64"/>
      <c r="D15" s="29"/>
      <c r="E15" s="64"/>
      <c r="F15" s="64"/>
      <c r="G15" s="64"/>
      <c r="H15" s="29"/>
      <c r="I15" s="29"/>
      <c r="J15" s="191"/>
      <c r="K15" s="99">
        <v>152145000</v>
      </c>
      <c r="L15" s="134" t="s">
        <v>573</v>
      </c>
      <c r="M15" s="24"/>
      <c r="N15" s="24"/>
      <c r="O15" s="93"/>
      <c r="P15" s="64"/>
      <c r="Q15" s="64"/>
      <c r="R15" s="24"/>
      <c r="S15" s="24"/>
      <c r="T15" s="24"/>
      <c r="U15" s="25">
        <f>SUM(R15:T15)</f>
        <v>0</v>
      </c>
      <c r="V15" s="24"/>
      <c r="W15" s="24"/>
      <c r="X15" s="24"/>
      <c r="Y15" s="25"/>
      <c r="Z15" s="24"/>
      <c r="AA15" s="24"/>
      <c r="AB15" s="24"/>
      <c r="AC15" s="25">
        <f>SUM(Z15:AB15)</f>
        <v>0</v>
      </c>
      <c r="AD15" s="24"/>
      <c r="AE15" s="24"/>
      <c r="AF15" s="24"/>
      <c r="AG15" s="25">
        <f>SUM(AD15:AF15)</f>
        <v>0</v>
      </c>
      <c r="AH15" s="25">
        <f>SUM(U15,Y15,AC15,AG15)</f>
        <v>0</v>
      </c>
      <c r="AI15" s="26">
        <f>IF(ISERROR(AH15/J13),0,AH15/J13)</f>
        <v>0</v>
      </c>
      <c r="AJ15" s="27">
        <f>IF(ISERROR(AH15/$AH$63),"-",AH15/$AH$63)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7" customFormat="1" ht="12.75" customHeight="1" x14ac:dyDescent="0.25">
      <c r="A16" s="180" t="s">
        <v>47</v>
      </c>
      <c r="B16" s="181"/>
      <c r="C16" s="182"/>
      <c r="D16" s="182"/>
      <c r="E16" s="182"/>
      <c r="F16" s="182"/>
      <c r="G16" s="182"/>
      <c r="H16" s="182"/>
      <c r="I16" s="183"/>
      <c r="J16" s="33">
        <f>SUM(J12:J14)</f>
        <v>152845000</v>
      </c>
      <c r="K16" s="33">
        <f>SUM(K13:K15)</f>
        <v>152489201</v>
      </c>
      <c r="L16" s="32"/>
      <c r="M16" s="33">
        <f>SUM(M13:M14)</f>
        <v>0</v>
      </c>
      <c r="N16" s="33">
        <f>SUM(N13:N14)</f>
        <v>0</v>
      </c>
      <c r="O16" s="33">
        <f>SUM(O13:O14)</f>
        <v>0</v>
      </c>
      <c r="P16" s="34"/>
      <c r="Q16" s="35"/>
      <c r="R16" s="33">
        <f t="shared" ref="R16:AF16" si="1">SUM(R13:R14)</f>
        <v>48972</v>
      </c>
      <c r="S16" s="33">
        <f t="shared" si="1"/>
        <v>48972</v>
      </c>
      <c r="T16" s="33">
        <f t="shared" si="1"/>
        <v>37510</v>
      </c>
      <c r="U16" s="33">
        <f t="shared" ref="U16:AC16" si="2">SUM(U13:U15)</f>
        <v>135454</v>
      </c>
      <c r="V16" s="33">
        <f t="shared" si="2"/>
        <v>0</v>
      </c>
      <c r="W16" s="33">
        <f t="shared" si="2"/>
        <v>0</v>
      </c>
      <c r="X16" s="33">
        <f t="shared" si="2"/>
        <v>134674</v>
      </c>
      <c r="Y16" s="33">
        <f t="shared" si="2"/>
        <v>134674</v>
      </c>
      <c r="Z16" s="33">
        <f t="shared" si="2"/>
        <v>24855</v>
      </c>
      <c r="AA16" s="33">
        <f t="shared" si="2"/>
        <v>24609</v>
      </c>
      <c r="AB16" s="33">
        <f t="shared" si="2"/>
        <v>24609</v>
      </c>
      <c r="AC16" s="33">
        <f t="shared" si="2"/>
        <v>74073</v>
      </c>
      <c r="AD16" s="33">
        <f t="shared" si="1"/>
        <v>0</v>
      </c>
      <c r="AE16" s="33">
        <f t="shared" si="1"/>
        <v>0</v>
      </c>
      <c r="AF16" s="33">
        <f t="shared" si="1"/>
        <v>0</v>
      </c>
      <c r="AG16" s="33">
        <f>SUM(AG13:AG15)</f>
        <v>0</v>
      </c>
      <c r="AH16" s="33">
        <f>SUM(AH13:AH15)</f>
        <v>344201</v>
      </c>
      <c r="AI16" s="36">
        <f>IF(ISERROR(AH16/J16),0,AH16/J16)</f>
        <v>2.251961137099676E-3</v>
      </c>
      <c r="AJ16" s="36">
        <f>IF(ISERROR(AH16/$AH$63),0,AH16/$AH$63)</f>
        <v>8.34388456732248E-3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x14ac:dyDescent="0.25">
      <c r="A17" s="187" t="s">
        <v>48</v>
      </c>
      <c r="B17" s="188"/>
      <c r="C17" s="188"/>
      <c r="D17" s="188"/>
      <c r="E17" s="189"/>
      <c r="F17" s="9"/>
      <c r="G17" s="10"/>
      <c r="H17" s="11"/>
      <c r="I17" s="11"/>
      <c r="J17" s="185">
        <v>142997117</v>
      </c>
      <c r="K17" s="13"/>
      <c r="L17" s="14"/>
      <c r="M17" s="15"/>
      <c r="N17" s="15"/>
      <c r="O17" s="15"/>
      <c r="P17" s="10"/>
      <c r="Q17" s="16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7"/>
      <c r="AJ17" s="17"/>
    </row>
    <row r="18" spans="1:106" ht="24.95" customHeight="1" outlineLevel="1" x14ac:dyDescent="0.25">
      <c r="A18" s="19">
        <v>1</v>
      </c>
      <c r="B18" s="19"/>
      <c r="C18" s="64"/>
      <c r="D18" s="29"/>
      <c r="E18" s="64"/>
      <c r="F18" s="64"/>
      <c r="G18" s="64"/>
      <c r="H18" s="29"/>
      <c r="I18" s="29"/>
      <c r="J18" s="199"/>
      <c r="K18" s="99">
        <v>142997117</v>
      </c>
      <c r="L18" s="134" t="s">
        <v>573</v>
      </c>
      <c r="M18" s="24"/>
      <c r="N18" s="24"/>
      <c r="O18" s="24"/>
      <c r="P18" s="22"/>
      <c r="Q18" s="22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IF(ISERROR(AH18/$AH$63),"-",AH18/$AH$63)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J17</f>
        <v>142997117</v>
      </c>
      <c r="K19" s="33">
        <f>SUM(K18:K18)</f>
        <v>142997117</v>
      </c>
      <c r="L19" s="32"/>
      <c r="M19" s="33">
        <f>SUM(M18:M18)</f>
        <v>0</v>
      </c>
      <c r="N19" s="33">
        <f>SUM(N18:N18)</f>
        <v>0</v>
      </c>
      <c r="O19" s="33">
        <f>SUM(O18:O18)</f>
        <v>0</v>
      </c>
      <c r="P19" s="34"/>
      <c r="Q19" s="35"/>
      <c r="R19" s="33">
        <f t="shared" ref="R19:AH19" si="3">SUM(R18:R18)</f>
        <v>0</v>
      </c>
      <c r="S19" s="33">
        <f t="shared" si="3"/>
        <v>0</v>
      </c>
      <c r="T19" s="33">
        <f t="shared" si="3"/>
        <v>0</v>
      </c>
      <c r="U19" s="33">
        <f t="shared" si="3"/>
        <v>0</v>
      </c>
      <c r="V19" s="33">
        <f t="shared" si="3"/>
        <v>0</v>
      </c>
      <c r="W19" s="33">
        <f t="shared" si="3"/>
        <v>0</v>
      </c>
      <c r="X19" s="33">
        <f t="shared" si="3"/>
        <v>0</v>
      </c>
      <c r="Y19" s="33">
        <f t="shared" si="3"/>
        <v>0</v>
      </c>
      <c r="Z19" s="33">
        <f t="shared" si="3"/>
        <v>0</v>
      </c>
      <c r="AA19" s="33">
        <f t="shared" si="3"/>
        <v>0</v>
      </c>
      <c r="AB19" s="33">
        <f t="shared" si="3"/>
        <v>0</v>
      </c>
      <c r="AC19" s="33">
        <f t="shared" si="3"/>
        <v>0</v>
      </c>
      <c r="AD19" s="33">
        <f t="shared" si="3"/>
        <v>0</v>
      </c>
      <c r="AE19" s="33">
        <f t="shared" si="3"/>
        <v>0</v>
      </c>
      <c r="AF19" s="33">
        <f t="shared" si="3"/>
        <v>0</v>
      </c>
      <c r="AG19" s="33">
        <f t="shared" si="3"/>
        <v>0</v>
      </c>
      <c r="AH19" s="33">
        <f t="shared" si="3"/>
        <v>0</v>
      </c>
      <c r="AI19" s="36">
        <f>IF(ISERROR(AH19/J19),0,AH19/J19)</f>
        <v>0</v>
      </c>
      <c r="AJ19" s="36">
        <f>IF(ISERROR(AH19/$AH$63),0,AH19/$AH$63)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85">
        <v>116093250</v>
      </c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24.95" customHeight="1" outlineLevel="1" x14ac:dyDescent="0.25">
      <c r="A21" s="18">
        <v>1</v>
      </c>
      <c r="B21" s="19"/>
      <c r="C21" s="64"/>
      <c r="D21" s="21"/>
      <c r="E21" s="22"/>
      <c r="F21" s="22"/>
      <c r="G21" s="22"/>
      <c r="H21" s="21"/>
      <c r="I21" s="21"/>
      <c r="J21" s="186"/>
      <c r="K21" s="99">
        <v>116093250</v>
      </c>
      <c r="L21" s="134" t="s">
        <v>573</v>
      </c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IF(ISERROR(AH21/$AH$63),"-",AH21/$AH$63)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37" customFormat="1" ht="12.75" customHeight="1" x14ac:dyDescent="0.25">
      <c r="A22" s="180" t="s">
        <v>51</v>
      </c>
      <c r="B22" s="181"/>
      <c r="C22" s="182"/>
      <c r="D22" s="182"/>
      <c r="E22" s="182"/>
      <c r="F22" s="182"/>
      <c r="G22" s="182"/>
      <c r="H22" s="182"/>
      <c r="I22" s="183"/>
      <c r="J22" s="33">
        <f>+J20</f>
        <v>116093250</v>
      </c>
      <c r="K22" s="33">
        <f>SUM(K21:K21)</f>
        <v>116093250</v>
      </c>
      <c r="L22" s="32"/>
      <c r="M22" s="33">
        <f>SUM(M21:M21)</f>
        <v>0</v>
      </c>
      <c r="N22" s="33">
        <f>SUM(N21:N21)</f>
        <v>0</v>
      </c>
      <c r="O22" s="33">
        <f>SUM(O21:O21)</f>
        <v>0</v>
      </c>
      <c r="P22" s="34"/>
      <c r="Q22" s="35"/>
      <c r="R22" s="33">
        <f t="shared" ref="R22:AH22" si="4">SUM(R21:R21)</f>
        <v>0</v>
      </c>
      <c r="S22" s="33">
        <f t="shared" si="4"/>
        <v>0</v>
      </c>
      <c r="T22" s="33">
        <f t="shared" si="4"/>
        <v>0</v>
      </c>
      <c r="U22" s="33">
        <f t="shared" si="4"/>
        <v>0</v>
      </c>
      <c r="V22" s="33">
        <f t="shared" si="4"/>
        <v>0</v>
      </c>
      <c r="W22" s="33">
        <f t="shared" si="4"/>
        <v>0</v>
      </c>
      <c r="X22" s="33">
        <f t="shared" si="4"/>
        <v>0</v>
      </c>
      <c r="Y22" s="33">
        <f t="shared" si="4"/>
        <v>0</v>
      </c>
      <c r="Z22" s="33">
        <f t="shared" si="4"/>
        <v>0</v>
      </c>
      <c r="AA22" s="33">
        <f t="shared" si="4"/>
        <v>0</v>
      </c>
      <c r="AB22" s="33">
        <f t="shared" si="4"/>
        <v>0</v>
      </c>
      <c r="AC22" s="33">
        <f t="shared" si="4"/>
        <v>0</v>
      </c>
      <c r="AD22" s="33">
        <f t="shared" si="4"/>
        <v>0</v>
      </c>
      <c r="AE22" s="33">
        <f t="shared" si="4"/>
        <v>0</v>
      </c>
      <c r="AF22" s="33">
        <f t="shared" si="4"/>
        <v>0</v>
      </c>
      <c r="AG22" s="33">
        <f t="shared" si="4"/>
        <v>0</v>
      </c>
      <c r="AH22" s="33">
        <f t="shared" si="4"/>
        <v>0</v>
      </c>
      <c r="AI22" s="36">
        <f>IF(ISERROR(AH22/J22),0,AH22/J22)</f>
        <v>0</v>
      </c>
      <c r="AJ22" s="36">
        <f>IF(ISERROR(AH22/$AH$63),0,AH22/$AH$63)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x14ac:dyDescent="0.25">
      <c r="A23" s="187" t="s">
        <v>52</v>
      </c>
      <c r="B23" s="188"/>
      <c r="C23" s="188"/>
      <c r="D23" s="188"/>
      <c r="E23" s="189"/>
      <c r="F23" s="9"/>
      <c r="G23" s="10"/>
      <c r="H23" s="11"/>
      <c r="I23" s="11"/>
      <c r="J23" s="12"/>
      <c r="K23" s="13"/>
      <c r="L23" s="14"/>
      <c r="M23" s="15"/>
      <c r="N23" s="15"/>
      <c r="O23" s="15"/>
      <c r="P23" s="10"/>
      <c r="Q23" s="16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7"/>
      <c r="AJ23" s="17"/>
    </row>
    <row r="24" spans="1:106" ht="24.95" customHeight="1" outlineLevel="1" x14ac:dyDescent="0.25">
      <c r="A24" s="18">
        <v>1</v>
      </c>
      <c r="B24" s="19"/>
      <c r="C24" s="40"/>
      <c r="D24" s="41"/>
      <c r="E24" s="42"/>
      <c r="F24" s="43"/>
      <c r="G24" s="43"/>
      <c r="H24" s="44"/>
      <c r="I24" s="44"/>
      <c r="J24" s="109">
        <v>576697078</v>
      </c>
      <c r="K24" s="57">
        <v>576697078</v>
      </c>
      <c r="L24" s="59" t="s">
        <v>573</v>
      </c>
      <c r="M24" s="47"/>
      <c r="N24" s="48"/>
      <c r="O24" s="47"/>
      <c r="P24" s="49"/>
      <c r="Q24" s="49"/>
      <c r="R24" s="24"/>
      <c r="S24" s="24"/>
      <c r="T24" s="24"/>
      <c r="U24" s="25">
        <f>SUM(R24:T24)</f>
        <v>0</v>
      </c>
      <c r="V24" s="24"/>
      <c r="W24" s="24"/>
      <c r="X24" s="24"/>
      <c r="Y24" s="25">
        <f>SUM(V24:X24)</f>
        <v>0</v>
      </c>
      <c r="Z24" s="24"/>
      <c r="AA24" s="24"/>
      <c r="AB24" s="24"/>
      <c r="AC24" s="25">
        <f>SUM(Z24:AB24)</f>
        <v>0</v>
      </c>
      <c r="AD24" s="24"/>
      <c r="AE24" s="24">
        <v>0</v>
      </c>
      <c r="AF24" s="24">
        <v>0</v>
      </c>
      <c r="AG24" s="25">
        <f>SUM(AD24:AF24)</f>
        <v>0</v>
      </c>
      <c r="AH24" s="25">
        <f>SUM(U24,Y24,AC24,AG24)</f>
        <v>0</v>
      </c>
      <c r="AI24" s="26">
        <f>IF(ISERROR(AH24/J24),0,AH24/J24)</f>
        <v>0</v>
      </c>
      <c r="AJ24" s="27">
        <f>IF(ISERROR(AH24/$AH$63),"-",AH24/$AH$63)</f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37" customFormat="1" ht="12.75" customHeight="1" x14ac:dyDescent="0.25">
      <c r="A25" s="180" t="s">
        <v>53</v>
      </c>
      <c r="B25" s="181"/>
      <c r="C25" s="182"/>
      <c r="D25" s="182"/>
      <c r="E25" s="182"/>
      <c r="F25" s="182"/>
      <c r="G25" s="182"/>
      <c r="H25" s="182"/>
      <c r="I25" s="183"/>
      <c r="J25" s="33">
        <f>SUM(J24:J24)</f>
        <v>576697078</v>
      </c>
      <c r="K25" s="33">
        <f>SUM(K24:K24)</f>
        <v>576697078</v>
      </c>
      <c r="L25" s="32"/>
      <c r="M25" s="33">
        <f>SUM(M24:M24)</f>
        <v>0</v>
      </c>
      <c r="N25" s="33">
        <f>SUM(N24:N24)</f>
        <v>0</v>
      </c>
      <c r="O25" s="33">
        <f>SUM(O24:O24)</f>
        <v>0</v>
      </c>
      <c r="P25" s="34"/>
      <c r="Q25" s="35"/>
      <c r="R25" s="33">
        <f t="shared" ref="R25:AH25" si="5">SUM(R24:R24)</f>
        <v>0</v>
      </c>
      <c r="S25" s="33">
        <f t="shared" si="5"/>
        <v>0</v>
      </c>
      <c r="T25" s="33">
        <f t="shared" si="5"/>
        <v>0</v>
      </c>
      <c r="U25" s="33">
        <f t="shared" si="5"/>
        <v>0</v>
      </c>
      <c r="V25" s="33">
        <f t="shared" si="5"/>
        <v>0</v>
      </c>
      <c r="W25" s="33">
        <f t="shared" si="5"/>
        <v>0</v>
      </c>
      <c r="X25" s="33">
        <f t="shared" si="5"/>
        <v>0</v>
      </c>
      <c r="Y25" s="33">
        <f t="shared" si="5"/>
        <v>0</v>
      </c>
      <c r="Z25" s="33">
        <f t="shared" si="5"/>
        <v>0</v>
      </c>
      <c r="AA25" s="33">
        <f t="shared" si="5"/>
        <v>0</v>
      </c>
      <c r="AB25" s="33">
        <f t="shared" si="5"/>
        <v>0</v>
      </c>
      <c r="AC25" s="33">
        <f t="shared" si="5"/>
        <v>0</v>
      </c>
      <c r="AD25" s="33">
        <f t="shared" si="5"/>
        <v>0</v>
      </c>
      <c r="AE25" s="33">
        <f t="shared" si="5"/>
        <v>0</v>
      </c>
      <c r="AF25" s="33">
        <f t="shared" si="5"/>
        <v>0</v>
      </c>
      <c r="AG25" s="33">
        <f t="shared" si="5"/>
        <v>0</v>
      </c>
      <c r="AH25" s="33">
        <f t="shared" si="5"/>
        <v>0</v>
      </c>
      <c r="AI25" s="36">
        <f>IF(ISERROR(AH25/J25),0,AH25/J25)</f>
        <v>0</v>
      </c>
      <c r="AJ25" s="36">
        <f>IF(ISERROR(AH25/$AH$63),0,AH25/$AH$63)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x14ac:dyDescent="0.25">
      <c r="A26" s="187" t="s">
        <v>54</v>
      </c>
      <c r="B26" s="188"/>
      <c r="C26" s="188"/>
      <c r="D26" s="188"/>
      <c r="E26" s="189"/>
      <c r="F26" s="9"/>
      <c r="G26" s="10"/>
      <c r="H26" s="11"/>
      <c r="I26" s="11"/>
      <c r="J26" s="12"/>
      <c r="K26" s="13"/>
      <c r="L26" s="14"/>
      <c r="M26" s="15"/>
      <c r="N26" s="15"/>
      <c r="O26" s="15"/>
      <c r="P26" s="10"/>
      <c r="Q26" s="16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7"/>
      <c r="AJ26" s="17"/>
    </row>
    <row r="27" spans="1:106" ht="24.95" customHeight="1" outlineLevel="1" x14ac:dyDescent="0.25">
      <c r="A27" s="19">
        <v>1</v>
      </c>
      <c r="B27" s="19"/>
      <c r="C27" s="64"/>
      <c r="D27" s="29"/>
      <c r="E27" s="64"/>
      <c r="F27" s="64"/>
      <c r="G27" s="20"/>
      <c r="H27" s="21"/>
      <c r="I27" s="21"/>
      <c r="J27" s="109">
        <v>93499350</v>
      </c>
      <c r="K27" s="57">
        <v>93499350</v>
      </c>
      <c r="L27" s="59" t="s">
        <v>573</v>
      </c>
      <c r="M27" s="24"/>
      <c r="N27" s="24"/>
      <c r="O27" s="24"/>
      <c r="P27" s="22"/>
      <c r="Q27" s="22"/>
      <c r="R27" s="24"/>
      <c r="S27" s="24"/>
      <c r="T27" s="24"/>
      <c r="U27" s="25">
        <f>SUM(R27:T27)</f>
        <v>0</v>
      </c>
      <c r="V27" s="24"/>
      <c r="W27" s="24"/>
      <c r="X27" s="24"/>
      <c r="Y27" s="25">
        <f>SUM(V27:X27)</f>
        <v>0</v>
      </c>
      <c r="Z27" s="24"/>
      <c r="AA27" s="24"/>
      <c r="AB27" s="24"/>
      <c r="AC27" s="25">
        <f>SUM(Z27:AB27)</f>
        <v>0</v>
      </c>
      <c r="AD27" s="24"/>
      <c r="AE27" s="24"/>
      <c r="AF27" s="24"/>
      <c r="AG27" s="25">
        <f>SUM(AD27:AF27)</f>
        <v>0</v>
      </c>
      <c r="AH27" s="25">
        <f>SUM(U27,Y27,AC27,AG27)</f>
        <v>0</v>
      </c>
      <c r="AI27" s="26">
        <f>IF(ISERROR(AH27/J27),0,AH27/J27)</f>
        <v>0</v>
      </c>
      <c r="AJ27" s="27">
        <f>IF(ISERROR(AH27/$AH$63),"-",AH27/$AH$63)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37" customFormat="1" ht="12.75" customHeight="1" x14ac:dyDescent="0.25">
      <c r="A28" s="180" t="s">
        <v>55</v>
      </c>
      <c r="B28" s="181"/>
      <c r="C28" s="182"/>
      <c r="D28" s="182"/>
      <c r="E28" s="182"/>
      <c r="F28" s="182"/>
      <c r="G28" s="182"/>
      <c r="H28" s="182"/>
      <c r="I28" s="183"/>
      <c r="J28" s="33">
        <f>SUM(J27:J27)</f>
        <v>93499350</v>
      </c>
      <c r="K28" s="33">
        <f>SUM(K27:K27)</f>
        <v>93499350</v>
      </c>
      <c r="L28" s="32"/>
      <c r="M28" s="33">
        <f>SUM(M27:M27)</f>
        <v>0</v>
      </c>
      <c r="N28" s="33">
        <f>SUM(N27:N27)</f>
        <v>0</v>
      </c>
      <c r="O28" s="33">
        <f>SUM(O27:O27)</f>
        <v>0</v>
      </c>
      <c r="P28" s="34"/>
      <c r="Q28" s="35"/>
      <c r="R28" s="33">
        <f t="shared" ref="R28:AH28" si="6">SUM(R27:R27)</f>
        <v>0</v>
      </c>
      <c r="S28" s="33">
        <f t="shared" si="6"/>
        <v>0</v>
      </c>
      <c r="T28" s="33">
        <f t="shared" si="6"/>
        <v>0</v>
      </c>
      <c r="U28" s="33">
        <f t="shared" si="6"/>
        <v>0</v>
      </c>
      <c r="V28" s="33">
        <f t="shared" si="6"/>
        <v>0</v>
      </c>
      <c r="W28" s="33">
        <f t="shared" si="6"/>
        <v>0</v>
      </c>
      <c r="X28" s="33">
        <f t="shared" si="6"/>
        <v>0</v>
      </c>
      <c r="Y28" s="33">
        <f t="shared" si="6"/>
        <v>0</v>
      </c>
      <c r="Z28" s="33">
        <f t="shared" si="6"/>
        <v>0</v>
      </c>
      <c r="AA28" s="33">
        <f t="shared" si="6"/>
        <v>0</v>
      </c>
      <c r="AB28" s="33">
        <f t="shared" si="6"/>
        <v>0</v>
      </c>
      <c r="AC28" s="33">
        <f t="shared" si="6"/>
        <v>0</v>
      </c>
      <c r="AD28" s="33">
        <f t="shared" si="6"/>
        <v>0</v>
      </c>
      <c r="AE28" s="33">
        <f t="shared" si="6"/>
        <v>0</v>
      </c>
      <c r="AF28" s="33">
        <f t="shared" si="6"/>
        <v>0</v>
      </c>
      <c r="AG28" s="33">
        <f t="shared" si="6"/>
        <v>0</v>
      </c>
      <c r="AH28" s="33">
        <f t="shared" si="6"/>
        <v>0</v>
      </c>
      <c r="AI28" s="36">
        <f>IF(ISERROR(AH28/J28),0,AH28/J28)</f>
        <v>0</v>
      </c>
      <c r="AJ28" s="36">
        <f>IF(ISERROR(AH28/$AH$63),0,AH28/$AH$63)</f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x14ac:dyDescent="0.25">
      <c r="A29" s="187" t="s">
        <v>56</v>
      </c>
      <c r="B29" s="188"/>
      <c r="C29" s="188"/>
      <c r="D29" s="188"/>
      <c r="E29" s="189"/>
      <c r="F29" s="9"/>
      <c r="G29" s="10"/>
      <c r="H29" s="11"/>
      <c r="I29" s="11"/>
      <c r="J29" s="185">
        <v>76072500</v>
      </c>
      <c r="K29" s="13"/>
      <c r="L29" s="14"/>
      <c r="M29" s="15"/>
      <c r="N29" s="15"/>
      <c r="O29" s="15"/>
      <c r="P29" s="10"/>
      <c r="Q29" s="16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7"/>
      <c r="AJ29" s="17"/>
    </row>
    <row r="30" spans="1:106" ht="24.95" customHeight="1" outlineLevel="1" x14ac:dyDescent="0.25">
      <c r="A30" s="19">
        <v>1</v>
      </c>
      <c r="B30" s="19"/>
      <c r="C30" s="64"/>
      <c r="D30" s="29"/>
      <c r="E30" s="64"/>
      <c r="F30" s="20"/>
      <c r="G30" s="22"/>
      <c r="H30" s="21"/>
      <c r="I30" s="21"/>
      <c r="J30" s="199"/>
      <c r="K30" s="57">
        <v>76072500</v>
      </c>
      <c r="L30" s="59" t="s">
        <v>573</v>
      </c>
      <c r="M30" s="24"/>
      <c r="N30" s="24"/>
      <c r="O30" s="24"/>
      <c r="P30" s="22"/>
      <c r="Q30" s="22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IF(ISERROR(AH30/$AH$63),"-",AH30/$AH$63)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25">
      <c r="A31" s="180" t="s">
        <v>57</v>
      </c>
      <c r="B31" s="181"/>
      <c r="C31" s="182"/>
      <c r="D31" s="182"/>
      <c r="E31" s="182"/>
      <c r="F31" s="182"/>
      <c r="G31" s="182"/>
      <c r="H31" s="182"/>
      <c r="I31" s="183"/>
      <c r="J31" s="33">
        <f>+J29</f>
        <v>76072500</v>
      </c>
      <c r="K31" s="33">
        <f>SUM(K30:K30)</f>
        <v>76072500</v>
      </c>
      <c r="L31" s="32"/>
      <c r="M31" s="33">
        <f>SUM(M30:M30)</f>
        <v>0</v>
      </c>
      <c r="N31" s="33">
        <f>SUM(N30:N30)</f>
        <v>0</v>
      </c>
      <c r="O31" s="33">
        <f>SUM(O30:O30)</f>
        <v>0</v>
      </c>
      <c r="P31" s="34"/>
      <c r="Q31" s="35"/>
      <c r="R31" s="33">
        <f t="shared" ref="R31:AH31" si="7">SUM(R30:R30)</f>
        <v>0</v>
      </c>
      <c r="S31" s="33">
        <f t="shared" si="7"/>
        <v>0</v>
      </c>
      <c r="T31" s="33">
        <f t="shared" si="7"/>
        <v>0</v>
      </c>
      <c r="U31" s="33">
        <f t="shared" si="7"/>
        <v>0</v>
      </c>
      <c r="V31" s="33">
        <f t="shared" si="7"/>
        <v>0</v>
      </c>
      <c r="W31" s="33">
        <f t="shared" si="7"/>
        <v>0</v>
      </c>
      <c r="X31" s="33">
        <f t="shared" si="7"/>
        <v>0</v>
      </c>
      <c r="Y31" s="33">
        <f t="shared" si="7"/>
        <v>0</v>
      </c>
      <c r="Z31" s="33">
        <f t="shared" si="7"/>
        <v>0</v>
      </c>
      <c r="AA31" s="33">
        <f t="shared" si="7"/>
        <v>0</v>
      </c>
      <c r="AB31" s="33">
        <f t="shared" si="7"/>
        <v>0</v>
      </c>
      <c r="AC31" s="33">
        <f t="shared" si="7"/>
        <v>0</v>
      </c>
      <c r="AD31" s="33">
        <f t="shared" si="7"/>
        <v>0</v>
      </c>
      <c r="AE31" s="33">
        <f t="shared" si="7"/>
        <v>0</v>
      </c>
      <c r="AF31" s="33">
        <f t="shared" si="7"/>
        <v>0</v>
      </c>
      <c r="AG31" s="33">
        <f t="shared" si="7"/>
        <v>0</v>
      </c>
      <c r="AH31" s="33">
        <f t="shared" si="7"/>
        <v>0</v>
      </c>
      <c r="AI31" s="36">
        <f>IF(ISERROR(AH31/J31),0,AH31/J31)</f>
        <v>0</v>
      </c>
      <c r="AJ31" s="36">
        <f>IF(ISERROR(AH31/$AH$63),0,AH31/$AH$63)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58</v>
      </c>
      <c r="B32" s="188"/>
      <c r="C32" s="188"/>
      <c r="D32" s="188"/>
      <c r="E32" s="189"/>
      <c r="F32" s="9"/>
      <c r="G32" s="10"/>
      <c r="H32" s="11"/>
      <c r="I32" s="11"/>
      <c r="J32" s="185">
        <v>291134878</v>
      </c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24.95" customHeight="1" outlineLevel="1" x14ac:dyDescent="0.25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99"/>
      <c r="K33" s="57">
        <v>291134878</v>
      </c>
      <c r="L33" s="59" t="s">
        <v>573</v>
      </c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IF(ISERROR(AH33/$AH$63),"-",AH33/$AH$63)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37" customFormat="1" ht="12.75" customHeight="1" x14ac:dyDescent="0.25">
      <c r="A34" s="180" t="s">
        <v>59</v>
      </c>
      <c r="B34" s="181"/>
      <c r="C34" s="182"/>
      <c r="D34" s="182"/>
      <c r="E34" s="182"/>
      <c r="F34" s="182"/>
      <c r="G34" s="182"/>
      <c r="H34" s="182"/>
      <c r="I34" s="183"/>
      <c r="J34" s="33">
        <f>+J32</f>
        <v>291134878</v>
      </c>
      <c r="K34" s="33">
        <f>+K33</f>
        <v>291134878</v>
      </c>
      <c r="L34" s="32"/>
      <c r="M34" s="33">
        <f>SUM(M33:M33)</f>
        <v>0</v>
      </c>
      <c r="N34" s="33">
        <f>SUM(N33:N33)</f>
        <v>0</v>
      </c>
      <c r="O34" s="33">
        <f>SUM(O33:O33)</f>
        <v>0</v>
      </c>
      <c r="P34" s="34"/>
      <c r="Q34" s="35"/>
      <c r="R34" s="33">
        <f t="shared" ref="R34:AH34" si="8">SUM(R33:R33)</f>
        <v>0</v>
      </c>
      <c r="S34" s="33">
        <f t="shared" si="8"/>
        <v>0</v>
      </c>
      <c r="T34" s="33">
        <f t="shared" si="8"/>
        <v>0</v>
      </c>
      <c r="U34" s="33">
        <f t="shared" si="8"/>
        <v>0</v>
      </c>
      <c r="V34" s="33">
        <f t="shared" si="8"/>
        <v>0</v>
      </c>
      <c r="W34" s="33">
        <f t="shared" si="8"/>
        <v>0</v>
      </c>
      <c r="X34" s="33">
        <f t="shared" si="8"/>
        <v>0</v>
      </c>
      <c r="Y34" s="33">
        <f t="shared" si="8"/>
        <v>0</v>
      </c>
      <c r="Z34" s="33">
        <f t="shared" si="8"/>
        <v>0</v>
      </c>
      <c r="AA34" s="33">
        <f t="shared" si="8"/>
        <v>0</v>
      </c>
      <c r="AB34" s="33">
        <f t="shared" si="8"/>
        <v>0</v>
      </c>
      <c r="AC34" s="33">
        <f t="shared" si="8"/>
        <v>0</v>
      </c>
      <c r="AD34" s="33">
        <f t="shared" si="8"/>
        <v>0</v>
      </c>
      <c r="AE34" s="33">
        <f t="shared" si="8"/>
        <v>0</v>
      </c>
      <c r="AF34" s="33">
        <f t="shared" si="8"/>
        <v>0</v>
      </c>
      <c r="AG34" s="33">
        <f t="shared" si="8"/>
        <v>0</v>
      </c>
      <c r="AH34" s="33">
        <f t="shared" si="8"/>
        <v>0</v>
      </c>
      <c r="AI34" s="36">
        <f>IF(ISERROR(AH34/J34),0,AH34/J34)</f>
        <v>0</v>
      </c>
      <c r="AJ34" s="36">
        <f>IF(ISERROR(AH34/$AH$63),0,AH34/$AH$63)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x14ac:dyDescent="0.25">
      <c r="A35" s="187" t="s">
        <v>60</v>
      </c>
      <c r="B35" s="188"/>
      <c r="C35" s="188"/>
      <c r="D35" s="188"/>
      <c r="E35" s="189"/>
      <c r="F35" s="9"/>
      <c r="G35" s="10"/>
      <c r="H35" s="11"/>
      <c r="I35" s="11"/>
      <c r="J35" s="185">
        <v>32854500</v>
      </c>
      <c r="K35" s="13"/>
      <c r="L35" s="14"/>
      <c r="M35" s="15"/>
      <c r="N35" s="15"/>
      <c r="O35" s="15"/>
      <c r="P35" s="10"/>
      <c r="Q35" s="16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7"/>
      <c r="AJ35" s="17"/>
    </row>
    <row r="36" spans="1:106" ht="24.95" customHeight="1" outlineLevel="1" x14ac:dyDescent="0.25">
      <c r="A36" s="19">
        <v>1</v>
      </c>
      <c r="B36" s="19"/>
      <c r="C36" s="40"/>
      <c r="D36" s="41"/>
      <c r="E36" s="70"/>
      <c r="F36" s="43"/>
      <c r="G36" s="43"/>
      <c r="H36" s="55"/>
      <c r="I36" s="55"/>
      <c r="J36" s="199"/>
      <c r="K36" s="45">
        <v>32854500</v>
      </c>
      <c r="L36" s="59" t="s">
        <v>573</v>
      </c>
      <c r="M36" s="47"/>
      <c r="N36" s="48"/>
      <c r="O36" s="47"/>
      <c r="P36" s="49"/>
      <c r="Q36" s="49"/>
      <c r="R36" s="24"/>
      <c r="S36" s="24"/>
      <c r="T36" s="24"/>
      <c r="U36" s="25">
        <f>SUM(R36:T36)</f>
        <v>0</v>
      </c>
      <c r="V36" s="24"/>
      <c r="W36" s="24"/>
      <c r="X36" s="24"/>
      <c r="Y36" s="25">
        <f>SUM(V36:X36)</f>
        <v>0</v>
      </c>
      <c r="Z36" s="24"/>
      <c r="AA36" s="24"/>
      <c r="AB36" s="24"/>
      <c r="AC36" s="25">
        <f>SUM(Z36:AB36)</f>
        <v>0</v>
      </c>
      <c r="AD36" s="24"/>
      <c r="AE36" s="24">
        <v>0</v>
      </c>
      <c r="AF36" s="24">
        <v>0</v>
      </c>
      <c r="AG36" s="25">
        <f>SUM(AD36:AF36)</f>
        <v>0</v>
      </c>
      <c r="AH36" s="25">
        <f>SUM(U36,Y36,AC36,AG36)</f>
        <v>0</v>
      </c>
      <c r="AI36" s="26">
        <f>IF(ISERROR(AH36/J36),0,AH36/J36)</f>
        <v>0</v>
      </c>
      <c r="AJ36" s="27">
        <f>IF(ISERROR(AH36/$AH$63),"-",AH36/$AH$63)</f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s="37" customFormat="1" ht="12.75" customHeight="1" x14ac:dyDescent="0.25">
      <c r="A37" s="180" t="s">
        <v>61</v>
      </c>
      <c r="B37" s="181"/>
      <c r="C37" s="182"/>
      <c r="D37" s="182"/>
      <c r="E37" s="182"/>
      <c r="F37" s="182"/>
      <c r="G37" s="182"/>
      <c r="H37" s="182"/>
      <c r="I37" s="183"/>
      <c r="J37" s="33">
        <f>+J35</f>
        <v>32854500</v>
      </c>
      <c r="K37" s="33">
        <f>SUM(K36:K36)</f>
        <v>32854500</v>
      </c>
      <c r="L37" s="32"/>
      <c r="M37" s="33">
        <f>SUM(M36:M36)</f>
        <v>0</v>
      </c>
      <c r="N37" s="33">
        <f>SUM(N36:N36)</f>
        <v>0</v>
      </c>
      <c r="O37" s="33">
        <f>SUM(O36:O36)</f>
        <v>0</v>
      </c>
      <c r="P37" s="34"/>
      <c r="Q37" s="35"/>
      <c r="R37" s="33">
        <f t="shared" ref="R37:AH37" si="9">SUM(R36:R36)</f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  <c r="Y37" s="33">
        <f t="shared" si="9"/>
        <v>0</v>
      </c>
      <c r="Z37" s="33">
        <f t="shared" si="9"/>
        <v>0</v>
      </c>
      <c r="AA37" s="33">
        <f t="shared" si="9"/>
        <v>0</v>
      </c>
      <c r="AB37" s="33">
        <f t="shared" si="9"/>
        <v>0</v>
      </c>
      <c r="AC37" s="33">
        <f t="shared" si="9"/>
        <v>0</v>
      </c>
      <c r="AD37" s="33">
        <f t="shared" si="9"/>
        <v>0</v>
      </c>
      <c r="AE37" s="33">
        <f t="shared" si="9"/>
        <v>0</v>
      </c>
      <c r="AF37" s="33">
        <f t="shared" si="9"/>
        <v>0</v>
      </c>
      <c r="AG37" s="33">
        <f t="shared" si="9"/>
        <v>0</v>
      </c>
      <c r="AH37" s="33">
        <f t="shared" si="9"/>
        <v>0</v>
      </c>
      <c r="AI37" s="36">
        <f>IF(ISERROR(AH37/J37),0,AH37/J37)</f>
        <v>0</v>
      </c>
      <c r="AJ37" s="36">
        <f>IF(ISERROR(AH37/$AH$63),0,AH37/$AH$63)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x14ac:dyDescent="0.25">
      <c r="A38" s="187" t="s">
        <v>62</v>
      </c>
      <c r="B38" s="188"/>
      <c r="C38" s="188"/>
      <c r="D38" s="188"/>
      <c r="E38" s="189"/>
      <c r="F38" s="9"/>
      <c r="G38" s="10"/>
      <c r="H38" s="11"/>
      <c r="I38" s="11"/>
      <c r="J38" s="185"/>
      <c r="K38" s="13"/>
      <c r="L38" s="14"/>
      <c r="M38" s="15"/>
      <c r="N38" s="15"/>
      <c r="O38" s="15"/>
      <c r="P38" s="10"/>
      <c r="Q38" s="16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7"/>
      <c r="AJ38" s="17"/>
    </row>
    <row r="39" spans="1:106" ht="24.95" customHeight="1" outlineLevel="1" x14ac:dyDescent="0.25">
      <c r="A39" s="18">
        <v>1</v>
      </c>
      <c r="B39" s="19"/>
      <c r="C39" s="40"/>
      <c r="D39" s="41"/>
      <c r="E39" s="56"/>
      <c r="F39" s="43"/>
      <c r="G39" s="43"/>
      <c r="H39" s="55"/>
      <c r="I39" s="55"/>
      <c r="J39" s="186"/>
      <c r="K39" s="57"/>
      <c r="L39" s="58"/>
      <c r="M39" s="47"/>
      <c r="N39" s="48"/>
      <c r="O39" s="47"/>
      <c r="P39" s="49"/>
      <c r="Q39" s="49"/>
      <c r="R39" s="24">
        <v>0</v>
      </c>
      <c r="S39" s="24">
        <v>0</v>
      </c>
      <c r="T39" s="24">
        <v>0</v>
      </c>
      <c r="U39" s="25">
        <f>SUM(R39:T39)</f>
        <v>0</v>
      </c>
      <c r="V39" s="24">
        <v>0</v>
      </c>
      <c r="W39" s="24">
        <v>0</v>
      </c>
      <c r="X39" s="24">
        <v>0</v>
      </c>
      <c r="Y39" s="25">
        <f>SUM(V39:X39)</f>
        <v>0</v>
      </c>
      <c r="Z39" s="24">
        <v>0</v>
      </c>
      <c r="AA39" s="24">
        <v>0</v>
      </c>
      <c r="AB39" s="24">
        <v>0</v>
      </c>
      <c r="AC39" s="25">
        <f>SUM(Z39:AB39)</f>
        <v>0</v>
      </c>
      <c r="AD39" s="24">
        <v>0</v>
      </c>
      <c r="AE39" s="24">
        <v>0</v>
      </c>
      <c r="AF39" s="24">
        <v>0</v>
      </c>
      <c r="AG39" s="25">
        <f>SUM(AD39:AF39)</f>
        <v>0</v>
      </c>
      <c r="AH39" s="25">
        <f>SUM(U39,Y39,AC39,AG39)</f>
        <v>0</v>
      </c>
      <c r="AI39" s="26">
        <f>IF(ISERROR(AH39/J39),0,AH39/J39)</f>
        <v>0</v>
      </c>
      <c r="AJ39" s="27">
        <f>IF(ISERROR(AH39/$AH$63),"-",AH39/$AH$63)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s="37" customFormat="1" ht="12.75" customHeight="1" x14ac:dyDescent="0.25">
      <c r="A40" s="180" t="s">
        <v>63</v>
      </c>
      <c r="B40" s="181"/>
      <c r="C40" s="182"/>
      <c r="D40" s="182"/>
      <c r="E40" s="182"/>
      <c r="F40" s="182"/>
      <c r="G40" s="182"/>
      <c r="H40" s="182"/>
      <c r="I40" s="183"/>
      <c r="J40" s="33">
        <f>SUM(J39:J39)</f>
        <v>0</v>
      </c>
      <c r="K40" s="33">
        <f>SUM(K39:K39)</f>
        <v>0</v>
      </c>
      <c r="L40" s="32"/>
      <c r="M40" s="33">
        <f>SUM(M39:M39)</f>
        <v>0</v>
      </c>
      <c r="N40" s="33">
        <f>SUM(N39:N39)</f>
        <v>0</v>
      </c>
      <c r="O40" s="33">
        <f>SUM(O39:O39)</f>
        <v>0</v>
      </c>
      <c r="P40" s="34"/>
      <c r="Q40" s="35"/>
      <c r="R40" s="33">
        <f t="shared" ref="R40:AH40" si="10">SUM(R39:R39)</f>
        <v>0</v>
      </c>
      <c r="S40" s="33">
        <f t="shared" si="10"/>
        <v>0</v>
      </c>
      <c r="T40" s="33">
        <f t="shared" si="10"/>
        <v>0</v>
      </c>
      <c r="U40" s="33">
        <f t="shared" si="10"/>
        <v>0</v>
      </c>
      <c r="V40" s="33">
        <f t="shared" si="10"/>
        <v>0</v>
      </c>
      <c r="W40" s="33">
        <f t="shared" si="10"/>
        <v>0</v>
      </c>
      <c r="X40" s="33">
        <f t="shared" si="10"/>
        <v>0</v>
      </c>
      <c r="Y40" s="33">
        <f t="shared" si="10"/>
        <v>0</v>
      </c>
      <c r="Z40" s="33">
        <f t="shared" si="10"/>
        <v>0</v>
      </c>
      <c r="AA40" s="33">
        <f t="shared" si="10"/>
        <v>0</v>
      </c>
      <c r="AB40" s="33">
        <f t="shared" si="10"/>
        <v>0</v>
      </c>
      <c r="AC40" s="33">
        <f t="shared" si="10"/>
        <v>0</v>
      </c>
      <c r="AD40" s="33">
        <f t="shared" si="10"/>
        <v>0</v>
      </c>
      <c r="AE40" s="33">
        <f t="shared" si="10"/>
        <v>0</v>
      </c>
      <c r="AF40" s="33">
        <f t="shared" si="10"/>
        <v>0</v>
      </c>
      <c r="AG40" s="33">
        <f t="shared" si="10"/>
        <v>0</v>
      </c>
      <c r="AH40" s="33">
        <f t="shared" si="10"/>
        <v>0</v>
      </c>
      <c r="AI40" s="36">
        <f>IF(ISERROR(AH40/J40),0,AH40/J40)</f>
        <v>0</v>
      </c>
      <c r="AJ40" s="36">
        <f>IF(ISERROR(AH40/$AH$63),0,AH40/$AH$63)</f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x14ac:dyDescent="0.25">
      <c r="A41" s="187" t="s">
        <v>64</v>
      </c>
      <c r="B41" s="188"/>
      <c r="C41" s="188"/>
      <c r="D41" s="188"/>
      <c r="E41" s="189"/>
      <c r="F41" s="9"/>
      <c r="G41" s="10"/>
      <c r="H41" s="11"/>
      <c r="I41" s="11"/>
      <c r="J41" s="185"/>
      <c r="K41" s="13"/>
      <c r="L41" s="14"/>
      <c r="M41" s="15"/>
      <c r="N41" s="15"/>
      <c r="O41" s="15"/>
      <c r="P41" s="10"/>
      <c r="Q41" s="16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7"/>
      <c r="AJ41" s="17"/>
    </row>
    <row r="42" spans="1:106" ht="24.95" customHeight="1" outlineLevel="1" x14ac:dyDescent="0.25">
      <c r="A42" s="19">
        <v>1</v>
      </c>
      <c r="B42" s="46"/>
      <c r="C42" s="46"/>
      <c r="D42" s="44"/>
      <c r="E42" s="59"/>
      <c r="F42" s="60"/>
      <c r="G42" s="10"/>
      <c r="H42" s="55"/>
      <c r="I42" s="55"/>
      <c r="J42" s="186"/>
      <c r="K42" s="13"/>
      <c r="L42" s="61"/>
      <c r="M42" s="62"/>
      <c r="N42" s="62"/>
      <c r="O42" s="10"/>
      <c r="P42" s="10"/>
      <c r="Q42" s="10"/>
      <c r="R42" s="63"/>
      <c r="S42" s="63"/>
      <c r="T42" s="63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IF(ISERROR(AH42/$AH$63),"-",AH42/$AH$63)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x14ac:dyDescent="0.25">
      <c r="A43" s="160" t="s">
        <v>65</v>
      </c>
      <c r="B43" s="160"/>
      <c r="C43" s="160"/>
      <c r="D43" s="160"/>
      <c r="E43" s="160"/>
      <c r="F43" s="160"/>
      <c r="G43" s="160"/>
      <c r="H43" s="160"/>
      <c r="I43" s="160"/>
      <c r="J43" s="33">
        <f>J42</f>
        <v>0</v>
      </c>
      <c r="K43" s="33">
        <v>0</v>
      </c>
      <c r="L43" s="32"/>
      <c r="M43" s="33">
        <f>SUM(M42:M42)</f>
        <v>0</v>
      </c>
      <c r="N43" s="33">
        <f>SUM(N42:N42)</f>
        <v>0</v>
      </c>
      <c r="O43" s="33">
        <f>SUM(O42:O42)</f>
        <v>0</v>
      </c>
      <c r="P43" s="34"/>
      <c r="Q43" s="35"/>
      <c r="R43" s="33">
        <f t="shared" ref="R43:AH43" si="11">SUM(R42:R42)</f>
        <v>0</v>
      </c>
      <c r="S43" s="33">
        <f t="shared" si="11"/>
        <v>0</v>
      </c>
      <c r="T43" s="33">
        <f t="shared" si="11"/>
        <v>0</v>
      </c>
      <c r="U43" s="33">
        <f t="shared" si="11"/>
        <v>0</v>
      </c>
      <c r="V43" s="33">
        <f t="shared" si="11"/>
        <v>0</v>
      </c>
      <c r="W43" s="33">
        <f t="shared" si="11"/>
        <v>0</v>
      </c>
      <c r="X43" s="33">
        <f t="shared" si="11"/>
        <v>0</v>
      </c>
      <c r="Y43" s="33">
        <f t="shared" si="11"/>
        <v>0</v>
      </c>
      <c r="Z43" s="33">
        <f t="shared" si="11"/>
        <v>0</v>
      </c>
      <c r="AA43" s="33">
        <f t="shared" si="11"/>
        <v>0</v>
      </c>
      <c r="AB43" s="33">
        <f t="shared" si="11"/>
        <v>0</v>
      </c>
      <c r="AC43" s="33">
        <f t="shared" si="11"/>
        <v>0</v>
      </c>
      <c r="AD43" s="33">
        <f t="shared" si="11"/>
        <v>0</v>
      </c>
      <c r="AE43" s="33">
        <f t="shared" si="11"/>
        <v>0</v>
      </c>
      <c r="AF43" s="33">
        <f t="shared" si="11"/>
        <v>0</v>
      </c>
      <c r="AG43" s="33">
        <f t="shared" si="11"/>
        <v>0</v>
      </c>
      <c r="AH43" s="33">
        <f t="shared" si="11"/>
        <v>0</v>
      </c>
      <c r="AI43" s="36">
        <f>IF(ISERROR(AH43/J43),0,AH43/J43)</f>
        <v>0</v>
      </c>
      <c r="AJ43" s="36">
        <f>IF(ISERROR(AH43/$AH$63),0,AH43/$AH$63)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2" t="s">
        <v>66</v>
      </c>
      <c r="B44" s="193"/>
      <c r="C44" s="193"/>
      <c r="D44" s="193"/>
      <c r="E44" s="194"/>
      <c r="F44" s="66"/>
      <c r="G44" s="67"/>
      <c r="H44" s="68"/>
      <c r="I44" s="68"/>
      <c r="J44" s="185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t="24.95" customHeight="1" outlineLevel="1" x14ac:dyDescent="0.25">
      <c r="A45" s="19">
        <v>1</v>
      </c>
      <c r="B45" s="19"/>
      <c r="C45" s="20"/>
      <c r="D45" s="21"/>
      <c r="E45" s="22"/>
      <c r="F45" s="22"/>
      <c r="G45" s="22"/>
      <c r="H45" s="21"/>
      <c r="I45" s="21"/>
      <c r="J45" s="186"/>
      <c r="K45" s="23"/>
      <c r="L45" s="22"/>
      <c r="M45" s="24"/>
      <c r="N45" s="24"/>
      <c r="O45" s="24"/>
      <c r="P45" s="22"/>
      <c r="Q45" s="22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24"/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IF(ISERROR(AH45/$AH$63),"-",AH45/$AH$63)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x14ac:dyDescent="0.25">
      <c r="A46" s="180" t="s">
        <v>67</v>
      </c>
      <c r="B46" s="182"/>
      <c r="C46" s="182"/>
      <c r="D46" s="182"/>
      <c r="E46" s="182"/>
      <c r="F46" s="182"/>
      <c r="G46" s="182"/>
      <c r="H46" s="182"/>
      <c r="I46" s="183"/>
      <c r="J46" s="33">
        <f>SUM(J45:J45)</f>
        <v>0</v>
      </c>
      <c r="K46" s="33">
        <f>SUM(K45:K45)</f>
        <v>0</v>
      </c>
      <c r="L46" s="32"/>
      <c r="M46" s="33">
        <f>SUM(M45:M45)</f>
        <v>0</v>
      </c>
      <c r="N46" s="33">
        <f>SUM(N45:N45)</f>
        <v>0</v>
      </c>
      <c r="O46" s="33">
        <f>SUM(O45:O45)</f>
        <v>0</v>
      </c>
      <c r="P46" s="34"/>
      <c r="Q46" s="35"/>
      <c r="R46" s="33">
        <f t="shared" ref="R46:AH46" si="12">SUM(R45:R45)</f>
        <v>0</v>
      </c>
      <c r="S46" s="33">
        <f t="shared" si="12"/>
        <v>0</v>
      </c>
      <c r="T46" s="33">
        <f t="shared" si="12"/>
        <v>0</v>
      </c>
      <c r="U46" s="33">
        <f t="shared" si="12"/>
        <v>0</v>
      </c>
      <c r="V46" s="33">
        <f t="shared" si="12"/>
        <v>0</v>
      </c>
      <c r="W46" s="33">
        <f t="shared" si="12"/>
        <v>0</v>
      </c>
      <c r="X46" s="33">
        <f t="shared" si="12"/>
        <v>0</v>
      </c>
      <c r="Y46" s="33">
        <f t="shared" si="12"/>
        <v>0</v>
      </c>
      <c r="Z46" s="33">
        <f t="shared" si="12"/>
        <v>0</v>
      </c>
      <c r="AA46" s="33">
        <f t="shared" si="12"/>
        <v>0</v>
      </c>
      <c r="AB46" s="33">
        <f t="shared" si="12"/>
        <v>0</v>
      </c>
      <c r="AC46" s="33">
        <f t="shared" si="12"/>
        <v>0</v>
      </c>
      <c r="AD46" s="33">
        <f t="shared" si="12"/>
        <v>0</v>
      </c>
      <c r="AE46" s="33">
        <f t="shared" si="12"/>
        <v>0</v>
      </c>
      <c r="AF46" s="33">
        <f t="shared" si="12"/>
        <v>0</v>
      </c>
      <c r="AG46" s="33">
        <f t="shared" si="12"/>
        <v>0</v>
      </c>
      <c r="AH46" s="33">
        <f t="shared" si="12"/>
        <v>0</v>
      </c>
      <c r="AI46" s="36">
        <f>IF(ISERROR(AH46/J46),0,AH46/J46)</f>
        <v>0</v>
      </c>
      <c r="AJ46" s="36">
        <f>IF(ISERROR(AH46/$AH$63),0,AH46/$AH$63)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87" t="s">
        <v>68</v>
      </c>
      <c r="B47" s="188"/>
      <c r="C47" s="188"/>
      <c r="D47" s="188"/>
      <c r="E47" s="189"/>
      <c r="F47" s="9"/>
      <c r="G47" s="10"/>
      <c r="H47" s="11"/>
      <c r="I47" s="11"/>
      <c r="J47" s="185"/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t="24.95" customHeight="1" outlineLevel="1" x14ac:dyDescent="0.25">
      <c r="A48" s="19">
        <v>1</v>
      </c>
      <c r="B48" s="19"/>
      <c r="C48" s="64"/>
      <c r="D48" s="21"/>
      <c r="E48" s="22"/>
      <c r="F48" s="22"/>
      <c r="G48" s="22"/>
      <c r="H48" s="21"/>
      <c r="I48" s="21"/>
      <c r="J48" s="186"/>
      <c r="K48" s="23"/>
      <c r="L48" s="22"/>
      <c r="M48" s="24"/>
      <c r="N48" s="24"/>
      <c r="O48" s="24"/>
      <c r="P48" s="22"/>
      <c r="Q48" s="22"/>
      <c r="R48" s="24"/>
      <c r="S48" s="24"/>
      <c r="T48" s="24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IF(ISERROR(AH48/$AH$63),"-",AH48/$AH$63)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37" customFormat="1" ht="12.75" customHeight="1" x14ac:dyDescent="0.25">
      <c r="A49" s="180" t="s">
        <v>69</v>
      </c>
      <c r="B49" s="182"/>
      <c r="C49" s="182"/>
      <c r="D49" s="182"/>
      <c r="E49" s="182"/>
      <c r="F49" s="182"/>
      <c r="G49" s="182"/>
      <c r="H49" s="182"/>
      <c r="I49" s="183"/>
      <c r="J49" s="33">
        <f>SUM(J48:J48)</f>
        <v>0</v>
      </c>
      <c r="K49" s="33">
        <f>SUM(K48:K48)</f>
        <v>0</v>
      </c>
      <c r="L49" s="32"/>
      <c r="M49" s="33">
        <f>SUM(M48:M48)</f>
        <v>0</v>
      </c>
      <c r="N49" s="33">
        <f>SUM(N48:N48)</f>
        <v>0</v>
      </c>
      <c r="O49" s="33">
        <f>SUM(O48:O48)</f>
        <v>0</v>
      </c>
      <c r="P49" s="34"/>
      <c r="Q49" s="35"/>
      <c r="R49" s="33">
        <f t="shared" ref="R49:AH49" si="13">SUM(R48:R48)</f>
        <v>0</v>
      </c>
      <c r="S49" s="33">
        <f t="shared" si="13"/>
        <v>0</v>
      </c>
      <c r="T49" s="33">
        <f t="shared" si="13"/>
        <v>0</v>
      </c>
      <c r="U49" s="33">
        <f t="shared" si="13"/>
        <v>0</v>
      </c>
      <c r="V49" s="33">
        <f t="shared" si="13"/>
        <v>0</v>
      </c>
      <c r="W49" s="33">
        <f t="shared" si="13"/>
        <v>0</v>
      </c>
      <c r="X49" s="33">
        <f t="shared" si="13"/>
        <v>0</v>
      </c>
      <c r="Y49" s="33">
        <f t="shared" si="13"/>
        <v>0</v>
      </c>
      <c r="Z49" s="33">
        <f t="shared" si="13"/>
        <v>0</v>
      </c>
      <c r="AA49" s="33">
        <f t="shared" si="13"/>
        <v>0</v>
      </c>
      <c r="AB49" s="33">
        <f t="shared" si="13"/>
        <v>0</v>
      </c>
      <c r="AC49" s="33">
        <f t="shared" si="13"/>
        <v>0</v>
      </c>
      <c r="AD49" s="33">
        <f t="shared" si="13"/>
        <v>0</v>
      </c>
      <c r="AE49" s="33">
        <f t="shared" si="13"/>
        <v>0</v>
      </c>
      <c r="AF49" s="33">
        <f t="shared" si="13"/>
        <v>0</v>
      </c>
      <c r="AG49" s="33">
        <f t="shared" si="13"/>
        <v>0</v>
      </c>
      <c r="AH49" s="33">
        <f t="shared" si="13"/>
        <v>0</v>
      </c>
      <c r="AI49" s="36">
        <f>IF(ISERROR(AH49/J49),0,AH49/J49)</f>
        <v>0</v>
      </c>
      <c r="AJ49" s="36">
        <f>IF(ISERROR(AH49/$AH$63),0,AH49/$AH$63)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x14ac:dyDescent="0.25">
      <c r="A50" s="187" t="s">
        <v>70</v>
      </c>
      <c r="B50" s="188"/>
      <c r="C50" s="188"/>
      <c r="D50" s="188"/>
      <c r="E50" s="189"/>
      <c r="F50" s="9"/>
      <c r="G50" s="10"/>
      <c r="H50" s="11"/>
      <c r="I50" s="11"/>
      <c r="J50" s="185">
        <v>116093250</v>
      </c>
      <c r="K50" s="13"/>
      <c r="L50" s="14"/>
      <c r="M50" s="15"/>
      <c r="N50" s="15"/>
      <c r="O50" s="15"/>
      <c r="P50" s="10"/>
      <c r="Q50" s="16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7"/>
      <c r="AJ50" s="17"/>
    </row>
    <row r="51" spans="1:106" ht="24.95" customHeight="1" outlineLevel="1" x14ac:dyDescent="0.25">
      <c r="A51" s="19">
        <v>1</v>
      </c>
      <c r="B51" s="19"/>
      <c r="C51" s="64"/>
      <c r="D51" s="21"/>
      <c r="E51" s="22"/>
      <c r="F51" s="22"/>
      <c r="G51" s="22"/>
      <c r="H51" s="21"/>
      <c r="I51" s="21"/>
      <c r="J51" s="186"/>
      <c r="K51" s="45">
        <v>116093250</v>
      </c>
      <c r="L51" s="59" t="s">
        <v>573</v>
      </c>
      <c r="M51" s="24"/>
      <c r="N51" s="24"/>
      <c r="O51" s="24"/>
      <c r="P51" s="22"/>
      <c r="Q51" s="22"/>
      <c r="R51" s="24"/>
      <c r="S51" s="24"/>
      <c r="T51" s="24"/>
      <c r="U51" s="25">
        <f>SUM(R51:T51)</f>
        <v>0</v>
      </c>
      <c r="V51" s="24"/>
      <c r="W51" s="24"/>
      <c r="X51" s="24"/>
      <c r="Y51" s="25">
        <f>SUM(V51:X51)</f>
        <v>0</v>
      </c>
      <c r="Z51" s="24"/>
      <c r="AA51" s="24"/>
      <c r="AB51" s="24"/>
      <c r="AC51" s="25">
        <f>SUM(Z51:AB51)</f>
        <v>0</v>
      </c>
      <c r="AD51" s="24"/>
      <c r="AE51" s="24"/>
      <c r="AF51" s="24"/>
      <c r="AG51" s="25">
        <f>SUM(AD51:AF51)</f>
        <v>0</v>
      </c>
      <c r="AH51" s="25">
        <f>SUM(U51,Y51,AC51,AG51)</f>
        <v>0</v>
      </c>
      <c r="AI51" s="26">
        <f>IF(ISERROR(AH51/J51),0,AH51/J51)</f>
        <v>0</v>
      </c>
      <c r="AJ51" s="27">
        <f>IF(ISERROR(AH51/$AH$63),"-",AH51/$AH$63)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s="37" customFormat="1" ht="12.75" customHeight="1" x14ac:dyDescent="0.25">
      <c r="A52" s="180" t="s">
        <v>71</v>
      </c>
      <c r="B52" s="182"/>
      <c r="C52" s="182"/>
      <c r="D52" s="182"/>
      <c r="E52" s="182"/>
      <c r="F52" s="182"/>
      <c r="G52" s="182"/>
      <c r="H52" s="182"/>
      <c r="I52" s="183"/>
      <c r="J52" s="33">
        <f>+J50</f>
        <v>116093250</v>
      </c>
      <c r="K52" s="33">
        <f>SUM(K51:K51)</f>
        <v>116093250</v>
      </c>
      <c r="L52" s="32"/>
      <c r="M52" s="33">
        <f>SUM(M51:M51)</f>
        <v>0</v>
      </c>
      <c r="N52" s="33">
        <f>SUM(N51:N51)</f>
        <v>0</v>
      </c>
      <c r="O52" s="33">
        <f>SUM(O51:O51)</f>
        <v>0</v>
      </c>
      <c r="P52" s="34"/>
      <c r="Q52" s="35"/>
      <c r="R52" s="33">
        <f t="shared" ref="R52:AH52" si="14">SUM(R51:R51)</f>
        <v>0</v>
      </c>
      <c r="S52" s="33">
        <f t="shared" si="14"/>
        <v>0</v>
      </c>
      <c r="T52" s="33">
        <f t="shared" si="14"/>
        <v>0</v>
      </c>
      <c r="U52" s="33">
        <f t="shared" si="14"/>
        <v>0</v>
      </c>
      <c r="V52" s="33">
        <f t="shared" si="14"/>
        <v>0</v>
      </c>
      <c r="W52" s="33">
        <f t="shared" si="14"/>
        <v>0</v>
      </c>
      <c r="X52" s="33">
        <f t="shared" si="14"/>
        <v>0</v>
      </c>
      <c r="Y52" s="33">
        <f t="shared" si="14"/>
        <v>0</v>
      </c>
      <c r="Z52" s="33">
        <f t="shared" si="14"/>
        <v>0</v>
      </c>
      <c r="AA52" s="33">
        <f t="shared" si="14"/>
        <v>0</v>
      </c>
      <c r="AB52" s="33">
        <f t="shared" si="14"/>
        <v>0</v>
      </c>
      <c r="AC52" s="33">
        <f t="shared" si="14"/>
        <v>0</v>
      </c>
      <c r="AD52" s="33">
        <f t="shared" si="14"/>
        <v>0</v>
      </c>
      <c r="AE52" s="33">
        <f t="shared" si="14"/>
        <v>0</v>
      </c>
      <c r="AF52" s="33">
        <f t="shared" si="14"/>
        <v>0</v>
      </c>
      <c r="AG52" s="33">
        <f t="shared" si="14"/>
        <v>0</v>
      </c>
      <c r="AH52" s="33">
        <f t="shared" si="14"/>
        <v>0</v>
      </c>
      <c r="AI52" s="36">
        <f>IF(ISERROR(AH52/J52),0,AH52/J52)</f>
        <v>0</v>
      </c>
      <c r="AJ52" s="36">
        <f>IF(ISERROR(AH52/$AH$63),0,AH52/$AH$63)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x14ac:dyDescent="0.25">
      <c r="A53" s="187" t="s">
        <v>163</v>
      </c>
      <c r="B53" s="188"/>
      <c r="C53" s="188"/>
      <c r="D53" s="188"/>
      <c r="E53" s="189"/>
      <c r="F53" s="9"/>
      <c r="G53" s="10"/>
      <c r="H53" s="11"/>
      <c r="I53" s="11"/>
      <c r="J53" s="185">
        <v>81542278</v>
      </c>
      <c r="K53" s="13"/>
      <c r="L53" s="14"/>
      <c r="M53" s="15"/>
      <c r="N53" s="15"/>
      <c r="O53" s="15"/>
      <c r="P53" s="10"/>
      <c r="Q53" s="16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7"/>
      <c r="AJ53" s="17"/>
    </row>
    <row r="54" spans="1:106" ht="24.95" customHeight="1" outlineLevel="1" x14ac:dyDescent="0.25">
      <c r="A54" s="19">
        <v>1</v>
      </c>
      <c r="B54" s="19"/>
      <c r="C54" s="64"/>
      <c r="D54" s="21"/>
      <c r="E54" s="22"/>
      <c r="F54" s="22"/>
      <c r="G54" s="22"/>
      <c r="H54" s="21"/>
      <c r="I54" s="21"/>
      <c r="J54" s="186"/>
      <c r="K54" s="45">
        <v>81542278</v>
      </c>
      <c r="L54" s="59" t="s">
        <v>573</v>
      </c>
      <c r="M54" s="24"/>
      <c r="N54" s="24"/>
      <c r="O54" s="24"/>
      <c r="P54" s="22"/>
      <c r="Q54" s="22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IF(ISERROR(AH54/$AH$63),"-",AH54/$AH$63)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x14ac:dyDescent="0.25">
      <c r="A55" s="180" t="s">
        <v>568</v>
      </c>
      <c r="B55" s="182"/>
      <c r="C55" s="182"/>
      <c r="D55" s="182"/>
      <c r="E55" s="182"/>
      <c r="F55" s="182"/>
      <c r="G55" s="182"/>
      <c r="H55" s="182"/>
      <c r="I55" s="183"/>
      <c r="J55" s="33">
        <f>+J53</f>
        <v>81542278</v>
      </c>
      <c r="K55" s="33">
        <f>SUM(K54:K54)</f>
        <v>81542278</v>
      </c>
      <c r="L55" s="32"/>
      <c r="M55" s="33">
        <f>SUM(M54:M54)</f>
        <v>0</v>
      </c>
      <c r="N55" s="33">
        <f>SUM(N54:N54)</f>
        <v>0</v>
      </c>
      <c r="O55" s="33">
        <f>SUM(O54:O54)</f>
        <v>0</v>
      </c>
      <c r="P55" s="34"/>
      <c r="Q55" s="35"/>
      <c r="R55" s="33">
        <f t="shared" ref="R55:AH55" si="15">SUM(R54:R54)</f>
        <v>0</v>
      </c>
      <c r="S55" s="33">
        <f t="shared" si="15"/>
        <v>0</v>
      </c>
      <c r="T55" s="33">
        <f t="shared" si="15"/>
        <v>0</v>
      </c>
      <c r="U55" s="33">
        <f t="shared" si="15"/>
        <v>0</v>
      </c>
      <c r="V55" s="33">
        <f t="shared" si="15"/>
        <v>0</v>
      </c>
      <c r="W55" s="33">
        <f t="shared" si="15"/>
        <v>0</v>
      </c>
      <c r="X55" s="33">
        <f t="shared" si="15"/>
        <v>0</v>
      </c>
      <c r="Y55" s="33">
        <f t="shared" si="15"/>
        <v>0</v>
      </c>
      <c r="Z55" s="33">
        <f t="shared" si="15"/>
        <v>0</v>
      </c>
      <c r="AA55" s="33">
        <f t="shared" si="15"/>
        <v>0</v>
      </c>
      <c r="AB55" s="33">
        <f t="shared" si="15"/>
        <v>0</v>
      </c>
      <c r="AC55" s="33">
        <f t="shared" si="15"/>
        <v>0</v>
      </c>
      <c r="AD55" s="33">
        <f t="shared" si="15"/>
        <v>0</v>
      </c>
      <c r="AE55" s="33">
        <f t="shared" si="15"/>
        <v>0</v>
      </c>
      <c r="AF55" s="33">
        <f t="shared" si="15"/>
        <v>0</v>
      </c>
      <c r="AG55" s="33">
        <f t="shared" si="15"/>
        <v>0</v>
      </c>
      <c r="AH55" s="33">
        <f t="shared" si="15"/>
        <v>0</v>
      </c>
      <c r="AI55" s="36">
        <f>IF(ISERROR(AH55/J55),0,AH55/J55)</f>
        <v>0</v>
      </c>
      <c r="AJ55" s="36">
        <f>IF(ISERROR(AH55/$AH$63),0,AH55/$AH$63)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72</v>
      </c>
      <c r="B56" s="188"/>
      <c r="C56" s="188"/>
      <c r="D56" s="188"/>
      <c r="E56" s="189"/>
      <c r="F56" s="9"/>
      <c r="G56" s="10"/>
      <c r="H56" s="11"/>
      <c r="I56" s="11"/>
      <c r="J56" s="185">
        <v>1192802945</v>
      </c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24.95" customHeight="1" outlineLevel="1" x14ac:dyDescent="0.25">
      <c r="A57" s="19">
        <v>1</v>
      </c>
      <c r="B57" s="19"/>
      <c r="C57" s="64"/>
      <c r="D57" s="21"/>
      <c r="E57" s="22"/>
      <c r="F57" s="22"/>
      <c r="G57" s="22"/>
      <c r="H57" s="21"/>
      <c r="I57" s="21"/>
      <c r="J57" s="199"/>
      <c r="K57" s="45">
        <v>1192802945</v>
      </c>
      <c r="L57" s="59" t="s">
        <v>573</v>
      </c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IF(ISERROR(AH57/$AH$63),"-",AH57/$AH$63)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7" customFormat="1" ht="12.75" customHeight="1" x14ac:dyDescent="0.25">
      <c r="A58" s="180" t="s">
        <v>73</v>
      </c>
      <c r="B58" s="182"/>
      <c r="C58" s="182"/>
      <c r="D58" s="182"/>
      <c r="E58" s="182"/>
      <c r="F58" s="182"/>
      <c r="G58" s="182"/>
      <c r="H58" s="182"/>
      <c r="I58" s="183"/>
      <c r="J58" s="33">
        <f>+J56</f>
        <v>1192802945</v>
      </c>
      <c r="K58" s="33">
        <f>SUM(K57:K57)</f>
        <v>1192802945</v>
      </c>
      <c r="L58" s="32"/>
      <c r="M58" s="33">
        <f>SUM(M57:M57)</f>
        <v>0</v>
      </c>
      <c r="N58" s="33">
        <f>SUM(N57:N57)</f>
        <v>0</v>
      </c>
      <c r="O58" s="33">
        <f>SUM(O57:O57)</f>
        <v>0</v>
      </c>
      <c r="P58" s="34"/>
      <c r="Q58" s="35"/>
      <c r="R58" s="33">
        <f t="shared" ref="R58:AH58" si="16">SUM(R57:R57)</f>
        <v>0</v>
      </c>
      <c r="S58" s="33">
        <f t="shared" si="16"/>
        <v>0</v>
      </c>
      <c r="T58" s="33">
        <f t="shared" si="16"/>
        <v>0</v>
      </c>
      <c r="U58" s="33">
        <f t="shared" si="16"/>
        <v>0</v>
      </c>
      <c r="V58" s="33">
        <f t="shared" si="16"/>
        <v>0</v>
      </c>
      <c r="W58" s="33">
        <f t="shared" si="16"/>
        <v>0</v>
      </c>
      <c r="X58" s="33">
        <f t="shared" si="16"/>
        <v>0</v>
      </c>
      <c r="Y58" s="33">
        <f t="shared" si="16"/>
        <v>0</v>
      </c>
      <c r="Z58" s="33">
        <f t="shared" si="16"/>
        <v>0</v>
      </c>
      <c r="AA58" s="33">
        <f t="shared" si="16"/>
        <v>0</v>
      </c>
      <c r="AB58" s="33">
        <f t="shared" si="16"/>
        <v>0</v>
      </c>
      <c r="AC58" s="33">
        <f t="shared" si="16"/>
        <v>0</v>
      </c>
      <c r="AD58" s="33">
        <f t="shared" si="16"/>
        <v>0</v>
      </c>
      <c r="AE58" s="33">
        <f t="shared" si="16"/>
        <v>0</v>
      </c>
      <c r="AF58" s="33">
        <f t="shared" si="16"/>
        <v>0</v>
      </c>
      <c r="AG58" s="33">
        <f t="shared" si="16"/>
        <v>0</v>
      </c>
      <c r="AH58" s="33">
        <f t="shared" si="16"/>
        <v>0</v>
      </c>
      <c r="AI58" s="36">
        <f>IF(ISERROR(AH58/J58),0,AH58/J58)</f>
        <v>0</v>
      </c>
      <c r="AJ58" s="36">
        <f>IF(ISERROR(AH58/$AH$63),0,AH58/$AH$63)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187" t="s">
        <v>74</v>
      </c>
      <c r="B59" s="188"/>
      <c r="C59" s="188"/>
      <c r="D59" s="188"/>
      <c r="E59" s="189"/>
      <c r="F59" s="9"/>
      <c r="G59" s="10"/>
      <c r="H59" s="11"/>
      <c r="I59" s="11"/>
      <c r="J59" s="185">
        <v>850088854</v>
      </c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106" ht="24.95" customHeight="1" outlineLevel="1" x14ac:dyDescent="0.25">
      <c r="A60" s="19">
        <v>1</v>
      </c>
      <c r="B60" s="19"/>
      <c r="C60" s="50"/>
      <c r="D60" s="51"/>
      <c r="E60" s="69"/>
      <c r="F60" s="70"/>
      <c r="G60" s="71"/>
      <c r="H60" s="53"/>
      <c r="I60" s="55"/>
      <c r="J60" s="199"/>
      <c r="K60" s="99">
        <v>52821168</v>
      </c>
      <c r="L60" s="59" t="s">
        <v>173</v>
      </c>
      <c r="M60" s="47"/>
      <c r="N60" s="73"/>
      <c r="O60" s="47"/>
      <c r="P60" s="74"/>
      <c r="Q60" s="74"/>
      <c r="R60" s="99">
        <v>3325956</v>
      </c>
      <c r="S60" s="99">
        <v>3325956</v>
      </c>
      <c r="T60" s="99">
        <v>3325956</v>
      </c>
      <c r="U60" s="25">
        <f>SUM(R60:T60)</f>
        <v>9977868</v>
      </c>
      <c r="V60" s="130">
        <v>2908587</v>
      </c>
      <c r="W60" s="130">
        <v>1934725</v>
      </c>
      <c r="X60" s="130">
        <v>7917392</v>
      </c>
      <c r="Y60" s="25">
        <f>SUM(V60:X60)</f>
        <v>12760704</v>
      </c>
      <c r="Z60" s="24">
        <v>5000994</v>
      </c>
      <c r="AA60" s="24">
        <v>5000565</v>
      </c>
      <c r="AB60" s="24">
        <v>5035027</v>
      </c>
      <c r="AC60" s="25">
        <f>SUM(Z60:AB60)</f>
        <v>15036586</v>
      </c>
      <c r="AD60" s="24"/>
      <c r="AE60" s="24">
        <v>0</v>
      </c>
      <c r="AF60" s="24">
        <v>0</v>
      </c>
      <c r="AG60" s="25">
        <f>SUM(AD60:AF60)</f>
        <v>0</v>
      </c>
      <c r="AH60" s="25">
        <f>SUM(U60,Y60,AC60,AG60)</f>
        <v>37775158</v>
      </c>
      <c r="AI60" s="26">
        <f>IF(ISERROR(AH60/J59),0,AH60/J59)</f>
        <v>4.4436717199917548E-2</v>
      </c>
      <c r="AJ60" s="27">
        <f>IF(ISERROR(AH60/$AH$63),"-",AH60/$AH$63)</f>
        <v>0.91571947165861911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25">
      <c r="A61" s="19">
        <v>2</v>
      </c>
      <c r="B61" s="19"/>
      <c r="C61" s="50"/>
      <c r="D61" s="51"/>
      <c r="E61" s="69"/>
      <c r="F61" s="70"/>
      <c r="G61" s="71"/>
      <c r="H61" s="53"/>
      <c r="I61" s="55"/>
      <c r="J61" s="186"/>
      <c r="K61" s="99">
        <f>1607679+8439900</f>
        <v>10047579</v>
      </c>
      <c r="L61" s="59" t="s">
        <v>174</v>
      </c>
      <c r="M61" s="47"/>
      <c r="N61" s="73"/>
      <c r="O61" s="47"/>
      <c r="P61" s="74"/>
      <c r="Q61" s="74"/>
      <c r="R61" s="24"/>
      <c r="S61" s="99">
        <v>1899240</v>
      </c>
      <c r="T61" s="99">
        <v>820322</v>
      </c>
      <c r="U61" s="25">
        <f>SUM(R61:T61)</f>
        <v>2719562</v>
      </c>
      <c r="V61" s="130">
        <v>27736</v>
      </c>
      <c r="W61" s="24"/>
      <c r="X61" s="24"/>
      <c r="Y61" s="25">
        <f>SUM(V61:X61)</f>
        <v>27736</v>
      </c>
      <c r="Z61" s="24">
        <v>20300</v>
      </c>
      <c r="AA61" s="24">
        <v>127695</v>
      </c>
      <c r="AB61" s="24">
        <v>237237</v>
      </c>
      <c r="AC61" s="25">
        <f>SUM(Z61:AB61)</f>
        <v>385232</v>
      </c>
      <c r="AD61" s="24"/>
      <c r="AE61" s="24">
        <v>0</v>
      </c>
      <c r="AF61" s="24">
        <v>0</v>
      </c>
      <c r="AG61" s="25">
        <f>SUM(AD61:AF61)</f>
        <v>0</v>
      </c>
      <c r="AH61" s="25">
        <f>SUM(U61,Y61,AC61,AG61)</f>
        <v>3132530</v>
      </c>
      <c r="AI61" s="26">
        <f>IF(ISERROR(AH61/J59),0,AH61/J59)</f>
        <v>3.6849442093732005E-3</v>
      </c>
      <c r="AJ61" s="27">
        <f>IF(ISERROR(AH61/$AH$63),"-",AH61/$AH$63)</f>
        <v>7.593664377405844E-2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37" customFormat="1" ht="12.75" customHeight="1" x14ac:dyDescent="0.25">
      <c r="A62" s="187" t="s">
        <v>75</v>
      </c>
      <c r="B62" s="188"/>
      <c r="C62" s="188"/>
      <c r="D62" s="188"/>
      <c r="E62" s="189"/>
      <c r="F62" s="187"/>
      <c r="G62" s="188"/>
      <c r="H62" s="188"/>
      <c r="I62" s="188"/>
      <c r="J62" s="75">
        <f>J59</f>
        <v>850088854</v>
      </c>
      <c r="K62" s="75">
        <f>SUM(K60:K61)</f>
        <v>62868747</v>
      </c>
      <c r="L62" s="76"/>
      <c r="M62" s="75">
        <f>SUM(M60:M60)</f>
        <v>0</v>
      </c>
      <c r="N62" s="75">
        <f>SUM(N60:N60)</f>
        <v>0</v>
      </c>
      <c r="O62" s="75">
        <f>SUM(O60:O60)</f>
        <v>0</v>
      </c>
      <c r="P62" s="77"/>
      <c r="Q62" s="38"/>
      <c r="R62" s="75">
        <f t="shared" ref="R62:T62" si="17">SUM(R60:R61)</f>
        <v>3325956</v>
      </c>
      <c r="S62" s="75">
        <f t="shared" si="17"/>
        <v>5225196</v>
      </c>
      <c r="T62" s="75">
        <f t="shared" si="17"/>
        <v>4146278</v>
      </c>
      <c r="U62" s="75">
        <f>SUM(U60:U61)</f>
        <v>12697430</v>
      </c>
      <c r="V62" s="75">
        <f>SUM(V60:V61)</f>
        <v>2936323</v>
      </c>
      <c r="W62" s="75">
        <f t="shared" ref="W62:X62" si="18">SUM(W60:W61)</f>
        <v>1934725</v>
      </c>
      <c r="X62" s="75">
        <f t="shared" si="18"/>
        <v>7917392</v>
      </c>
      <c r="Y62" s="75">
        <f t="shared" ref="Y62" si="19">SUM(Y60:Y60)</f>
        <v>12760704</v>
      </c>
      <c r="Z62" s="75">
        <f>SUM(Z60:Z61)</f>
        <v>5021294</v>
      </c>
      <c r="AA62" s="75">
        <f t="shared" ref="AA62:AH62" si="20">SUM(AA60:AA61)</f>
        <v>5128260</v>
      </c>
      <c r="AB62" s="75">
        <f t="shared" si="20"/>
        <v>5272264</v>
      </c>
      <c r="AC62" s="75">
        <f t="shared" si="20"/>
        <v>15421818</v>
      </c>
      <c r="AD62" s="75">
        <f t="shared" si="20"/>
        <v>0</v>
      </c>
      <c r="AE62" s="75">
        <f t="shared" si="20"/>
        <v>0</v>
      </c>
      <c r="AF62" s="75">
        <f t="shared" si="20"/>
        <v>0</v>
      </c>
      <c r="AG62" s="75">
        <f t="shared" si="20"/>
        <v>0</v>
      </c>
      <c r="AH62" s="75">
        <f t="shared" si="20"/>
        <v>40907688</v>
      </c>
      <c r="AI62" s="78">
        <f>IF(ISERROR(AH62/J62),0,AH62/J62)</f>
        <v>4.812166140929075E-2</v>
      </c>
      <c r="AJ62" s="78">
        <f>IF(ISERROR(AH62/$AH$63),0,AH62/$AH$63)</f>
        <v>0.99165611543267751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79" customFormat="1" ht="15" customHeight="1" x14ac:dyDescent="0.25">
      <c r="A63" s="195" t="str">
        <f>"TOTAL ASIG."&amp;" "&amp;$A$5</f>
        <v>TOTAL ASIG. 24-03-343 "Programa de Apoyo a Personas en Situación de Calle"</v>
      </c>
      <c r="B63" s="196"/>
      <c r="C63" s="196"/>
      <c r="D63" s="196"/>
      <c r="E63" s="196"/>
      <c r="F63" s="196"/>
      <c r="G63" s="196"/>
      <c r="H63" s="196"/>
      <c r="I63" s="197"/>
      <c r="J63" s="33">
        <f>SUM(J11,J16,J19,J22,J25,J28,J31,J34,J37,J40,J43,J46,J49,J52,J55,J58,J62)</f>
        <v>3832089000</v>
      </c>
      <c r="K63" s="33">
        <f>SUM(K11,K16,K19,K22,K25,K28,K31,K34,K37,K40,K43,K46,K49,K52,K55,K58,K62)</f>
        <v>3044513094</v>
      </c>
      <c r="L63" s="32"/>
      <c r="M63" s="33">
        <f>+M11+M16+M19+M22+M25+M28+M31+M34+M37+M40+M43+M46+M58+M49+M52+M62</f>
        <v>0</v>
      </c>
      <c r="N63" s="33">
        <f>+N11+N16+N19+N22+N25+N28+N31+N34+N37+N40+N43+N46+N58+N49+N52+N62</f>
        <v>0</v>
      </c>
      <c r="O63" s="33">
        <f>+O11+O16+O19+O22+O25+O28+O31+O34+O37+O40+O43+O46+O58+O49+O52+O62</f>
        <v>0</v>
      </c>
      <c r="P63" s="34"/>
      <c r="Q63" s="35"/>
      <c r="R63" s="33">
        <f t="shared" ref="R63:AH63" si="21">+R11+R16+R19+R22+R25+R28+R31+R34+R37+R40+R43+R46+R58+R49+R52+R62</f>
        <v>3374928</v>
      </c>
      <c r="S63" s="33">
        <f t="shared" si="21"/>
        <v>5274168</v>
      </c>
      <c r="T63" s="33">
        <f t="shared" si="21"/>
        <v>4183788</v>
      </c>
      <c r="U63" s="33">
        <f t="shared" si="21"/>
        <v>12832884</v>
      </c>
      <c r="V63" s="33">
        <f t="shared" si="21"/>
        <v>2936323</v>
      </c>
      <c r="W63" s="33">
        <f t="shared" si="21"/>
        <v>1934725</v>
      </c>
      <c r="X63" s="33">
        <f t="shared" si="21"/>
        <v>8052066</v>
      </c>
      <c r="Y63" s="33">
        <f t="shared" si="21"/>
        <v>12895378</v>
      </c>
      <c r="Z63" s="33">
        <f t="shared" si="21"/>
        <v>5046149</v>
      </c>
      <c r="AA63" s="33">
        <f t="shared" si="21"/>
        <v>5152869</v>
      </c>
      <c r="AB63" s="33">
        <f t="shared" si="21"/>
        <v>5296873</v>
      </c>
      <c r="AC63" s="33">
        <f t="shared" si="21"/>
        <v>15495891</v>
      </c>
      <c r="AD63" s="33">
        <f t="shared" si="21"/>
        <v>0</v>
      </c>
      <c r="AE63" s="33">
        <f t="shared" si="21"/>
        <v>0</v>
      </c>
      <c r="AF63" s="33">
        <f t="shared" si="21"/>
        <v>0</v>
      </c>
      <c r="AG63" s="33">
        <f t="shared" si="21"/>
        <v>0</v>
      </c>
      <c r="AH63" s="33">
        <f t="shared" si="21"/>
        <v>41251889</v>
      </c>
      <c r="AI63" s="36">
        <f>IF(ISERROR(AH63/J63),0,AH63/J63)</f>
        <v>1.0764856713922875E-2</v>
      </c>
      <c r="AJ63" s="36">
        <f>IF(ISERROR(AH63/$AH$63),0,AH63/$AH$63)</f>
        <v>1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x14ac:dyDescent="0.25">
      <c r="J64" s="81"/>
      <c r="R64" s="81"/>
      <c r="S64" s="81"/>
      <c r="T64" s="81"/>
      <c r="V64" s="81"/>
      <c r="W64" s="81"/>
      <c r="X64" s="81"/>
      <c r="Z64" s="81"/>
      <c r="AA64" s="81"/>
      <c r="AB64" s="81"/>
      <c r="AD64" s="81"/>
      <c r="AE64" s="81"/>
      <c r="AF64" s="8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x14ac:dyDescent="0.25">
      <c r="J65" s="81"/>
      <c r="R65" s="81"/>
      <c r="S65" s="81"/>
      <c r="T65" s="81"/>
      <c r="V65" s="81"/>
      <c r="W65" s="81"/>
      <c r="X65" s="81"/>
      <c r="Z65" s="81"/>
      <c r="AA65" s="81"/>
      <c r="AB65" s="81"/>
      <c r="AD65" s="81"/>
      <c r="AE65" s="81"/>
      <c r="AF65" s="8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x14ac:dyDescent="0.25">
      <c r="J66" s="81"/>
      <c r="R66" s="81"/>
      <c r="S66" s="81"/>
      <c r="T66" s="81"/>
      <c r="V66" s="81"/>
      <c r="W66" s="81"/>
      <c r="X66" s="81"/>
      <c r="Z66" s="81"/>
      <c r="AA66" s="81"/>
      <c r="AB66" s="81"/>
      <c r="AD66" s="81"/>
      <c r="AE66" s="81"/>
      <c r="AF66" s="81"/>
    </row>
    <row r="67" spans="1:106" x14ac:dyDescent="0.25">
      <c r="J67" s="81"/>
      <c r="R67" s="81"/>
      <c r="S67" s="81"/>
      <c r="T67" s="81"/>
      <c r="V67" s="81"/>
      <c r="W67" s="81"/>
      <c r="X67" s="81"/>
      <c r="Z67" s="81"/>
      <c r="AA67" s="81"/>
      <c r="AB67" s="81"/>
      <c r="AD67" s="81"/>
      <c r="AE67" s="81"/>
      <c r="AF67" s="8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x14ac:dyDescent="0.25">
      <c r="J68" s="81"/>
      <c r="R68" s="81"/>
      <c r="S68" s="81"/>
      <c r="T68" s="81"/>
      <c r="V68" s="81"/>
      <c r="W68" s="81"/>
      <c r="X68" s="81"/>
      <c r="Z68" s="81"/>
      <c r="AA68" s="81"/>
      <c r="AB68" s="81"/>
      <c r="AD68" s="81"/>
      <c r="AE68" s="81"/>
      <c r="AF68" s="81"/>
    </row>
    <row r="69" spans="1:106" x14ac:dyDescent="0.25">
      <c r="J69" s="81"/>
      <c r="R69" s="81"/>
      <c r="S69" s="81"/>
      <c r="T69" s="81"/>
      <c r="V69" s="81"/>
      <c r="W69" s="81"/>
      <c r="X69" s="81"/>
      <c r="Z69" s="81"/>
      <c r="AA69" s="81"/>
      <c r="AB69" s="81"/>
      <c r="AD69" s="81"/>
      <c r="AE69" s="81"/>
      <c r="AF69" s="81"/>
    </row>
    <row r="70" spans="1:106" x14ac:dyDescent="0.25">
      <c r="J70" s="81"/>
      <c r="R70" s="81"/>
      <c r="S70" s="81"/>
      <c r="T70" s="81"/>
      <c r="V70" s="81"/>
      <c r="W70" s="81"/>
      <c r="X70" s="81"/>
      <c r="Z70" s="81"/>
      <c r="AA70" s="81"/>
      <c r="AB70" s="81"/>
      <c r="AD70" s="81"/>
      <c r="AE70" s="81"/>
      <c r="AF70" s="81"/>
    </row>
    <row r="71" spans="1:106" x14ac:dyDescent="0.25">
      <c r="J71" s="81"/>
      <c r="R71" s="81"/>
      <c r="S71" s="81"/>
      <c r="T71" s="81"/>
      <c r="V71" s="81"/>
      <c r="W71" s="81"/>
      <c r="X71" s="81"/>
      <c r="Z71" s="81"/>
      <c r="AA71" s="81"/>
      <c r="AB71" s="81"/>
      <c r="AD71" s="81"/>
      <c r="AE71" s="81"/>
      <c r="AF71" s="81"/>
    </row>
    <row r="72" spans="1:106" x14ac:dyDescent="0.25">
      <c r="A72" s="2"/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</row>
    <row r="73" spans="1:106" x14ac:dyDescent="0.25">
      <c r="A73" s="2"/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</row>
    <row r="74" spans="1:106" x14ac:dyDescent="0.25">
      <c r="A74" s="2"/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A75" s="2"/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A76" s="2"/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A77" s="2"/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A78" s="2"/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A79" s="2"/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2" spans="5:5" x14ac:dyDescent="0.25">
      <c r="E82" s="85"/>
    </row>
  </sheetData>
  <mergeCells count="79">
    <mergeCell ref="A53:E53"/>
    <mergeCell ref="J53:J54"/>
    <mergeCell ref="A55:I55"/>
    <mergeCell ref="J56:J5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A16:I16"/>
    <mergeCell ref="Z6:AB6"/>
    <mergeCell ref="AC6:AC7"/>
    <mergeCell ref="AD6:AF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5"/>
    <mergeCell ref="AG6:AG7"/>
    <mergeCell ref="G6:G7"/>
    <mergeCell ref="H6:I6"/>
    <mergeCell ref="J6:J7"/>
    <mergeCell ref="K6:K7"/>
    <mergeCell ref="L6:L7"/>
    <mergeCell ref="M6:O6"/>
    <mergeCell ref="Y6:Y7"/>
    <mergeCell ref="J38:J39"/>
    <mergeCell ref="A28:I28"/>
    <mergeCell ref="A17:E17"/>
    <mergeCell ref="A19:I19"/>
    <mergeCell ref="A20:E20"/>
    <mergeCell ref="A22:I22"/>
    <mergeCell ref="A23:E23"/>
    <mergeCell ref="A25:I25"/>
    <mergeCell ref="A26:E26"/>
    <mergeCell ref="A47:E47"/>
    <mergeCell ref="A49:I49"/>
    <mergeCell ref="A50:E50"/>
    <mergeCell ref="J17:J18"/>
    <mergeCell ref="J20:J21"/>
    <mergeCell ref="A40:I40"/>
    <mergeCell ref="A29:E29"/>
    <mergeCell ref="A31:I31"/>
    <mergeCell ref="A32:E32"/>
    <mergeCell ref="A34:I34"/>
    <mergeCell ref="A35:E35"/>
    <mergeCell ref="A37:I37"/>
    <mergeCell ref="A38:E38"/>
    <mergeCell ref="J29:J30"/>
    <mergeCell ref="J32:J33"/>
    <mergeCell ref="J35:J36"/>
    <mergeCell ref="J41:J42"/>
    <mergeCell ref="J44:J45"/>
    <mergeCell ref="J47:J48"/>
    <mergeCell ref="J50:J51"/>
    <mergeCell ref="A63:I63"/>
    <mergeCell ref="A56:E56"/>
    <mergeCell ref="A58:I58"/>
    <mergeCell ref="A59:E59"/>
    <mergeCell ref="A62:E62"/>
    <mergeCell ref="F62:I62"/>
    <mergeCell ref="J59:J61"/>
    <mergeCell ref="A52:I52"/>
    <mergeCell ref="A41:E41"/>
    <mergeCell ref="A43:I43"/>
    <mergeCell ref="A44:E44"/>
    <mergeCell ref="A46:I46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9D46324-8A54-47F8-B49C-73143C5B739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857BA62-BA8B-42BA-9084-0BEE6FEEBD19}">
      <formula1>42005</formula1>
    </dataValidation>
    <dataValidation type="date" operator="greaterThan" allowBlank="1" showInputMessage="1" showErrorMessage="1" errorTitle="Error en Ingresos de Fechas" error="La fecha debe corresponder al Año 2014." sqref="D57 D51 D45 D33 D27 D21 D13:D15 D9:D10 D18 D30 D42 D48 D54" xr:uid="{25AD0C36-7944-40C7-9211-269E6D55775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7:I57 H51:I51 H45:I45 H33:I33 H27:I27 H21:I21 H13:I15 H10:I10 H18:I18 H30:I30 H42:I42 H48:I48 H54:I54" xr:uid="{FB8F456C-15DC-4D19-A830-FC0DA44A0CC3}">
      <formula1>42005</formula1>
    </dataValidation>
    <dataValidation allowBlank="1" showInputMessage="1" showErrorMessage="1" errorTitle="Sólo números" error="Sólo ingresar números sin letras_x000a_" sqref="O56:O57 O50:O51 O44:O45 O38:O39 O32:O33 O26:O27 O20:O21 O12:O15 O8:O10 O17:O18 O23:O24 O29:O30 O35:O36 O41:O42 P42 O47:O48 O59:O61 O53:O54" xr:uid="{DA6800CF-F7FC-472E-88A5-4A3375703A65}"/>
    <dataValidation type="textLength" operator="lessThanOrEqual" allowBlank="1" showInputMessage="1" showErrorMessage="1" errorTitle="MÁXIMO DE CARACTERES SOBREPASADO" error="Sólo 255 caracteres por celdas" sqref="P57:Q57 P51:Q51 P48:Q48 E51:G51 C51 P45:Q45 L45 E45:G45 C45 E39:G39 N39 P39:Q39 P33:Q33 C57 E33:G33 C33 P27:Q27 C54 E27:G27 C27 P21:Q21 N60:N61 E21:G21 C21 P13:Q15 P60:Q61 E13:G15 C13:C15 C9:C10 L9:L10 P9:Q10 E9:G10 C18 E18:G18 E60:G61 P18:Q18 P24:Q24 E24:G24 N24 C30 E30:G30 E57:G57 P30:Q30 E36:G36 N36 P36:Q36 C42 E42:G42 L42 Q42 C48 E48:G48 L48 P54:Q54 E54:G54" xr:uid="{EB3B9863-8B7C-456D-9052-555C809AB888}">
      <formula1>255</formula1>
    </dataValidation>
    <dataValidation type="textLength" operator="lessThanOrEqual" allowBlank="1" showInputMessage="1" showErrorMessage="1" sqref="K57 K51 K45 K39 K27 K21 K61 K9:K10 K18 K24 K30 K36 K42 K48 K54" xr:uid="{FD197347-751D-4BD0-858F-E9D56EDFA96A}">
      <formula1>255</formula1>
    </dataValidation>
    <dataValidation type="decimal" allowBlank="1" showInputMessage="1" showErrorMessage="1" errorTitle="Sólo números" error="Sólo ingresar números sin letras_x000a_" sqref="M57:N57 M51:N51 R51:T51 AD51:AF51 Z51:AB51 V51:X51 M45:N45 R45:T45 AD45:AF45 Z45:AB45 V45:X45 M39 R39:T39 Z39:AB39 AD39:AF39 V39:X39 M33:N33 R33:T33 AD33:AF33 Z33:AB33 V33:X33 M27:N27 R27:T27 AD27:AF27 Z27:AB27 V27:X27 R21:T21 AD21:AF21 Z21:AB21 V21:X21 M21:N21 R61 Z13:AB15 AD13:AF15 V13:X15 M13:N15 Z9:AB10 AD9:AF10 R9:T10 V9:X10 M9:N10 M18:N18 V18:X18 Z18:AB18 AD18:AF18 R18:T18 AD24:AF24 V24:X24 Z24:AB24 M24 R24:T24 V30:X30 Z30:AB30 AD30:AF30 R30:T30 M30:N30 AD36:AF36 V36:X36 Z36:AB36 R36:T36 M36 V42:X42 Z42:AB42 AD42:AF42 R42:T42 M42:N42 V48:X48 Z48:AB48 AD48:AF48 R48:T48 M48:N48 V57:X57 Z57:AB57 AD57:AF57 R57:T57 M60:M61 R14:T15 Z60:AB61 AD60:AF61 W61:X61 M54:N54 R54:T54 AD54:AF54 Z54:AB54 V54:X54" xr:uid="{64D97BE3-E0E9-4691-9C1E-61BBDF826E03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61" unlockedFormula="1"/>
    <ignoredError sqref="AI14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J41"/>
  <sheetViews>
    <sheetView topLeftCell="A9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'24-02-010 Ind. A Técnicas'!A5:U5</f>
        <v>24-02-010 "Programa de Ayudas Técnicas - SENADIS"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+'24-02-010 Ind. A Técnicas'!J11</f>
        <v>0</v>
      </c>
      <c r="C8" s="63">
        <f>+'24-02-010 Ind. A Técnicas'!K11</f>
        <v>0</v>
      </c>
      <c r="D8" s="63">
        <f>+'24-02-010 Ind. A Técnicas'!M11</f>
        <v>0</v>
      </c>
      <c r="E8" s="63">
        <f>+'24-02-010 Ind. A Técnicas'!N11</f>
        <v>0</v>
      </c>
      <c r="F8" s="63">
        <f>+'24-02-010 Ind. A Técnicas'!O11</f>
        <v>0</v>
      </c>
      <c r="G8" s="63">
        <f>+'24-02-010 Ind. A Técnicas'!R11</f>
        <v>0</v>
      </c>
      <c r="H8" s="63">
        <f>+'24-02-010 Ind. A Técnicas'!S11</f>
        <v>0</v>
      </c>
      <c r="I8" s="63">
        <f>+'24-02-010 Ind. A Técnicas'!T11</f>
        <v>0</v>
      </c>
      <c r="J8" s="63">
        <f>+'24-02-010 Ind. A Técnicas'!U11</f>
        <v>0</v>
      </c>
      <c r="K8" s="63">
        <f>+'24-02-010 Ind. A Técnicas'!V11</f>
        <v>0</v>
      </c>
      <c r="L8" s="63">
        <f>+'24-02-010 Ind. A Técnicas'!W11</f>
        <v>0</v>
      </c>
      <c r="M8" s="63">
        <f>+'24-02-010 Ind. A Técnicas'!X11</f>
        <v>0</v>
      </c>
      <c r="N8" s="63">
        <f>+'24-02-010 Ind. A Técnicas'!Y11</f>
        <v>0</v>
      </c>
      <c r="O8" s="63">
        <f>+'24-02-010 Ind. A Técnicas'!Z11</f>
        <v>0</v>
      </c>
      <c r="P8" s="63">
        <f>+'24-02-010 Ind. A Técnicas'!AA11</f>
        <v>0</v>
      </c>
      <c r="Q8" s="63">
        <f>+'24-02-010 Ind. A Técnicas'!AB11</f>
        <v>0</v>
      </c>
      <c r="R8" s="63">
        <f>+'24-02-010 Ind. A Técnicas'!AC11</f>
        <v>0</v>
      </c>
      <c r="S8" s="63">
        <f>+'24-02-010 Ind. A Técnicas'!AD11</f>
        <v>0</v>
      </c>
      <c r="T8" s="63">
        <f>+'24-02-010 Ind. A Técnicas'!AE11</f>
        <v>0</v>
      </c>
      <c r="U8" s="63">
        <f>+'24-02-010 Ind. A Técnicas'!AF11</f>
        <v>0</v>
      </c>
      <c r="V8" s="63">
        <f>+'24-02-010 Ind. A Técnicas'!AG11</f>
        <v>0</v>
      </c>
      <c r="W8" s="63">
        <f>+'24-02-010 Ind. A Técnicas'!AH11</f>
        <v>0</v>
      </c>
      <c r="X8" s="87">
        <f>+'24-02-010 Ind. A Técnicas'!AI11</f>
        <v>0</v>
      </c>
      <c r="Y8" s="87">
        <f>+'24-02-010 Ind. A Técnicas'!AJ11</f>
        <v>0</v>
      </c>
    </row>
    <row r="9" spans="1:36" ht="24.75" customHeight="1" x14ac:dyDescent="0.25">
      <c r="A9" s="86" t="s">
        <v>46</v>
      </c>
      <c r="B9" s="63">
        <f>+'24-02-010 Ind. A Técnicas'!J15</f>
        <v>0</v>
      </c>
      <c r="C9" s="63">
        <f>+'24-02-010 Ind. A Técnicas'!K15</f>
        <v>0</v>
      </c>
      <c r="D9" s="63">
        <f>+'24-02-010 Ind. A Técnicas'!M15</f>
        <v>0</v>
      </c>
      <c r="E9" s="63">
        <f>+'24-02-010 Ind. A Técnicas'!N15</f>
        <v>0</v>
      </c>
      <c r="F9" s="63">
        <f>+'24-02-010 Ind. A Técnicas'!O15</f>
        <v>0</v>
      </c>
      <c r="G9" s="63">
        <f>+'24-02-010 Ind. A Técnicas'!R15</f>
        <v>0</v>
      </c>
      <c r="H9" s="63">
        <f>+'24-02-010 Ind. A Técnicas'!S15</f>
        <v>0</v>
      </c>
      <c r="I9" s="63">
        <f>+'24-02-010 Ind. A Técnicas'!T15</f>
        <v>0</v>
      </c>
      <c r="J9" s="63">
        <f>+'24-02-010 Ind. A Técnicas'!U15</f>
        <v>0</v>
      </c>
      <c r="K9" s="63">
        <f>+'24-02-010 Ind. A Técnicas'!V15</f>
        <v>0</v>
      </c>
      <c r="L9" s="63">
        <f>+'24-02-010 Ind. A Técnicas'!W15</f>
        <v>0</v>
      </c>
      <c r="M9" s="63">
        <f>+'24-02-010 Ind. A Técnicas'!X15</f>
        <v>0</v>
      </c>
      <c r="N9" s="63">
        <f>+'24-02-010 Ind. A Técnicas'!Y15</f>
        <v>0</v>
      </c>
      <c r="O9" s="63">
        <f>+'24-02-010 Ind. A Técnicas'!Z15</f>
        <v>0</v>
      </c>
      <c r="P9" s="63">
        <f>+'24-02-010 Ind. A Técnicas'!AA15</f>
        <v>0</v>
      </c>
      <c r="Q9" s="63">
        <f>+'24-02-010 Ind. A Técnicas'!AB15</f>
        <v>0</v>
      </c>
      <c r="R9" s="63">
        <f>+'24-02-010 Ind. A Técnicas'!AC15</f>
        <v>0</v>
      </c>
      <c r="S9" s="63">
        <f>+'24-02-010 Ind. A Técnicas'!AD15</f>
        <v>0</v>
      </c>
      <c r="T9" s="63">
        <f>+'24-02-010 Ind. A Técnicas'!AE15</f>
        <v>0</v>
      </c>
      <c r="U9" s="63">
        <f>+'24-02-010 Ind. A Técnicas'!AF15</f>
        <v>0</v>
      </c>
      <c r="V9" s="63">
        <f>+'24-02-010 Ind. A Técnicas'!AG15</f>
        <v>0</v>
      </c>
      <c r="W9" s="63">
        <f>+'24-02-010 Ind. A Técnicas'!AH15</f>
        <v>0</v>
      </c>
      <c r="X9" s="87">
        <f>+'24-02-010 Ind. A Técnicas'!AI15</f>
        <v>0</v>
      </c>
      <c r="Y9" s="87">
        <f>+'24-02-010 Ind. A Técnicas'!AJ15</f>
        <v>0</v>
      </c>
    </row>
    <row r="10" spans="1:36" ht="24.75" customHeight="1" x14ac:dyDescent="0.25">
      <c r="A10" s="86" t="s">
        <v>48</v>
      </c>
      <c r="B10" s="63">
        <f>+'24-02-010 Ind. A Técnicas'!J19</f>
        <v>0</v>
      </c>
      <c r="C10" s="63">
        <f>+'24-02-010 Ind. A Técnicas'!K19</f>
        <v>0</v>
      </c>
      <c r="D10" s="63">
        <f>+'24-02-010 Ind. A Técnicas'!M19</f>
        <v>0</v>
      </c>
      <c r="E10" s="63">
        <f>+'24-02-010 Ind. A Técnicas'!N19</f>
        <v>0</v>
      </c>
      <c r="F10" s="63">
        <f>+'24-02-010 Ind. A Técnicas'!O19</f>
        <v>0</v>
      </c>
      <c r="G10" s="63">
        <f>+'24-02-010 Ind. A Técnicas'!R19</f>
        <v>0</v>
      </c>
      <c r="H10" s="63">
        <f>+'24-02-010 Ind. A Técnicas'!S19</f>
        <v>0</v>
      </c>
      <c r="I10" s="63">
        <f>+'24-02-010 Ind. A Técnicas'!T19</f>
        <v>0</v>
      </c>
      <c r="J10" s="63">
        <f>+'24-02-010 Ind. A Técnicas'!U19</f>
        <v>0</v>
      </c>
      <c r="K10" s="63">
        <f>+'24-02-010 Ind. A Técnicas'!V19</f>
        <v>0</v>
      </c>
      <c r="L10" s="63">
        <f>+'24-02-010 Ind. A Técnicas'!W19</f>
        <v>0</v>
      </c>
      <c r="M10" s="63">
        <f>+'24-02-010 Ind. A Técnicas'!X19</f>
        <v>0</v>
      </c>
      <c r="N10" s="63">
        <f>+'24-02-010 Ind. A Técnicas'!Y19</f>
        <v>0</v>
      </c>
      <c r="O10" s="63">
        <f>+'24-02-010 Ind. A Técnicas'!Z19</f>
        <v>0</v>
      </c>
      <c r="P10" s="63">
        <f>+'24-02-010 Ind. A Técnicas'!AA19</f>
        <v>0</v>
      </c>
      <c r="Q10" s="63">
        <f>+'24-02-010 Ind. A Técnicas'!AB19</f>
        <v>0</v>
      </c>
      <c r="R10" s="63">
        <f>+'24-02-010 Ind. A Técnicas'!AC19</f>
        <v>0</v>
      </c>
      <c r="S10" s="63">
        <f>+'24-02-010 Ind. A Técnicas'!AD19</f>
        <v>0</v>
      </c>
      <c r="T10" s="63">
        <f>+'24-02-010 Ind. A Técnicas'!AE19</f>
        <v>0</v>
      </c>
      <c r="U10" s="63">
        <f>+'24-02-010 Ind. A Técnicas'!AF19</f>
        <v>0</v>
      </c>
      <c r="V10" s="63">
        <f>+'24-02-010 Ind. A Técnicas'!AG19</f>
        <v>0</v>
      </c>
      <c r="W10" s="63">
        <f>+'24-02-010 Ind. A Técnicas'!AH19</f>
        <v>0</v>
      </c>
      <c r="X10" s="87">
        <f>+'24-02-010 Ind. A Técnicas'!AI19</f>
        <v>0</v>
      </c>
      <c r="Y10" s="87">
        <f>+'24-02-010 Ind. A Técnicas'!AJ19</f>
        <v>0</v>
      </c>
    </row>
    <row r="11" spans="1:36" ht="24.75" customHeight="1" x14ac:dyDescent="0.25">
      <c r="A11" s="86" t="s">
        <v>50</v>
      </c>
      <c r="B11" s="63">
        <f>+'24-02-010 Ind. A Técnicas'!J23</f>
        <v>0</v>
      </c>
      <c r="C11" s="63">
        <f>+'24-02-010 Ind. A Técnicas'!K23</f>
        <v>0</v>
      </c>
      <c r="D11" s="63">
        <f>+'24-02-010 Ind. A Técnicas'!M23</f>
        <v>0</v>
      </c>
      <c r="E11" s="63">
        <f>+'24-02-010 Ind. A Técnicas'!N23</f>
        <v>0</v>
      </c>
      <c r="F11" s="63">
        <f>+'24-02-010 Ind. A Técnicas'!O23</f>
        <v>0</v>
      </c>
      <c r="G11" s="63">
        <f>+'24-02-010 Ind. A Técnicas'!R23</f>
        <v>0</v>
      </c>
      <c r="H11" s="63">
        <f>+'24-02-010 Ind. A Técnicas'!S23</f>
        <v>0</v>
      </c>
      <c r="I11" s="63">
        <f>+'24-02-010 Ind. A Técnicas'!T23</f>
        <v>0</v>
      </c>
      <c r="J11" s="63">
        <f>+'24-02-010 Ind. A Técnicas'!U23</f>
        <v>0</v>
      </c>
      <c r="K11" s="63">
        <f>+'24-02-010 Ind. A Técnicas'!V23</f>
        <v>0</v>
      </c>
      <c r="L11" s="63">
        <f>+'24-02-010 Ind. A Técnicas'!W23</f>
        <v>0</v>
      </c>
      <c r="M11" s="63">
        <f>+'24-02-010 Ind. A Técnicas'!X23</f>
        <v>0</v>
      </c>
      <c r="N11" s="63">
        <f>+'24-02-010 Ind. A Técnicas'!Y23</f>
        <v>0</v>
      </c>
      <c r="O11" s="63">
        <f>+'24-02-010 Ind. A Técnicas'!Z23</f>
        <v>0</v>
      </c>
      <c r="P11" s="63">
        <f>+'24-02-010 Ind. A Técnicas'!AA23</f>
        <v>0</v>
      </c>
      <c r="Q11" s="63">
        <f>+'24-02-010 Ind. A Técnicas'!AB23</f>
        <v>0</v>
      </c>
      <c r="R11" s="63">
        <f>+'24-02-010 Ind. A Técnicas'!AC23</f>
        <v>0</v>
      </c>
      <c r="S11" s="63">
        <f>+'24-02-010 Ind. A Técnicas'!AD23</f>
        <v>0</v>
      </c>
      <c r="T11" s="63">
        <f>+'24-02-010 Ind. A Técnicas'!AE23</f>
        <v>0</v>
      </c>
      <c r="U11" s="63">
        <f>+'24-02-010 Ind. A Técnicas'!AF23</f>
        <v>0</v>
      </c>
      <c r="V11" s="63">
        <f>+'24-02-010 Ind. A Técnicas'!AG23</f>
        <v>0</v>
      </c>
      <c r="W11" s="63">
        <f>+'24-02-010 Ind. A Técnicas'!AH23</f>
        <v>0</v>
      </c>
      <c r="X11" s="87">
        <f>+'24-02-010 Ind. A Técnicas'!AI23</f>
        <v>0</v>
      </c>
      <c r="Y11" s="87">
        <f>+'24-02-010 Ind. A Técnicas'!AJ23</f>
        <v>0</v>
      </c>
    </row>
    <row r="12" spans="1:36" ht="24.75" customHeight="1" x14ac:dyDescent="0.25">
      <c r="A12" s="86" t="s">
        <v>52</v>
      </c>
      <c r="B12" s="63">
        <f>+'24-02-010 Ind. A Técnicas'!J27</f>
        <v>0</v>
      </c>
      <c r="C12" s="63">
        <f>+'24-02-010 Ind. A Técnicas'!K27</f>
        <v>0</v>
      </c>
      <c r="D12" s="63">
        <f>+'24-02-010 Ind. A Técnicas'!M27</f>
        <v>0</v>
      </c>
      <c r="E12" s="63">
        <f>+'24-02-010 Ind. A Técnicas'!N27</f>
        <v>0</v>
      </c>
      <c r="F12" s="63">
        <f>+'24-02-010 Ind. A Técnicas'!O27</f>
        <v>0</v>
      </c>
      <c r="G12" s="63">
        <f>+'24-02-010 Ind. A Técnicas'!R27</f>
        <v>0</v>
      </c>
      <c r="H12" s="63">
        <f>+'24-02-010 Ind. A Técnicas'!S27</f>
        <v>0</v>
      </c>
      <c r="I12" s="63">
        <f>+'24-02-010 Ind. A Técnicas'!T27</f>
        <v>0</v>
      </c>
      <c r="J12" s="63">
        <f>+'24-02-010 Ind. A Técnicas'!U27</f>
        <v>0</v>
      </c>
      <c r="K12" s="63">
        <f>+'24-02-010 Ind. A Técnicas'!V27</f>
        <v>0</v>
      </c>
      <c r="L12" s="63">
        <f>+'24-02-010 Ind. A Técnicas'!W27</f>
        <v>0</v>
      </c>
      <c r="M12" s="63">
        <f>+'24-02-010 Ind. A Técnicas'!X27</f>
        <v>0</v>
      </c>
      <c r="N12" s="63">
        <f>+'24-02-010 Ind. A Técnicas'!Y27</f>
        <v>0</v>
      </c>
      <c r="O12" s="63">
        <f>+'24-02-010 Ind. A Técnicas'!Z27</f>
        <v>0</v>
      </c>
      <c r="P12" s="63">
        <f>+'24-02-010 Ind. A Técnicas'!AA27</f>
        <v>0</v>
      </c>
      <c r="Q12" s="63">
        <f>+'24-02-010 Ind. A Técnicas'!AB27</f>
        <v>0</v>
      </c>
      <c r="R12" s="63">
        <f>+'24-02-010 Ind. A Técnicas'!AC27</f>
        <v>0</v>
      </c>
      <c r="S12" s="63">
        <f>+'24-02-010 Ind. A Técnicas'!AD27</f>
        <v>0</v>
      </c>
      <c r="T12" s="63">
        <f>+'24-02-010 Ind. A Técnicas'!AE27</f>
        <v>0</v>
      </c>
      <c r="U12" s="63">
        <f>+'24-02-010 Ind. A Técnicas'!AF27</f>
        <v>0</v>
      </c>
      <c r="V12" s="63">
        <f>+'24-02-010 Ind. A Técnicas'!AG27</f>
        <v>0</v>
      </c>
      <c r="W12" s="63">
        <f>+'24-02-010 Ind. A Técnicas'!AH27</f>
        <v>0</v>
      </c>
      <c r="X12" s="87">
        <f>+'24-02-010 Ind. A Técnicas'!AI27</f>
        <v>0</v>
      </c>
      <c r="Y12" s="87">
        <f>+'24-02-010 Ind. A Técnicas'!AJ27</f>
        <v>0</v>
      </c>
    </row>
    <row r="13" spans="1:36" ht="24.75" customHeight="1" x14ac:dyDescent="0.25">
      <c r="A13" s="86" t="s">
        <v>54</v>
      </c>
      <c r="B13" s="63">
        <f>+'24-02-010 Ind. A Técnicas'!J31</f>
        <v>0</v>
      </c>
      <c r="C13" s="63">
        <f>+'24-02-010 Ind. A Técnicas'!K31</f>
        <v>0</v>
      </c>
      <c r="D13" s="63">
        <f>+'24-02-010 Ind. A Técnicas'!M31</f>
        <v>0</v>
      </c>
      <c r="E13" s="63">
        <f>+'24-02-010 Ind. A Técnicas'!N31</f>
        <v>0</v>
      </c>
      <c r="F13" s="63">
        <f>+'24-02-010 Ind. A Técnicas'!O31</f>
        <v>0</v>
      </c>
      <c r="G13" s="63">
        <f>+'24-02-010 Ind. A Técnicas'!R31</f>
        <v>0</v>
      </c>
      <c r="H13" s="63">
        <f>+'24-02-010 Ind. A Técnicas'!S31</f>
        <v>0</v>
      </c>
      <c r="I13" s="63">
        <f>+'24-02-010 Ind. A Técnicas'!T31</f>
        <v>0</v>
      </c>
      <c r="J13" s="63">
        <f>+'24-02-010 Ind. A Técnicas'!U31</f>
        <v>0</v>
      </c>
      <c r="K13" s="63">
        <f>+'24-02-010 Ind. A Técnicas'!V31</f>
        <v>0</v>
      </c>
      <c r="L13" s="63">
        <f>+'24-02-010 Ind. A Técnicas'!W31</f>
        <v>0</v>
      </c>
      <c r="M13" s="63">
        <f>+'24-02-010 Ind. A Técnicas'!X31</f>
        <v>0</v>
      </c>
      <c r="N13" s="63">
        <f>+'24-02-010 Ind. A Técnicas'!Y31</f>
        <v>0</v>
      </c>
      <c r="O13" s="63">
        <f>+'24-02-010 Ind. A Técnicas'!Z31</f>
        <v>0</v>
      </c>
      <c r="P13" s="63">
        <f>+'24-02-010 Ind. A Técnicas'!AA31</f>
        <v>0</v>
      </c>
      <c r="Q13" s="63">
        <f>+'24-02-010 Ind. A Técnicas'!AB31</f>
        <v>0</v>
      </c>
      <c r="R13" s="63">
        <f>+'24-02-010 Ind. A Técnicas'!AC31</f>
        <v>0</v>
      </c>
      <c r="S13" s="63">
        <f>+'24-02-010 Ind. A Técnicas'!AD31</f>
        <v>0</v>
      </c>
      <c r="T13" s="63">
        <f>+'24-02-010 Ind. A Técnicas'!AE31</f>
        <v>0</v>
      </c>
      <c r="U13" s="63">
        <f>+'24-02-010 Ind. A Técnicas'!AF31</f>
        <v>0</v>
      </c>
      <c r="V13" s="63">
        <f>+'24-02-010 Ind. A Técnicas'!AG31</f>
        <v>0</v>
      </c>
      <c r="W13" s="63">
        <f>+'24-02-010 Ind. A Técnicas'!AH31</f>
        <v>0</v>
      </c>
      <c r="X13" s="87">
        <f>+'24-02-010 Ind. A Técnicas'!AI31</f>
        <v>0</v>
      </c>
      <c r="Y13" s="87">
        <f>+'24-02-010 Ind. A Técnicas'!AJ31</f>
        <v>0</v>
      </c>
    </row>
    <row r="14" spans="1:36" ht="24.75" customHeight="1" x14ac:dyDescent="0.25">
      <c r="A14" s="86" t="s">
        <v>56</v>
      </c>
      <c r="B14" s="63">
        <f>+'24-02-010 Ind. A Técnicas'!J35</f>
        <v>0</v>
      </c>
      <c r="C14" s="63">
        <f>+'24-02-010 Ind. A Técnicas'!K35</f>
        <v>0</v>
      </c>
      <c r="D14" s="63">
        <f>+'24-02-010 Ind. A Técnicas'!M35</f>
        <v>0</v>
      </c>
      <c r="E14" s="63">
        <f>+'24-02-010 Ind. A Técnicas'!N35</f>
        <v>0</v>
      </c>
      <c r="F14" s="63">
        <f>+'24-02-010 Ind. A Técnicas'!O35</f>
        <v>0</v>
      </c>
      <c r="G14" s="63">
        <f>+'24-02-010 Ind. A Técnicas'!R35</f>
        <v>0</v>
      </c>
      <c r="H14" s="63">
        <f>+'24-02-010 Ind. A Técnicas'!S35</f>
        <v>0</v>
      </c>
      <c r="I14" s="63">
        <f>+'24-02-010 Ind. A Técnicas'!T35</f>
        <v>0</v>
      </c>
      <c r="J14" s="63">
        <f>+'24-02-010 Ind. A Técnicas'!U35</f>
        <v>0</v>
      </c>
      <c r="K14" s="63">
        <f>+'24-02-010 Ind. A Técnicas'!V35</f>
        <v>0</v>
      </c>
      <c r="L14" s="63">
        <f>+'24-02-010 Ind. A Técnicas'!W35</f>
        <v>0</v>
      </c>
      <c r="M14" s="63">
        <f>+'24-02-010 Ind. A Técnicas'!X35</f>
        <v>0</v>
      </c>
      <c r="N14" s="63">
        <f>+'24-02-010 Ind. A Técnicas'!Y35</f>
        <v>0</v>
      </c>
      <c r="O14" s="63">
        <f>+'24-02-010 Ind. A Técnicas'!Z35</f>
        <v>0</v>
      </c>
      <c r="P14" s="63">
        <f>+'24-02-010 Ind. A Técnicas'!AA35</f>
        <v>0</v>
      </c>
      <c r="Q14" s="63">
        <f>+'24-02-010 Ind. A Técnicas'!AB35</f>
        <v>0</v>
      </c>
      <c r="R14" s="63">
        <f>+'24-02-010 Ind. A Técnicas'!AC35</f>
        <v>0</v>
      </c>
      <c r="S14" s="63">
        <f>+'24-02-010 Ind. A Técnicas'!AD35</f>
        <v>0</v>
      </c>
      <c r="T14" s="63">
        <f>+'24-02-010 Ind. A Técnicas'!AE35</f>
        <v>0</v>
      </c>
      <c r="U14" s="63">
        <f>+'24-02-010 Ind. A Técnicas'!AF35</f>
        <v>0</v>
      </c>
      <c r="V14" s="63">
        <f>+'24-02-010 Ind. A Técnicas'!AG35</f>
        <v>0</v>
      </c>
      <c r="W14" s="63">
        <f>+'24-02-010 Ind. A Técnicas'!AH35</f>
        <v>0</v>
      </c>
      <c r="X14" s="87">
        <f>+'24-02-010 Ind. A Técnicas'!AI35</f>
        <v>0</v>
      </c>
      <c r="Y14" s="87">
        <f>+'24-02-010 Ind. A Técnicas'!AJ35</f>
        <v>0</v>
      </c>
    </row>
    <row r="15" spans="1:36" ht="24.75" customHeight="1" x14ac:dyDescent="0.25">
      <c r="A15" s="86" t="s">
        <v>58</v>
      </c>
      <c r="B15" s="63">
        <f>+'24-02-010 Ind. A Técnicas'!J39</f>
        <v>0</v>
      </c>
      <c r="C15" s="63">
        <f>+'24-02-010 Ind. A Técnicas'!K39</f>
        <v>0</v>
      </c>
      <c r="D15" s="63">
        <f>+'24-02-010 Ind. A Técnicas'!M39</f>
        <v>0</v>
      </c>
      <c r="E15" s="63">
        <f>+'24-02-010 Ind. A Técnicas'!N39</f>
        <v>0</v>
      </c>
      <c r="F15" s="63">
        <f>+'24-02-010 Ind. A Técnicas'!O39</f>
        <v>0</v>
      </c>
      <c r="G15" s="63">
        <f>+'24-02-010 Ind. A Técnicas'!R39</f>
        <v>0</v>
      </c>
      <c r="H15" s="63">
        <f>+'24-02-010 Ind. A Técnicas'!S39</f>
        <v>0</v>
      </c>
      <c r="I15" s="63">
        <f>+'24-02-010 Ind. A Técnicas'!T39</f>
        <v>0</v>
      </c>
      <c r="J15" s="63">
        <f>+'24-02-010 Ind. A Técnicas'!U39</f>
        <v>0</v>
      </c>
      <c r="K15" s="63">
        <f>+'24-02-010 Ind. A Técnicas'!V39</f>
        <v>0</v>
      </c>
      <c r="L15" s="63">
        <f>+'24-02-010 Ind. A Técnicas'!W39</f>
        <v>0</v>
      </c>
      <c r="M15" s="63">
        <f>+'24-02-010 Ind. A Técnicas'!X39</f>
        <v>0</v>
      </c>
      <c r="N15" s="63">
        <f>+'24-02-010 Ind. A Técnicas'!Y39</f>
        <v>0</v>
      </c>
      <c r="O15" s="63">
        <f>+'24-02-010 Ind. A Técnicas'!Z39</f>
        <v>0</v>
      </c>
      <c r="P15" s="63">
        <f>+'24-02-010 Ind. A Técnicas'!AA39</f>
        <v>0</v>
      </c>
      <c r="Q15" s="63">
        <f>+'24-02-010 Ind. A Técnicas'!AB39</f>
        <v>0</v>
      </c>
      <c r="R15" s="63">
        <f>+'24-02-010 Ind. A Técnicas'!AC39</f>
        <v>0</v>
      </c>
      <c r="S15" s="63">
        <f>+'24-02-010 Ind. A Técnicas'!AD39</f>
        <v>0</v>
      </c>
      <c r="T15" s="63">
        <f>+'24-02-010 Ind. A Técnicas'!AE39</f>
        <v>0</v>
      </c>
      <c r="U15" s="63">
        <f>+'24-02-010 Ind. A Técnicas'!AF39</f>
        <v>0</v>
      </c>
      <c r="V15" s="63">
        <f>+'24-02-010 Ind. A Técnicas'!AG39</f>
        <v>0</v>
      </c>
      <c r="W15" s="63">
        <f>+'24-02-010 Ind. A Técnicas'!AH39</f>
        <v>0</v>
      </c>
      <c r="X15" s="87">
        <f>+'24-02-010 Ind. A Técnicas'!AI39</f>
        <v>0</v>
      </c>
      <c r="Y15" s="87">
        <f>+'24-02-010 Ind. A Técnicas'!AJ39</f>
        <v>0</v>
      </c>
    </row>
    <row r="16" spans="1:36" ht="24.75" customHeight="1" x14ac:dyDescent="0.25">
      <c r="A16" s="86" t="s">
        <v>60</v>
      </c>
      <c r="B16" s="63">
        <f>+'24-02-010 Ind. A Técnicas'!J43</f>
        <v>0</v>
      </c>
      <c r="C16" s="63">
        <f>+'24-02-010 Ind. A Técnicas'!K43</f>
        <v>0</v>
      </c>
      <c r="D16" s="63">
        <f>+'24-02-010 Ind. A Técnicas'!M43</f>
        <v>0</v>
      </c>
      <c r="E16" s="63">
        <f>+'24-02-010 Ind. A Técnicas'!N43</f>
        <v>0</v>
      </c>
      <c r="F16" s="63">
        <f>+'24-02-010 Ind. A Técnicas'!O43</f>
        <v>0</v>
      </c>
      <c r="G16" s="63">
        <f>+'24-02-010 Ind. A Técnicas'!R43</f>
        <v>0</v>
      </c>
      <c r="H16" s="63">
        <f>+'24-02-010 Ind. A Técnicas'!S43</f>
        <v>0</v>
      </c>
      <c r="I16" s="63">
        <f>+'24-02-010 Ind. A Técnicas'!T43</f>
        <v>0</v>
      </c>
      <c r="J16" s="63">
        <f>+'24-02-010 Ind. A Técnicas'!U43</f>
        <v>0</v>
      </c>
      <c r="K16" s="63">
        <f>+'24-02-010 Ind. A Técnicas'!V43</f>
        <v>0</v>
      </c>
      <c r="L16" s="63">
        <f>+'24-02-010 Ind. A Técnicas'!W43</f>
        <v>0</v>
      </c>
      <c r="M16" s="63">
        <f>+'24-02-010 Ind. A Técnicas'!X43</f>
        <v>0</v>
      </c>
      <c r="N16" s="63">
        <f>+'24-02-010 Ind. A Técnicas'!Y43</f>
        <v>0</v>
      </c>
      <c r="O16" s="63">
        <f>+'24-02-010 Ind. A Técnicas'!Z43</f>
        <v>0</v>
      </c>
      <c r="P16" s="63">
        <f>+'24-02-010 Ind. A Técnicas'!AA43</f>
        <v>0</v>
      </c>
      <c r="Q16" s="63">
        <f>+'24-02-010 Ind. A Técnicas'!AB43</f>
        <v>0</v>
      </c>
      <c r="R16" s="63">
        <f>+'24-02-010 Ind. A Técnicas'!AC43</f>
        <v>0</v>
      </c>
      <c r="S16" s="63">
        <f>+'24-02-010 Ind. A Técnicas'!AD43</f>
        <v>0</v>
      </c>
      <c r="T16" s="63">
        <f>+'24-02-010 Ind. A Técnicas'!AE43</f>
        <v>0</v>
      </c>
      <c r="U16" s="63">
        <f>+'24-02-010 Ind. A Técnicas'!AF43</f>
        <v>0</v>
      </c>
      <c r="V16" s="63">
        <f>+'24-02-010 Ind. A Técnicas'!AG43</f>
        <v>0</v>
      </c>
      <c r="W16" s="63">
        <f>+'24-02-010 Ind. A Técnicas'!AH43</f>
        <v>0</v>
      </c>
      <c r="X16" s="87">
        <f>+'24-02-010 Ind. A Técnicas'!AI43</f>
        <v>0</v>
      </c>
      <c r="Y16" s="87">
        <f>+'24-02-010 Ind. A Técnicas'!AJ43</f>
        <v>0</v>
      </c>
    </row>
    <row r="17" spans="1:25" ht="24.75" customHeight="1" x14ac:dyDescent="0.25">
      <c r="A17" s="86" t="s">
        <v>62</v>
      </c>
      <c r="B17" s="63">
        <f>+'24-02-010 Ind. A Técnicas'!J47</f>
        <v>0</v>
      </c>
      <c r="C17" s="63">
        <f>+'24-02-010 Ind. A Técnicas'!K47</f>
        <v>0</v>
      </c>
      <c r="D17" s="63">
        <f>+'24-02-010 Ind. A Técnicas'!M47</f>
        <v>0</v>
      </c>
      <c r="E17" s="63">
        <f>+'24-02-010 Ind. A Técnicas'!N47</f>
        <v>0</v>
      </c>
      <c r="F17" s="63">
        <f>+'24-02-010 Ind. A Técnicas'!O47</f>
        <v>0</v>
      </c>
      <c r="G17" s="63">
        <f>+'24-02-010 Ind. A Técnicas'!R47</f>
        <v>0</v>
      </c>
      <c r="H17" s="63">
        <f>+'24-02-010 Ind. A Técnicas'!S47</f>
        <v>0</v>
      </c>
      <c r="I17" s="63">
        <f>+'24-02-010 Ind. A Técnicas'!T47</f>
        <v>0</v>
      </c>
      <c r="J17" s="63">
        <f>+'24-02-010 Ind. A Técnicas'!U47</f>
        <v>0</v>
      </c>
      <c r="K17" s="63">
        <f>+'24-02-010 Ind. A Técnicas'!V47</f>
        <v>0</v>
      </c>
      <c r="L17" s="63">
        <f>+'24-02-010 Ind. A Técnicas'!W47</f>
        <v>0</v>
      </c>
      <c r="M17" s="63">
        <f>+'24-02-010 Ind. A Técnicas'!X47</f>
        <v>0</v>
      </c>
      <c r="N17" s="63">
        <f>+'24-02-010 Ind. A Técnicas'!Y47</f>
        <v>0</v>
      </c>
      <c r="O17" s="63">
        <f>+'24-02-010 Ind. A Técnicas'!Z47</f>
        <v>0</v>
      </c>
      <c r="P17" s="63">
        <f>+'24-02-010 Ind. A Técnicas'!AA47</f>
        <v>0</v>
      </c>
      <c r="Q17" s="63">
        <f>+'24-02-010 Ind. A Técnicas'!AB47</f>
        <v>0</v>
      </c>
      <c r="R17" s="63">
        <f>+'24-02-010 Ind. A Técnicas'!AC47</f>
        <v>0</v>
      </c>
      <c r="S17" s="63">
        <f>+'24-02-010 Ind. A Técnicas'!AD47</f>
        <v>0</v>
      </c>
      <c r="T17" s="63">
        <f>+'24-02-010 Ind. A Técnicas'!AE47</f>
        <v>0</v>
      </c>
      <c r="U17" s="63">
        <f>+'24-02-010 Ind. A Técnicas'!AF47</f>
        <v>0</v>
      </c>
      <c r="V17" s="63">
        <f>+'24-02-010 Ind. A Técnicas'!AG47</f>
        <v>0</v>
      </c>
      <c r="W17" s="63">
        <f>+'24-02-010 Ind. A Técnicas'!AH47</f>
        <v>0</v>
      </c>
      <c r="X17" s="87">
        <f>+'24-02-010 Ind. A Técnicas'!AI47</f>
        <v>0</v>
      </c>
      <c r="Y17" s="87">
        <f>+'24-02-010 Ind. A Técnicas'!AJ44</f>
        <v>0</v>
      </c>
    </row>
    <row r="18" spans="1:25" ht="24.75" customHeight="1" x14ac:dyDescent="0.25">
      <c r="A18" s="86" t="s">
        <v>64</v>
      </c>
      <c r="B18" s="63">
        <f>+'24-02-010 Ind. A Técnicas'!J51</f>
        <v>0</v>
      </c>
      <c r="C18" s="63">
        <f>+'24-02-010 Ind. A Técnicas'!K51</f>
        <v>0</v>
      </c>
      <c r="D18" s="63">
        <f>+'24-02-010 Ind. A Técnicas'!M51</f>
        <v>0</v>
      </c>
      <c r="E18" s="63">
        <f>+'24-02-010 Ind. A Técnicas'!N51</f>
        <v>0</v>
      </c>
      <c r="F18" s="63">
        <f>+'24-02-010 Ind. A Técnicas'!O51</f>
        <v>0</v>
      </c>
      <c r="G18" s="63">
        <f>+'24-02-010 Ind. A Técnicas'!R51</f>
        <v>0</v>
      </c>
      <c r="H18" s="63">
        <f>+'24-02-010 Ind. A Técnicas'!S51</f>
        <v>0</v>
      </c>
      <c r="I18" s="63">
        <f>+'24-02-010 Ind. A Técnicas'!T51</f>
        <v>0</v>
      </c>
      <c r="J18" s="63">
        <f>+'24-02-010 Ind. A Técnicas'!U51</f>
        <v>0</v>
      </c>
      <c r="K18" s="63">
        <f>+'24-02-010 Ind. A Técnicas'!V51</f>
        <v>0</v>
      </c>
      <c r="L18" s="63">
        <f>+'24-02-010 Ind. A Técnicas'!W51</f>
        <v>0</v>
      </c>
      <c r="M18" s="63">
        <f>+'24-02-010 Ind. A Técnicas'!X51</f>
        <v>0</v>
      </c>
      <c r="N18" s="63">
        <f>+'24-02-010 Ind. A Técnicas'!Y51</f>
        <v>0</v>
      </c>
      <c r="O18" s="63">
        <f>+'24-02-010 Ind. A Técnicas'!Z51</f>
        <v>0</v>
      </c>
      <c r="P18" s="63">
        <f>+'24-02-010 Ind. A Técnicas'!AA51</f>
        <v>0</v>
      </c>
      <c r="Q18" s="63">
        <f>+'24-02-010 Ind. A Técnicas'!AB51</f>
        <v>0</v>
      </c>
      <c r="R18" s="63">
        <f>+'24-02-010 Ind. A Técnicas'!AC51</f>
        <v>0</v>
      </c>
      <c r="S18" s="63">
        <f>+'24-02-010 Ind. A Técnicas'!AD51</f>
        <v>0</v>
      </c>
      <c r="T18" s="63">
        <f>+'24-02-010 Ind. A Técnicas'!AE51</f>
        <v>0</v>
      </c>
      <c r="U18" s="63">
        <f>+'24-02-010 Ind. A Técnicas'!AF51</f>
        <v>0</v>
      </c>
      <c r="V18" s="63">
        <f>+'24-02-010 Ind. A Técnicas'!AG51</f>
        <v>0</v>
      </c>
      <c r="W18" s="63">
        <f>+'24-02-010 Ind. A Técnicas'!AH51</f>
        <v>0</v>
      </c>
      <c r="X18" s="87">
        <f>+'24-02-010 Ind. A Técnicas'!AI51</f>
        <v>0</v>
      </c>
      <c r="Y18" s="87">
        <f>+'24-02-010 Ind. A Técnicas'!AJ51</f>
        <v>0</v>
      </c>
    </row>
    <row r="19" spans="1:25" ht="24.75" customHeight="1" x14ac:dyDescent="0.25">
      <c r="A19" s="86" t="s">
        <v>66</v>
      </c>
      <c r="B19" s="63">
        <f>+'24-02-010 Ind. A Técnicas'!J55</f>
        <v>0</v>
      </c>
      <c r="C19" s="63">
        <f>+'24-02-010 Ind. A Técnicas'!K55</f>
        <v>0</v>
      </c>
      <c r="D19" s="63">
        <f>+'24-02-010 Ind. A Técnicas'!M55</f>
        <v>0</v>
      </c>
      <c r="E19" s="63">
        <f>+'24-02-010 Ind. A Técnicas'!N55</f>
        <v>0</v>
      </c>
      <c r="F19" s="63">
        <f>+'24-02-010 Ind. A Técnicas'!O55</f>
        <v>0</v>
      </c>
      <c r="G19" s="63">
        <f>+'24-02-010 Ind. A Técnicas'!R55</f>
        <v>0</v>
      </c>
      <c r="H19" s="63">
        <f>+'24-02-010 Ind. A Técnicas'!S55</f>
        <v>0</v>
      </c>
      <c r="I19" s="63">
        <f>+'24-02-010 Ind. A Técnicas'!T55</f>
        <v>0</v>
      </c>
      <c r="J19" s="63">
        <f>+'24-02-010 Ind. A Técnicas'!U55</f>
        <v>0</v>
      </c>
      <c r="K19" s="63">
        <f>+'24-02-010 Ind. A Técnicas'!V55</f>
        <v>0</v>
      </c>
      <c r="L19" s="63">
        <f>+'24-02-010 Ind. A Técnicas'!W55</f>
        <v>0</v>
      </c>
      <c r="M19" s="63">
        <f>+'24-02-010 Ind. A Técnicas'!X55</f>
        <v>0</v>
      </c>
      <c r="N19" s="63">
        <f>+'24-02-010 Ind. A Técnicas'!Y55</f>
        <v>0</v>
      </c>
      <c r="O19" s="63">
        <f>+'24-02-010 Ind. A Técnicas'!Z55</f>
        <v>0</v>
      </c>
      <c r="P19" s="63">
        <f>+'24-02-010 Ind. A Técnicas'!AA55</f>
        <v>0</v>
      </c>
      <c r="Q19" s="63">
        <f>+'24-02-010 Ind. A Técnicas'!AB55</f>
        <v>0</v>
      </c>
      <c r="R19" s="63">
        <f>+'24-02-010 Ind. A Técnicas'!AC55</f>
        <v>0</v>
      </c>
      <c r="S19" s="63">
        <f>+'24-02-010 Ind. A Técnicas'!AD55</f>
        <v>0</v>
      </c>
      <c r="T19" s="63">
        <f>+'24-02-010 Ind. A Técnicas'!AE55</f>
        <v>0</v>
      </c>
      <c r="U19" s="63">
        <f>+'24-02-010 Ind. A Técnicas'!AF55</f>
        <v>0</v>
      </c>
      <c r="V19" s="63">
        <f>+'24-02-010 Ind. A Técnicas'!AG55</f>
        <v>0</v>
      </c>
      <c r="W19" s="63">
        <f>+'24-02-010 Ind. A Técnicas'!AH55</f>
        <v>0</v>
      </c>
      <c r="X19" s="87">
        <f>+'24-02-010 Ind. A Técnicas'!AI55</f>
        <v>0</v>
      </c>
      <c r="Y19" s="87">
        <f>+'24-02-010 Ind. A Técnicas'!AJ55</f>
        <v>0</v>
      </c>
    </row>
    <row r="20" spans="1:25" ht="24.75" customHeight="1" x14ac:dyDescent="0.25">
      <c r="A20" s="88" t="s">
        <v>68</v>
      </c>
      <c r="B20" s="63">
        <f>+'24-02-010 Ind. A Técnicas'!J59</f>
        <v>0</v>
      </c>
      <c r="C20" s="63">
        <f>+'24-02-010 Ind. A Técnicas'!K59</f>
        <v>0</v>
      </c>
      <c r="D20" s="63">
        <f>+'24-02-010 Ind. A Técnicas'!M59</f>
        <v>0</v>
      </c>
      <c r="E20" s="63">
        <f>+'24-02-010 Ind. A Técnicas'!N59</f>
        <v>0</v>
      </c>
      <c r="F20" s="63">
        <f>+'24-02-010 Ind. A Técnicas'!O59</f>
        <v>0</v>
      </c>
      <c r="G20" s="63">
        <f>+'24-02-010 Ind. A Técnicas'!R59</f>
        <v>0</v>
      </c>
      <c r="H20" s="63">
        <f>+'24-02-010 Ind. A Técnicas'!S59</f>
        <v>0</v>
      </c>
      <c r="I20" s="63">
        <f>+'24-02-010 Ind. A Técnicas'!T59</f>
        <v>0</v>
      </c>
      <c r="J20" s="63">
        <f>+'24-02-010 Ind. A Técnicas'!U59</f>
        <v>0</v>
      </c>
      <c r="K20" s="63">
        <f>+'24-02-010 Ind. A Técnicas'!V59</f>
        <v>0</v>
      </c>
      <c r="L20" s="63">
        <f>+'24-02-010 Ind. A Técnicas'!W59</f>
        <v>0</v>
      </c>
      <c r="M20" s="63">
        <f>+'24-02-010 Ind. A Técnicas'!X59</f>
        <v>0</v>
      </c>
      <c r="N20" s="63">
        <f>+'24-02-010 Ind. A Técnicas'!Y59</f>
        <v>0</v>
      </c>
      <c r="O20" s="63">
        <f>+'24-02-010 Ind. A Técnicas'!Z59</f>
        <v>0</v>
      </c>
      <c r="P20" s="63">
        <f>+'24-02-010 Ind. A Técnicas'!AA59</f>
        <v>0</v>
      </c>
      <c r="Q20" s="63">
        <f>+'24-02-010 Ind. A Técnicas'!AB59</f>
        <v>0</v>
      </c>
      <c r="R20" s="63">
        <f>+'24-02-010 Ind. A Técnicas'!AC59</f>
        <v>0</v>
      </c>
      <c r="S20" s="63">
        <f>+'24-02-010 Ind. A Técnicas'!AD59</f>
        <v>0</v>
      </c>
      <c r="T20" s="63">
        <f>+'24-02-010 Ind. A Técnicas'!AE59</f>
        <v>0</v>
      </c>
      <c r="U20" s="63">
        <f>+'24-02-010 Ind. A Técnicas'!AF59</f>
        <v>0</v>
      </c>
      <c r="V20" s="63">
        <f>+'24-02-010 Ind. A Técnicas'!AG59</f>
        <v>0</v>
      </c>
      <c r="W20" s="63">
        <f>+'24-02-010 Ind. A Técnicas'!AH59</f>
        <v>0</v>
      </c>
      <c r="X20" s="87">
        <f>+'24-02-010 Ind. A Técnicas'!AI59</f>
        <v>0</v>
      </c>
      <c r="Y20" s="87">
        <f>+'24-02-010 Ind. A Técnicas'!AJ59</f>
        <v>0</v>
      </c>
    </row>
    <row r="21" spans="1:25" ht="24.75" customHeight="1" x14ac:dyDescent="0.25">
      <c r="A21" s="88" t="s">
        <v>70</v>
      </c>
      <c r="B21" s="63">
        <f>+'24-02-010 Ind. A Técnicas'!J63</f>
        <v>0</v>
      </c>
      <c r="C21" s="63">
        <f>+'24-02-010 Ind. A Técnicas'!K63</f>
        <v>0</v>
      </c>
      <c r="D21" s="63">
        <f>+'24-02-010 Ind. A Técnicas'!M63</f>
        <v>0</v>
      </c>
      <c r="E21" s="63">
        <f>+'24-02-010 Ind. A Técnicas'!N63</f>
        <v>0</v>
      </c>
      <c r="F21" s="63">
        <f>+'24-02-010 Ind. A Técnicas'!O63</f>
        <v>0</v>
      </c>
      <c r="G21" s="63">
        <f>+'24-02-010 Ind. A Técnicas'!R63</f>
        <v>0</v>
      </c>
      <c r="H21" s="63">
        <f>+'24-02-010 Ind. A Técnicas'!S63</f>
        <v>0</v>
      </c>
      <c r="I21" s="63">
        <f>+'24-02-010 Ind. A Técnicas'!T63</f>
        <v>0</v>
      </c>
      <c r="J21" s="63">
        <f>+'24-02-010 Ind. A Técnicas'!U63</f>
        <v>0</v>
      </c>
      <c r="K21" s="63">
        <f>+'24-02-010 Ind. A Técnicas'!V63</f>
        <v>0</v>
      </c>
      <c r="L21" s="63">
        <f>+'24-02-010 Ind. A Técnicas'!W63</f>
        <v>0</v>
      </c>
      <c r="M21" s="63">
        <f>+'24-02-010 Ind. A Técnicas'!X63</f>
        <v>0</v>
      </c>
      <c r="N21" s="63">
        <f>+'24-02-010 Ind. A Técnicas'!Y63</f>
        <v>0</v>
      </c>
      <c r="O21" s="63">
        <f>+'24-02-010 Ind. A Técnicas'!Z63</f>
        <v>0</v>
      </c>
      <c r="P21" s="63">
        <f>+'24-02-010 Ind. A Técnicas'!AA63</f>
        <v>0</v>
      </c>
      <c r="Q21" s="63">
        <f>+'24-02-010 Ind. A Técnicas'!AB63</f>
        <v>0</v>
      </c>
      <c r="R21" s="63">
        <f>+'24-02-010 Ind. A Técnicas'!AC63</f>
        <v>0</v>
      </c>
      <c r="S21" s="63">
        <f>+'24-02-010 Ind. A Técnicas'!AD63</f>
        <v>0</v>
      </c>
      <c r="T21" s="63">
        <f>+'24-02-010 Ind. A Técnicas'!AE63</f>
        <v>0</v>
      </c>
      <c r="U21" s="63">
        <f>+'24-02-010 Ind. A Técnicas'!AF63</f>
        <v>0</v>
      </c>
      <c r="V21" s="63">
        <f>+'24-02-010 Ind. A Técnicas'!AG63</f>
        <v>0</v>
      </c>
      <c r="W21" s="63">
        <f>+'24-02-010 Ind. A Técnicas'!AH63</f>
        <v>0</v>
      </c>
      <c r="X21" s="87">
        <f>+'24-02-010 Ind. A Técnicas'!AI63</f>
        <v>0</v>
      </c>
      <c r="Y21" s="87">
        <f>+'24-02-010 Ind. A Técnicas'!AJ63</f>
        <v>0</v>
      </c>
    </row>
    <row r="22" spans="1:25" ht="24.75" customHeight="1" x14ac:dyDescent="0.25">
      <c r="A22" s="88" t="s">
        <v>72</v>
      </c>
      <c r="B22" s="63">
        <f>+'24-02-010 Ind. A Técnicas'!J67</f>
        <v>0</v>
      </c>
      <c r="C22" s="63">
        <f>+'24-02-010 Ind. A Técnicas'!K67</f>
        <v>0</v>
      </c>
      <c r="D22" s="63">
        <f>+'24-02-010 Ind. A Técnicas'!M67</f>
        <v>0</v>
      </c>
      <c r="E22" s="63">
        <f>+'24-02-010 Ind. A Técnicas'!N67</f>
        <v>0</v>
      </c>
      <c r="F22" s="63">
        <f>+'24-02-010 Ind. A Técnicas'!O67</f>
        <v>0</v>
      </c>
      <c r="G22" s="63">
        <f>+'24-02-010 Ind. A Técnicas'!R67</f>
        <v>0</v>
      </c>
      <c r="H22" s="63">
        <f>+'24-02-010 Ind. A Técnicas'!S67</f>
        <v>0</v>
      </c>
      <c r="I22" s="63">
        <f>+'24-02-010 Ind. A Técnicas'!T67</f>
        <v>0</v>
      </c>
      <c r="J22" s="63">
        <f>+'24-02-010 Ind. A Técnicas'!U67</f>
        <v>0</v>
      </c>
      <c r="K22" s="63">
        <f>+'24-02-010 Ind. A Técnicas'!V67</f>
        <v>0</v>
      </c>
      <c r="L22" s="63">
        <f>+'24-02-010 Ind. A Técnicas'!W67</f>
        <v>0</v>
      </c>
      <c r="M22" s="63">
        <f>+'24-02-010 Ind. A Técnicas'!X67</f>
        <v>0</v>
      </c>
      <c r="N22" s="63">
        <f>+'24-02-010 Ind. A Técnicas'!Y67</f>
        <v>0</v>
      </c>
      <c r="O22" s="63">
        <f>+'24-02-010 Ind. A Técnicas'!Z67</f>
        <v>0</v>
      </c>
      <c r="P22" s="63">
        <f>+'24-02-010 Ind. A Técnicas'!AA67</f>
        <v>0</v>
      </c>
      <c r="Q22" s="63">
        <f>+'24-02-010 Ind. A Técnicas'!AB67</f>
        <v>0</v>
      </c>
      <c r="R22" s="63">
        <f>+'24-02-010 Ind. A Técnicas'!AC67</f>
        <v>0</v>
      </c>
      <c r="S22" s="63">
        <f>+'24-02-010 Ind. A Técnicas'!AD67</f>
        <v>0</v>
      </c>
      <c r="T22" s="63">
        <f>+'24-02-010 Ind. A Técnicas'!AE67</f>
        <v>0</v>
      </c>
      <c r="U22" s="63">
        <f>+'24-02-010 Ind. A Técnicas'!AF67</f>
        <v>0</v>
      </c>
      <c r="V22" s="63">
        <f>+'24-02-010 Ind. A Técnicas'!AG67</f>
        <v>0</v>
      </c>
      <c r="W22" s="63">
        <f>+'24-02-010 Ind. A Técnicas'!AH67</f>
        <v>0</v>
      </c>
      <c r="X22" s="87">
        <f>+'24-02-010 Ind. A Técnicas'!AI67</f>
        <v>0</v>
      </c>
      <c r="Y22" s="87">
        <f>+'24-02-010 Ind. A Técnicas'!AJ67</f>
        <v>0</v>
      </c>
    </row>
    <row r="23" spans="1:25" ht="24.75" customHeight="1" x14ac:dyDescent="0.25">
      <c r="A23" s="89" t="s">
        <v>74</v>
      </c>
      <c r="B23" s="63">
        <f>+'24-02-010 Ind. A Técnicas'!J70</f>
        <v>1979112000</v>
      </c>
      <c r="C23" s="63">
        <f>+'24-02-010 Ind. A Técnicas'!K70</f>
        <v>1979112000</v>
      </c>
      <c r="D23" s="63">
        <f>+'24-02-010 Ind. A Técnicas'!M70</f>
        <v>0</v>
      </c>
      <c r="E23" s="63">
        <f>+'24-02-010 Ind. A Técnicas'!N70</f>
        <v>0</v>
      </c>
      <c r="F23" s="63">
        <f>+'24-02-010 Ind. A Técnicas'!O70</f>
        <v>0</v>
      </c>
      <c r="G23" s="63">
        <f>+'24-02-010 Ind. A Técnicas'!R70</f>
        <v>0</v>
      </c>
      <c r="H23" s="63">
        <f>+'24-02-010 Ind. A Técnicas'!S70</f>
        <v>0</v>
      </c>
      <c r="I23" s="63">
        <f>+'24-02-010 Ind. A Técnicas'!T70</f>
        <v>0</v>
      </c>
      <c r="J23" s="63">
        <f>+'24-02-010 Ind. A Técnicas'!U70</f>
        <v>0</v>
      </c>
      <c r="K23" s="63">
        <f>+'24-02-010 Ind. A Técnicas'!V70</f>
        <v>0</v>
      </c>
      <c r="L23" s="63">
        <f>+'24-02-010 Ind. A Técnicas'!W70</f>
        <v>989556000</v>
      </c>
      <c r="M23" s="63">
        <f>+'24-02-010 Ind. A Técnicas'!X70</f>
        <v>0</v>
      </c>
      <c r="N23" s="63">
        <f>+'24-02-010 Ind. A Técnicas'!Y70</f>
        <v>989556000</v>
      </c>
      <c r="O23" s="63">
        <f>+'24-02-010 Ind. A Técnicas'!Z70</f>
        <v>0</v>
      </c>
      <c r="P23" s="63">
        <f>+'24-02-010 Ind. A Técnicas'!AA70</f>
        <v>0</v>
      </c>
      <c r="Q23" s="63">
        <f>+'24-02-010 Ind. A Técnicas'!AB70</f>
        <v>989556000</v>
      </c>
      <c r="R23" s="63">
        <f>+'24-02-010 Ind. A Técnicas'!AC70</f>
        <v>989556000</v>
      </c>
      <c r="S23" s="63">
        <f>+'24-02-010 Ind. A Técnicas'!AD70</f>
        <v>0</v>
      </c>
      <c r="T23" s="63">
        <f>+'24-02-010 Ind. A Técnicas'!AE70</f>
        <v>0</v>
      </c>
      <c r="U23" s="63">
        <f>+'24-02-010 Ind. A Técnicas'!AF70</f>
        <v>0</v>
      </c>
      <c r="V23" s="63">
        <f>+'24-02-010 Ind. A Técnicas'!AG70</f>
        <v>0</v>
      </c>
      <c r="W23" s="63">
        <f>+'24-02-010 Ind. A Técnicas'!AH70</f>
        <v>1979112000</v>
      </c>
      <c r="X23" s="87">
        <f>+'24-02-010 Ind. A Técnicas'!AI70</f>
        <v>1</v>
      </c>
      <c r="Y23" s="87">
        <f>+'24-02-010 Ind. A Técnicas'!AJ70</f>
        <v>1</v>
      </c>
    </row>
    <row r="24" spans="1:25" ht="25.5" x14ac:dyDescent="0.25">
      <c r="A24" s="8" t="str">
        <f>"TOTAL ASIG."&amp;" "&amp;$A$5</f>
        <v>TOTAL ASIG. 24-02-010 "Programa de Ayudas Técnicas - SENADIS"</v>
      </c>
      <c r="B24" s="75">
        <f>SUM(B8:B23)</f>
        <v>1979112000</v>
      </c>
      <c r="C24" s="75">
        <f t="shared" ref="C24:V24" si="0">SUM(C8:C23)</f>
        <v>1979112000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989556000</v>
      </c>
      <c r="M24" s="75">
        <f t="shared" si="0"/>
        <v>0</v>
      </c>
      <c r="N24" s="75">
        <f t="shared" si="0"/>
        <v>989556000</v>
      </c>
      <c r="O24" s="75">
        <f t="shared" si="0"/>
        <v>0</v>
      </c>
      <c r="P24" s="75">
        <f t="shared" si="0"/>
        <v>0</v>
      </c>
      <c r="Q24" s="75">
        <f t="shared" si="0"/>
        <v>989556000</v>
      </c>
      <c r="R24" s="75">
        <f t="shared" si="0"/>
        <v>989556000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1979112000</v>
      </c>
      <c r="X24" s="90">
        <f>+'24-02-010 Ind. A Técnicas'!AI71</f>
        <v>1</v>
      </c>
      <c r="Y24" s="90">
        <f>'24-02-010 Ind. A Técnicas'!AJ71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7D70-28A4-42BE-8305-324A9AF1959F}">
  <sheetPr>
    <tabColor rgb="FF33CCFF"/>
    <pageSetUpPr fitToPage="1"/>
  </sheetPr>
  <dimension ref="A1:AJ42"/>
  <sheetViews>
    <sheetView topLeftCell="A11" zoomScale="110" zoomScaleNormal="110" workbookViewId="0">
      <selection activeCell="Y23" sqref="Y2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'24-03-343 Ind. Calle'!A5:U5</f>
        <v>24-03-343 "Programa de Apoyo a Personas en Situación de Calle"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+'24-03-343 Ind. Calle'!J11</f>
        <v>109368000</v>
      </c>
      <c r="C8" s="63">
        <f>+'24-03-343 Ind. Calle'!K11</f>
        <v>109368000</v>
      </c>
      <c r="D8" s="63">
        <f>+'24-03-343 Ind. Calle'!M11</f>
        <v>0</v>
      </c>
      <c r="E8" s="63">
        <f>+'24-03-343 Ind. Calle'!N11</f>
        <v>0</v>
      </c>
      <c r="F8" s="63">
        <f>+'24-03-343 Ind. Calle'!O11</f>
        <v>0</v>
      </c>
      <c r="G8" s="63">
        <f>+'24-03-343 Ind. Calle'!R11</f>
        <v>0</v>
      </c>
      <c r="H8" s="63">
        <f>+'24-03-343 Ind. Calle'!S11</f>
        <v>0</v>
      </c>
      <c r="I8" s="63">
        <f>+'24-03-343 Ind. Calle'!T11</f>
        <v>0</v>
      </c>
      <c r="J8" s="63">
        <f>+'24-03-343 Ind. Calle'!U11</f>
        <v>0</v>
      </c>
      <c r="K8" s="63">
        <f>+'24-03-343 Ind. Calle'!V11</f>
        <v>0</v>
      </c>
      <c r="L8" s="63">
        <f>+'24-03-343 Ind. Calle'!W11</f>
        <v>0</v>
      </c>
      <c r="M8" s="63">
        <f>+'24-03-343 Ind. Calle'!X11</f>
        <v>0</v>
      </c>
      <c r="N8" s="63">
        <f>+'24-03-343 Ind. Calle'!Y11</f>
        <v>0</v>
      </c>
      <c r="O8" s="63">
        <f>+'24-03-343 Ind. Calle'!Z11</f>
        <v>0</v>
      </c>
      <c r="P8" s="63">
        <f>+'24-03-343 Ind. Calle'!AA11</f>
        <v>0</v>
      </c>
      <c r="Q8" s="63">
        <f>+'24-03-343 Ind. Calle'!AB11</f>
        <v>0</v>
      </c>
      <c r="R8" s="63">
        <f>+'24-03-343 Ind. Calle'!AC11</f>
        <v>0</v>
      </c>
      <c r="S8" s="63">
        <f>+'24-03-343 Ind. Calle'!AD11</f>
        <v>0</v>
      </c>
      <c r="T8" s="63">
        <f>+'24-03-343 Ind. Calle'!AE11</f>
        <v>0</v>
      </c>
      <c r="U8" s="63">
        <f>+'24-03-343 Ind. Calle'!AF11</f>
        <v>0</v>
      </c>
      <c r="V8" s="63">
        <f>+'24-03-343 Ind. Calle'!AG11</f>
        <v>0</v>
      </c>
      <c r="W8" s="63">
        <f>+'24-03-343 Ind. Calle'!AH11</f>
        <v>0</v>
      </c>
      <c r="X8" s="87">
        <f>+'24-03-343 Ind. Calle'!AI11</f>
        <v>0</v>
      </c>
      <c r="Y8" s="87">
        <f>+'24-03-343 Ind. Calle'!AJ11</f>
        <v>0</v>
      </c>
    </row>
    <row r="9" spans="1:36" ht="24.75" customHeight="1" x14ac:dyDescent="0.25">
      <c r="A9" s="86" t="s">
        <v>46</v>
      </c>
      <c r="B9" s="63">
        <f>+'24-03-343 Ind. Calle'!J16</f>
        <v>152845000</v>
      </c>
      <c r="C9" s="63">
        <f>+'24-03-343 Ind. Calle'!K16</f>
        <v>152489201</v>
      </c>
      <c r="D9" s="63">
        <f>+'24-03-343 Ind. Calle'!M16</f>
        <v>0</v>
      </c>
      <c r="E9" s="63">
        <f>+'24-03-343 Ind. Calle'!N16</f>
        <v>0</v>
      </c>
      <c r="F9" s="63">
        <f>+'24-03-343 Ind. Calle'!O16</f>
        <v>0</v>
      </c>
      <c r="G9" s="63">
        <f>+'24-03-343 Ind. Calle'!R16</f>
        <v>48972</v>
      </c>
      <c r="H9" s="63">
        <f>+'24-03-343 Ind. Calle'!S16</f>
        <v>48972</v>
      </c>
      <c r="I9" s="63">
        <f>+'24-03-343 Ind. Calle'!T16</f>
        <v>37510</v>
      </c>
      <c r="J9" s="63">
        <f>+'24-03-343 Ind. Calle'!U16</f>
        <v>135454</v>
      </c>
      <c r="K9" s="63">
        <f>+'24-03-343 Ind. Calle'!V16</f>
        <v>0</v>
      </c>
      <c r="L9" s="63">
        <f>+'24-03-343 Ind. Calle'!W16</f>
        <v>0</v>
      </c>
      <c r="M9" s="63">
        <f>+'24-03-343 Ind. Calle'!X16</f>
        <v>134674</v>
      </c>
      <c r="N9" s="63">
        <f>+'24-03-343 Ind. Calle'!Y16</f>
        <v>134674</v>
      </c>
      <c r="O9" s="63">
        <f>+'24-03-343 Ind. Calle'!Z16</f>
        <v>24855</v>
      </c>
      <c r="P9" s="63">
        <f>+'24-03-343 Ind. Calle'!AA16</f>
        <v>24609</v>
      </c>
      <c r="Q9" s="63">
        <f>+'24-03-343 Ind. Calle'!AB16</f>
        <v>24609</v>
      </c>
      <c r="R9" s="63">
        <f>+'24-03-343 Ind. Calle'!AC16</f>
        <v>74073</v>
      </c>
      <c r="S9" s="63">
        <f>+'24-03-343 Ind. Calle'!AD16</f>
        <v>0</v>
      </c>
      <c r="T9" s="63">
        <f>+'24-03-343 Ind. Calle'!AE16</f>
        <v>0</v>
      </c>
      <c r="U9" s="63">
        <f>+'24-03-343 Ind. Calle'!AF16</f>
        <v>0</v>
      </c>
      <c r="V9" s="63">
        <f>+'24-03-343 Ind. Calle'!AG16</f>
        <v>0</v>
      </c>
      <c r="W9" s="63">
        <f>+'24-03-343 Ind. Calle'!AH16</f>
        <v>344201</v>
      </c>
      <c r="X9" s="87">
        <f>+'24-03-343 Ind. Calle'!AI16</f>
        <v>2.251961137099676E-3</v>
      </c>
      <c r="Y9" s="87">
        <f>+'24-03-343 Ind. Calle'!AJ16</f>
        <v>8.34388456732248E-3</v>
      </c>
    </row>
    <row r="10" spans="1:36" ht="24.75" customHeight="1" x14ac:dyDescent="0.25">
      <c r="A10" s="86" t="s">
        <v>48</v>
      </c>
      <c r="B10" s="63">
        <f>+'24-03-343 Ind. Calle'!J19</f>
        <v>142997117</v>
      </c>
      <c r="C10" s="63">
        <f>+'24-03-343 Ind. Calle'!K19</f>
        <v>142997117</v>
      </c>
      <c r="D10" s="63">
        <f>+'24-03-343 Ind. Calle'!M19</f>
        <v>0</v>
      </c>
      <c r="E10" s="63">
        <f>+'24-03-343 Ind. Calle'!N19</f>
        <v>0</v>
      </c>
      <c r="F10" s="63">
        <f>+'24-03-343 Ind. Calle'!O19</f>
        <v>0</v>
      </c>
      <c r="G10" s="63">
        <f>+'24-03-343 Ind. Calle'!R19</f>
        <v>0</v>
      </c>
      <c r="H10" s="63">
        <f>+'24-03-343 Ind. Calle'!S19</f>
        <v>0</v>
      </c>
      <c r="I10" s="63">
        <f>+'24-03-343 Ind. Calle'!T19</f>
        <v>0</v>
      </c>
      <c r="J10" s="63">
        <f>+'24-03-343 Ind. Calle'!U19</f>
        <v>0</v>
      </c>
      <c r="K10" s="63">
        <f>+'24-03-343 Ind. Calle'!V19</f>
        <v>0</v>
      </c>
      <c r="L10" s="63">
        <f>+'24-03-343 Ind. Calle'!W19</f>
        <v>0</v>
      </c>
      <c r="M10" s="63">
        <f>+'24-03-343 Ind. Calle'!X19</f>
        <v>0</v>
      </c>
      <c r="N10" s="63">
        <f>+'24-03-343 Ind. Calle'!Y19</f>
        <v>0</v>
      </c>
      <c r="O10" s="63">
        <f>+'24-03-343 Ind. Calle'!Z19</f>
        <v>0</v>
      </c>
      <c r="P10" s="63">
        <f>+'24-03-343 Ind. Calle'!AA19</f>
        <v>0</v>
      </c>
      <c r="Q10" s="63">
        <f>+'24-03-343 Ind. Calle'!AB19</f>
        <v>0</v>
      </c>
      <c r="R10" s="63">
        <f>+'24-03-343 Ind. Calle'!AC19</f>
        <v>0</v>
      </c>
      <c r="S10" s="63">
        <f>+'24-03-343 Ind. Calle'!AD19</f>
        <v>0</v>
      </c>
      <c r="T10" s="63">
        <f>+'24-03-343 Ind. Calle'!AE19</f>
        <v>0</v>
      </c>
      <c r="U10" s="63">
        <f>+'24-03-343 Ind. Calle'!AF19</f>
        <v>0</v>
      </c>
      <c r="V10" s="63">
        <f>+'24-03-343 Ind. Calle'!AG19</f>
        <v>0</v>
      </c>
      <c r="W10" s="63">
        <f>+'24-03-343 Ind. Calle'!AH19</f>
        <v>0</v>
      </c>
      <c r="X10" s="87">
        <f>+'24-03-343 Ind. Calle'!AI19</f>
        <v>0</v>
      </c>
      <c r="Y10" s="87">
        <f>+'24-03-343 Ind. Calle'!AJ19</f>
        <v>0</v>
      </c>
    </row>
    <row r="11" spans="1:36" ht="24.75" customHeight="1" x14ac:dyDescent="0.25">
      <c r="A11" s="86" t="s">
        <v>50</v>
      </c>
      <c r="B11" s="63">
        <f>+'24-03-343 Ind. Calle'!J22</f>
        <v>116093250</v>
      </c>
      <c r="C11" s="63">
        <f>+'24-03-343 Ind. Calle'!K22</f>
        <v>116093250</v>
      </c>
      <c r="D11" s="63">
        <f>+'24-03-343 Ind. Calle'!M22</f>
        <v>0</v>
      </c>
      <c r="E11" s="63">
        <f>+'24-03-343 Ind. Calle'!N22</f>
        <v>0</v>
      </c>
      <c r="F11" s="63">
        <f>+'24-03-343 Ind. Calle'!O22</f>
        <v>0</v>
      </c>
      <c r="G11" s="63">
        <f>+'24-03-343 Ind. Calle'!R22</f>
        <v>0</v>
      </c>
      <c r="H11" s="63">
        <f>+'24-03-343 Ind. Calle'!S22</f>
        <v>0</v>
      </c>
      <c r="I11" s="63">
        <f>+'24-03-343 Ind. Calle'!T22</f>
        <v>0</v>
      </c>
      <c r="J11" s="63">
        <f>+'24-03-343 Ind. Calle'!U22</f>
        <v>0</v>
      </c>
      <c r="K11" s="63">
        <f>+'24-03-343 Ind. Calle'!V22</f>
        <v>0</v>
      </c>
      <c r="L11" s="63">
        <f>+'24-03-343 Ind. Calle'!W22</f>
        <v>0</v>
      </c>
      <c r="M11" s="63">
        <f>+'24-03-343 Ind. Calle'!X22</f>
        <v>0</v>
      </c>
      <c r="N11" s="63">
        <f>+'24-03-343 Ind. Calle'!Y22</f>
        <v>0</v>
      </c>
      <c r="O11" s="63">
        <f>+'24-03-343 Ind. Calle'!Z22</f>
        <v>0</v>
      </c>
      <c r="P11" s="63">
        <f>+'24-03-343 Ind. Calle'!AA22</f>
        <v>0</v>
      </c>
      <c r="Q11" s="63">
        <f>+'24-03-343 Ind. Calle'!AB22</f>
        <v>0</v>
      </c>
      <c r="R11" s="63">
        <f>+'24-03-343 Ind. Calle'!AC22</f>
        <v>0</v>
      </c>
      <c r="S11" s="63">
        <f>+'24-03-343 Ind. Calle'!AD22</f>
        <v>0</v>
      </c>
      <c r="T11" s="63">
        <f>+'24-03-343 Ind. Calle'!AE22</f>
        <v>0</v>
      </c>
      <c r="U11" s="63">
        <f>+'24-03-343 Ind. Calle'!AF22</f>
        <v>0</v>
      </c>
      <c r="V11" s="63">
        <f>+'24-03-343 Ind. Calle'!AG22</f>
        <v>0</v>
      </c>
      <c r="W11" s="63">
        <f>+'24-03-343 Ind. Calle'!AH22</f>
        <v>0</v>
      </c>
      <c r="X11" s="87">
        <f>+'24-03-343 Ind. Calle'!AI22</f>
        <v>0</v>
      </c>
      <c r="Y11" s="87">
        <f>+'24-03-343 Ind. Calle'!AJ22</f>
        <v>0</v>
      </c>
    </row>
    <row r="12" spans="1:36" ht="24.75" customHeight="1" x14ac:dyDescent="0.25">
      <c r="A12" s="86" t="s">
        <v>52</v>
      </c>
      <c r="B12" s="63">
        <f>+'24-03-343 Ind. Calle'!J25</f>
        <v>576697078</v>
      </c>
      <c r="C12" s="63">
        <f>+'24-03-343 Ind. Calle'!K25</f>
        <v>576697078</v>
      </c>
      <c r="D12" s="63">
        <f>+'24-03-343 Ind. Calle'!M25</f>
        <v>0</v>
      </c>
      <c r="E12" s="63">
        <f>+'24-03-343 Ind. Calle'!N25</f>
        <v>0</v>
      </c>
      <c r="F12" s="63">
        <f>+'24-03-343 Ind. Calle'!O25</f>
        <v>0</v>
      </c>
      <c r="G12" s="63">
        <f>+'24-03-343 Ind. Calle'!R25</f>
        <v>0</v>
      </c>
      <c r="H12" s="63">
        <f>+'24-03-343 Ind. Calle'!S25</f>
        <v>0</v>
      </c>
      <c r="I12" s="63">
        <f>+'24-03-343 Ind. Calle'!T25</f>
        <v>0</v>
      </c>
      <c r="J12" s="63">
        <f>+'24-03-343 Ind. Calle'!U25</f>
        <v>0</v>
      </c>
      <c r="K12" s="63">
        <f>+'24-03-343 Ind. Calle'!V25</f>
        <v>0</v>
      </c>
      <c r="L12" s="63">
        <f>+'24-03-343 Ind. Calle'!W25</f>
        <v>0</v>
      </c>
      <c r="M12" s="63">
        <f>+'24-03-343 Ind. Calle'!X25</f>
        <v>0</v>
      </c>
      <c r="N12" s="63">
        <f>+'24-03-343 Ind. Calle'!Y25</f>
        <v>0</v>
      </c>
      <c r="O12" s="63">
        <f>+'24-03-343 Ind. Calle'!Z25</f>
        <v>0</v>
      </c>
      <c r="P12" s="63">
        <f>+'24-03-343 Ind. Calle'!AA25</f>
        <v>0</v>
      </c>
      <c r="Q12" s="63">
        <f>+'24-03-343 Ind. Calle'!AB25</f>
        <v>0</v>
      </c>
      <c r="R12" s="63">
        <f>+'24-03-343 Ind. Calle'!AC25</f>
        <v>0</v>
      </c>
      <c r="S12" s="63">
        <f>+'24-03-343 Ind. Calle'!AD25</f>
        <v>0</v>
      </c>
      <c r="T12" s="63">
        <f>+'24-03-343 Ind. Calle'!AE25</f>
        <v>0</v>
      </c>
      <c r="U12" s="63">
        <f>+'24-03-343 Ind. Calle'!AF25</f>
        <v>0</v>
      </c>
      <c r="V12" s="63">
        <f>+'24-03-343 Ind. Calle'!AG25</f>
        <v>0</v>
      </c>
      <c r="W12" s="63">
        <f>+'24-03-343 Ind. Calle'!AH25</f>
        <v>0</v>
      </c>
      <c r="X12" s="87">
        <f>+'24-03-343 Ind. Calle'!AI25</f>
        <v>0</v>
      </c>
      <c r="Y12" s="87">
        <f>+'24-03-343 Ind. Calle'!AJ25</f>
        <v>0</v>
      </c>
    </row>
    <row r="13" spans="1:36" ht="24.75" customHeight="1" x14ac:dyDescent="0.25">
      <c r="A13" s="86" t="s">
        <v>54</v>
      </c>
      <c r="B13" s="63">
        <f>+'24-03-343 Ind. Calle'!J28</f>
        <v>93499350</v>
      </c>
      <c r="C13" s="63">
        <f>+'24-03-343 Ind. Calle'!K28</f>
        <v>93499350</v>
      </c>
      <c r="D13" s="63">
        <f>+'24-03-343 Ind. Calle'!M28</f>
        <v>0</v>
      </c>
      <c r="E13" s="63">
        <f>+'24-03-343 Ind. Calle'!N28</f>
        <v>0</v>
      </c>
      <c r="F13" s="63">
        <f>+'24-03-343 Ind. Calle'!O28</f>
        <v>0</v>
      </c>
      <c r="G13" s="63">
        <f>+'24-03-343 Ind. Calle'!R28</f>
        <v>0</v>
      </c>
      <c r="H13" s="63">
        <f>+'24-03-343 Ind. Calle'!S28</f>
        <v>0</v>
      </c>
      <c r="I13" s="63">
        <f>+'24-03-343 Ind. Calle'!T28</f>
        <v>0</v>
      </c>
      <c r="J13" s="63">
        <f>+'24-03-343 Ind. Calle'!U28</f>
        <v>0</v>
      </c>
      <c r="K13" s="63">
        <f>+'24-03-343 Ind. Calle'!V28</f>
        <v>0</v>
      </c>
      <c r="L13" s="63">
        <f>+'24-03-343 Ind. Calle'!W28</f>
        <v>0</v>
      </c>
      <c r="M13" s="63">
        <f>+'24-03-343 Ind. Calle'!X28</f>
        <v>0</v>
      </c>
      <c r="N13" s="63">
        <f>+'24-03-343 Ind. Calle'!Y28</f>
        <v>0</v>
      </c>
      <c r="O13" s="63">
        <f>+'24-03-343 Ind. Calle'!Z28</f>
        <v>0</v>
      </c>
      <c r="P13" s="63">
        <f>+'24-03-343 Ind. Calle'!AA28</f>
        <v>0</v>
      </c>
      <c r="Q13" s="63">
        <f>+'24-03-343 Ind. Calle'!AB28</f>
        <v>0</v>
      </c>
      <c r="R13" s="63">
        <f>+'24-03-343 Ind. Calle'!AC28</f>
        <v>0</v>
      </c>
      <c r="S13" s="63">
        <f>+'24-03-343 Ind. Calle'!AD28</f>
        <v>0</v>
      </c>
      <c r="T13" s="63">
        <f>+'24-03-343 Ind. Calle'!AE28</f>
        <v>0</v>
      </c>
      <c r="U13" s="63">
        <f>+'24-03-343 Ind. Calle'!AF28</f>
        <v>0</v>
      </c>
      <c r="V13" s="63">
        <f>+'24-03-343 Ind. Calle'!AG28</f>
        <v>0</v>
      </c>
      <c r="W13" s="63">
        <f>+'24-03-343 Ind. Calle'!AH28</f>
        <v>0</v>
      </c>
      <c r="X13" s="87">
        <f>+'24-03-343 Ind. Calle'!AI28</f>
        <v>0</v>
      </c>
      <c r="Y13" s="87">
        <f>+'24-03-343 Ind. Calle'!AJ28</f>
        <v>0</v>
      </c>
    </row>
    <row r="14" spans="1:36" ht="24.75" customHeight="1" x14ac:dyDescent="0.25">
      <c r="A14" s="86" t="s">
        <v>56</v>
      </c>
      <c r="B14" s="63">
        <f>+'24-03-343 Ind. Calle'!J31</f>
        <v>76072500</v>
      </c>
      <c r="C14" s="63">
        <f>+'24-03-343 Ind. Calle'!K31</f>
        <v>76072500</v>
      </c>
      <c r="D14" s="63">
        <f>+'24-03-343 Ind. Calle'!M31</f>
        <v>0</v>
      </c>
      <c r="E14" s="63">
        <f>+'24-03-343 Ind. Calle'!N31</f>
        <v>0</v>
      </c>
      <c r="F14" s="63">
        <f>+'24-03-343 Ind. Calle'!O31</f>
        <v>0</v>
      </c>
      <c r="G14" s="63">
        <f>+'24-03-343 Ind. Calle'!R31</f>
        <v>0</v>
      </c>
      <c r="H14" s="63">
        <f>+'24-03-343 Ind. Calle'!S31</f>
        <v>0</v>
      </c>
      <c r="I14" s="63">
        <f>+'24-03-343 Ind. Calle'!T31</f>
        <v>0</v>
      </c>
      <c r="J14" s="63">
        <f>+'24-03-343 Ind. Calle'!U31</f>
        <v>0</v>
      </c>
      <c r="K14" s="63">
        <f>+'24-03-343 Ind. Calle'!V31</f>
        <v>0</v>
      </c>
      <c r="L14" s="63">
        <f>+'24-03-343 Ind. Calle'!W31</f>
        <v>0</v>
      </c>
      <c r="M14" s="63">
        <f>+'24-03-343 Ind. Calle'!X31</f>
        <v>0</v>
      </c>
      <c r="N14" s="63">
        <f>+'24-03-343 Ind. Calle'!Y31</f>
        <v>0</v>
      </c>
      <c r="O14" s="63">
        <f>+'24-03-343 Ind. Calle'!Z31</f>
        <v>0</v>
      </c>
      <c r="P14" s="63">
        <f>+'24-03-343 Ind. Calle'!AA31</f>
        <v>0</v>
      </c>
      <c r="Q14" s="63">
        <f>+'24-03-343 Ind. Calle'!AB31</f>
        <v>0</v>
      </c>
      <c r="R14" s="63">
        <f>+'24-03-343 Ind. Calle'!AC31</f>
        <v>0</v>
      </c>
      <c r="S14" s="63">
        <f>+'24-03-343 Ind. Calle'!AD31</f>
        <v>0</v>
      </c>
      <c r="T14" s="63">
        <f>+'24-03-343 Ind. Calle'!AE31</f>
        <v>0</v>
      </c>
      <c r="U14" s="63">
        <f>+'24-03-343 Ind. Calle'!AF31</f>
        <v>0</v>
      </c>
      <c r="V14" s="63">
        <f>+'24-03-343 Ind. Calle'!AG31</f>
        <v>0</v>
      </c>
      <c r="W14" s="63">
        <f>+'24-03-343 Ind. Calle'!AH31</f>
        <v>0</v>
      </c>
      <c r="X14" s="87">
        <f>+'24-03-343 Ind. Calle'!AI31</f>
        <v>0</v>
      </c>
      <c r="Y14" s="87">
        <f>+'24-03-343 Ind. Calle'!AJ31</f>
        <v>0</v>
      </c>
    </row>
    <row r="15" spans="1:36" ht="24.75" customHeight="1" x14ac:dyDescent="0.25">
      <c r="A15" s="86" t="s">
        <v>58</v>
      </c>
      <c r="B15" s="63">
        <f>+'24-03-343 Ind. Calle'!J34</f>
        <v>291134878</v>
      </c>
      <c r="C15" s="63">
        <f>+'24-03-343 Ind. Calle'!K34</f>
        <v>291134878</v>
      </c>
      <c r="D15" s="63">
        <f>+'24-03-343 Ind. Calle'!M34</f>
        <v>0</v>
      </c>
      <c r="E15" s="63">
        <f>+'24-03-343 Ind. Calle'!N34</f>
        <v>0</v>
      </c>
      <c r="F15" s="63">
        <f>+'24-03-343 Ind. Calle'!O34</f>
        <v>0</v>
      </c>
      <c r="G15" s="63">
        <f>+'24-03-343 Ind. Calle'!R34</f>
        <v>0</v>
      </c>
      <c r="H15" s="63">
        <f>+'24-03-343 Ind. Calle'!S34</f>
        <v>0</v>
      </c>
      <c r="I15" s="63">
        <f>+'24-03-343 Ind. Calle'!T34</f>
        <v>0</v>
      </c>
      <c r="J15" s="63">
        <f>+'24-03-343 Ind. Calle'!U34</f>
        <v>0</v>
      </c>
      <c r="K15" s="63">
        <f>+'24-03-343 Ind. Calle'!V34</f>
        <v>0</v>
      </c>
      <c r="L15" s="63">
        <f>+'24-03-343 Ind. Calle'!W34</f>
        <v>0</v>
      </c>
      <c r="M15" s="63">
        <f>+'24-03-343 Ind. Calle'!X34</f>
        <v>0</v>
      </c>
      <c r="N15" s="63">
        <f>+'24-03-343 Ind. Calle'!Y34</f>
        <v>0</v>
      </c>
      <c r="O15" s="63">
        <f>+'24-03-343 Ind. Calle'!Z34</f>
        <v>0</v>
      </c>
      <c r="P15" s="63">
        <f>+'24-03-343 Ind. Calle'!AA34</f>
        <v>0</v>
      </c>
      <c r="Q15" s="63">
        <f>+'24-03-343 Ind. Calle'!AB34</f>
        <v>0</v>
      </c>
      <c r="R15" s="63">
        <f>+'24-03-343 Ind. Calle'!AC34</f>
        <v>0</v>
      </c>
      <c r="S15" s="63">
        <f>+'24-03-343 Ind. Calle'!AD34</f>
        <v>0</v>
      </c>
      <c r="T15" s="63">
        <f>+'24-03-343 Ind. Calle'!AE34</f>
        <v>0</v>
      </c>
      <c r="U15" s="63">
        <f>+'24-03-343 Ind. Calle'!AF34</f>
        <v>0</v>
      </c>
      <c r="V15" s="63">
        <f>+'24-03-343 Ind. Calle'!AG34</f>
        <v>0</v>
      </c>
      <c r="W15" s="63">
        <f>+'24-03-343 Ind. Calle'!AH34</f>
        <v>0</v>
      </c>
      <c r="X15" s="87">
        <f>+'24-03-343 Ind. Calle'!AI34</f>
        <v>0</v>
      </c>
      <c r="Y15" s="87">
        <f>+'24-03-343 Ind. Calle'!AJ34</f>
        <v>0</v>
      </c>
    </row>
    <row r="16" spans="1:36" ht="24.75" customHeight="1" x14ac:dyDescent="0.25">
      <c r="A16" s="86" t="s">
        <v>60</v>
      </c>
      <c r="B16" s="63">
        <f>+'24-03-343 Ind. Calle'!J37</f>
        <v>32854500</v>
      </c>
      <c r="C16" s="63">
        <f>+'24-03-343 Ind. Calle'!K37</f>
        <v>32854500</v>
      </c>
      <c r="D16" s="63">
        <f>+'24-03-343 Ind. Calle'!M37</f>
        <v>0</v>
      </c>
      <c r="E16" s="63">
        <f>+'24-03-343 Ind. Calle'!N37</f>
        <v>0</v>
      </c>
      <c r="F16" s="63">
        <f>+'24-03-343 Ind. Calle'!O37</f>
        <v>0</v>
      </c>
      <c r="G16" s="63">
        <f>+'24-03-343 Ind. Calle'!R37</f>
        <v>0</v>
      </c>
      <c r="H16" s="63">
        <f>+'24-03-343 Ind. Calle'!S37</f>
        <v>0</v>
      </c>
      <c r="I16" s="63">
        <f>+'24-03-343 Ind. Calle'!T37</f>
        <v>0</v>
      </c>
      <c r="J16" s="63">
        <f>+'24-03-343 Ind. Calle'!U37</f>
        <v>0</v>
      </c>
      <c r="K16" s="63">
        <f>+'24-03-343 Ind. Calle'!V37</f>
        <v>0</v>
      </c>
      <c r="L16" s="63">
        <f>+'24-03-343 Ind. Calle'!W37</f>
        <v>0</v>
      </c>
      <c r="M16" s="63">
        <f>+'24-03-343 Ind. Calle'!X37</f>
        <v>0</v>
      </c>
      <c r="N16" s="63">
        <f>+'24-03-343 Ind. Calle'!Y37</f>
        <v>0</v>
      </c>
      <c r="O16" s="63">
        <f>+'24-03-343 Ind. Calle'!Z37</f>
        <v>0</v>
      </c>
      <c r="P16" s="63">
        <f>+'24-03-343 Ind. Calle'!AA37</f>
        <v>0</v>
      </c>
      <c r="Q16" s="63">
        <f>+'24-03-343 Ind. Calle'!AB37</f>
        <v>0</v>
      </c>
      <c r="R16" s="63">
        <f>+'24-03-343 Ind. Calle'!AC37</f>
        <v>0</v>
      </c>
      <c r="S16" s="63">
        <f>+'24-03-343 Ind. Calle'!AD37</f>
        <v>0</v>
      </c>
      <c r="T16" s="63">
        <f>+'24-03-343 Ind. Calle'!AE37</f>
        <v>0</v>
      </c>
      <c r="U16" s="63">
        <f>+'24-03-343 Ind. Calle'!AF37</f>
        <v>0</v>
      </c>
      <c r="V16" s="63">
        <f>+'24-03-343 Ind. Calle'!AG37</f>
        <v>0</v>
      </c>
      <c r="W16" s="63">
        <f>+'24-03-343 Ind. Calle'!AH37</f>
        <v>0</v>
      </c>
      <c r="X16" s="87">
        <f>+'24-03-343 Ind. Calle'!AI37</f>
        <v>0</v>
      </c>
      <c r="Y16" s="87">
        <f>+'24-03-343 Ind. Calle'!AJ37</f>
        <v>0</v>
      </c>
    </row>
    <row r="17" spans="1:25" ht="24.75" customHeight="1" x14ac:dyDescent="0.25">
      <c r="A17" s="86" t="s">
        <v>62</v>
      </c>
      <c r="B17" s="63">
        <f>+'24-03-343 Ind. Calle'!J40</f>
        <v>0</v>
      </c>
      <c r="C17" s="63">
        <f>+'24-03-343 Ind. Calle'!K40</f>
        <v>0</v>
      </c>
      <c r="D17" s="63">
        <f>+'24-03-343 Ind. Calle'!M40</f>
        <v>0</v>
      </c>
      <c r="E17" s="63">
        <f>+'24-03-343 Ind. Calle'!N40</f>
        <v>0</v>
      </c>
      <c r="F17" s="63">
        <f>+'24-03-343 Ind. Calle'!O40</f>
        <v>0</v>
      </c>
      <c r="G17" s="63">
        <f>+'24-03-343 Ind. Calle'!R40</f>
        <v>0</v>
      </c>
      <c r="H17" s="63">
        <f>+'24-03-343 Ind. Calle'!S40</f>
        <v>0</v>
      </c>
      <c r="I17" s="63">
        <f>+'24-03-343 Ind. Calle'!T40</f>
        <v>0</v>
      </c>
      <c r="J17" s="63">
        <f>+'24-03-343 Ind. Calle'!U40</f>
        <v>0</v>
      </c>
      <c r="K17" s="63">
        <f>+'24-03-343 Ind. Calle'!V40</f>
        <v>0</v>
      </c>
      <c r="L17" s="63">
        <f>+'24-03-343 Ind. Calle'!W40</f>
        <v>0</v>
      </c>
      <c r="M17" s="63">
        <f>+'24-03-343 Ind. Calle'!X40</f>
        <v>0</v>
      </c>
      <c r="N17" s="63">
        <f>+'24-03-343 Ind. Calle'!Y40</f>
        <v>0</v>
      </c>
      <c r="O17" s="63">
        <f>+'24-03-343 Ind. Calle'!Z40</f>
        <v>0</v>
      </c>
      <c r="P17" s="63">
        <f>+'24-03-343 Ind. Calle'!AA40</f>
        <v>0</v>
      </c>
      <c r="Q17" s="63">
        <f>+'24-03-343 Ind. Calle'!AB40</f>
        <v>0</v>
      </c>
      <c r="R17" s="63">
        <f>+'24-03-343 Ind. Calle'!AC40</f>
        <v>0</v>
      </c>
      <c r="S17" s="63">
        <f>+'24-03-343 Ind. Calle'!AD40</f>
        <v>0</v>
      </c>
      <c r="T17" s="63">
        <f>+'24-03-343 Ind. Calle'!AE40</f>
        <v>0</v>
      </c>
      <c r="U17" s="63">
        <f>+'24-03-343 Ind. Calle'!AF40</f>
        <v>0</v>
      </c>
      <c r="V17" s="63">
        <f>+'24-03-343 Ind. Calle'!AG40</f>
        <v>0</v>
      </c>
      <c r="W17" s="63">
        <f>+'24-03-343 Ind. Calle'!AH40</f>
        <v>0</v>
      </c>
      <c r="X17" s="87">
        <f>+'24-03-343 Ind. Calle'!AI40</f>
        <v>0</v>
      </c>
      <c r="Y17" s="87">
        <f>+'24-03-343 Ind. Calle'!AJ38</f>
        <v>0</v>
      </c>
    </row>
    <row r="18" spans="1:25" ht="24.75" customHeight="1" x14ac:dyDescent="0.25">
      <c r="A18" s="86" t="s">
        <v>64</v>
      </c>
      <c r="B18" s="63">
        <f>+'24-03-343 Ind. Calle'!J43</f>
        <v>0</v>
      </c>
      <c r="C18" s="63">
        <f>+'24-03-343 Ind. Calle'!K43</f>
        <v>0</v>
      </c>
      <c r="D18" s="63">
        <f>+'24-03-343 Ind. Calle'!M43</f>
        <v>0</v>
      </c>
      <c r="E18" s="63">
        <f>+'24-03-343 Ind. Calle'!N43</f>
        <v>0</v>
      </c>
      <c r="F18" s="63">
        <f>+'24-03-343 Ind. Calle'!O43</f>
        <v>0</v>
      </c>
      <c r="G18" s="63">
        <f>+'24-03-343 Ind. Calle'!R43</f>
        <v>0</v>
      </c>
      <c r="H18" s="63">
        <f>+'24-03-343 Ind. Calle'!S43</f>
        <v>0</v>
      </c>
      <c r="I18" s="63">
        <f>+'24-03-343 Ind. Calle'!T43</f>
        <v>0</v>
      </c>
      <c r="J18" s="63">
        <f>+'24-03-343 Ind. Calle'!U43</f>
        <v>0</v>
      </c>
      <c r="K18" s="63">
        <f>+'24-03-343 Ind. Calle'!V43</f>
        <v>0</v>
      </c>
      <c r="L18" s="63">
        <f>+'24-03-343 Ind. Calle'!W43</f>
        <v>0</v>
      </c>
      <c r="M18" s="63">
        <f>+'24-03-343 Ind. Calle'!X43</f>
        <v>0</v>
      </c>
      <c r="N18" s="63">
        <f>+'24-03-343 Ind. Calle'!Y43</f>
        <v>0</v>
      </c>
      <c r="O18" s="63">
        <f>+'24-03-343 Ind. Calle'!Z43</f>
        <v>0</v>
      </c>
      <c r="P18" s="63">
        <f>+'24-03-343 Ind. Calle'!AA43</f>
        <v>0</v>
      </c>
      <c r="Q18" s="63">
        <f>+'24-03-343 Ind. Calle'!AB43</f>
        <v>0</v>
      </c>
      <c r="R18" s="63">
        <f>+'24-03-343 Ind. Calle'!AC43</f>
        <v>0</v>
      </c>
      <c r="S18" s="63">
        <f>+'24-03-343 Ind. Calle'!AD43</f>
        <v>0</v>
      </c>
      <c r="T18" s="63">
        <f>+'24-03-343 Ind. Calle'!AE43</f>
        <v>0</v>
      </c>
      <c r="U18" s="63">
        <f>+'24-03-343 Ind. Calle'!AF43</f>
        <v>0</v>
      </c>
      <c r="V18" s="63">
        <f>+'24-03-343 Ind. Calle'!AG43</f>
        <v>0</v>
      </c>
      <c r="W18" s="63">
        <f>+'24-03-343 Ind. Calle'!AH43</f>
        <v>0</v>
      </c>
      <c r="X18" s="87">
        <f>+'24-03-343 Ind. Calle'!AI43</f>
        <v>0</v>
      </c>
      <c r="Y18" s="87">
        <f>+'24-03-343 Ind. Calle'!AJ43</f>
        <v>0</v>
      </c>
    </row>
    <row r="19" spans="1:25" ht="24.75" customHeight="1" x14ac:dyDescent="0.25">
      <c r="A19" s="86" t="s">
        <v>66</v>
      </c>
      <c r="B19" s="63">
        <f>+'24-03-343 Ind. Calle'!J46</f>
        <v>0</v>
      </c>
      <c r="C19" s="63">
        <f>+'24-03-343 Ind. Calle'!K46</f>
        <v>0</v>
      </c>
      <c r="D19" s="63">
        <f>+'24-03-343 Ind. Calle'!M46</f>
        <v>0</v>
      </c>
      <c r="E19" s="63">
        <f>+'24-03-343 Ind. Calle'!N46</f>
        <v>0</v>
      </c>
      <c r="F19" s="63">
        <f>+'24-03-343 Ind. Calle'!O46</f>
        <v>0</v>
      </c>
      <c r="G19" s="63">
        <f>+'24-03-343 Ind. Calle'!R46</f>
        <v>0</v>
      </c>
      <c r="H19" s="63">
        <f>+'24-03-343 Ind. Calle'!S46</f>
        <v>0</v>
      </c>
      <c r="I19" s="63">
        <f>+'24-03-343 Ind. Calle'!T46</f>
        <v>0</v>
      </c>
      <c r="J19" s="63">
        <f>+'24-03-343 Ind. Calle'!U46</f>
        <v>0</v>
      </c>
      <c r="K19" s="63">
        <f>+'24-03-343 Ind. Calle'!V46</f>
        <v>0</v>
      </c>
      <c r="L19" s="63">
        <f>+'24-03-343 Ind. Calle'!W46</f>
        <v>0</v>
      </c>
      <c r="M19" s="63">
        <f>+'24-03-343 Ind. Calle'!X46</f>
        <v>0</v>
      </c>
      <c r="N19" s="63">
        <f>+'24-03-343 Ind. Calle'!Y46</f>
        <v>0</v>
      </c>
      <c r="O19" s="63">
        <f>+'24-03-343 Ind. Calle'!Z46</f>
        <v>0</v>
      </c>
      <c r="P19" s="63">
        <f>+'24-03-343 Ind. Calle'!AA46</f>
        <v>0</v>
      </c>
      <c r="Q19" s="63">
        <f>+'24-03-343 Ind. Calle'!AB46</f>
        <v>0</v>
      </c>
      <c r="R19" s="63">
        <f>+'24-03-343 Ind. Calle'!AC46</f>
        <v>0</v>
      </c>
      <c r="S19" s="63">
        <f>+'24-03-343 Ind. Calle'!AD46</f>
        <v>0</v>
      </c>
      <c r="T19" s="63">
        <f>+'24-03-343 Ind. Calle'!AE46</f>
        <v>0</v>
      </c>
      <c r="U19" s="63">
        <f>+'24-03-343 Ind. Calle'!AF46</f>
        <v>0</v>
      </c>
      <c r="V19" s="63">
        <f>+'24-03-343 Ind. Calle'!AG46</f>
        <v>0</v>
      </c>
      <c r="W19" s="63">
        <f>+'24-03-343 Ind. Calle'!AH46</f>
        <v>0</v>
      </c>
      <c r="X19" s="87">
        <f>+'24-03-343 Ind. Calle'!AI46</f>
        <v>0</v>
      </c>
      <c r="Y19" s="87">
        <f>+'24-03-343 Ind. Calle'!AJ46</f>
        <v>0</v>
      </c>
    </row>
    <row r="20" spans="1:25" ht="24.75" customHeight="1" x14ac:dyDescent="0.25">
      <c r="A20" s="88" t="s">
        <v>68</v>
      </c>
      <c r="B20" s="63">
        <f>+'24-03-343 Ind. Calle'!J49</f>
        <v>0</v>
      </c>
      <c r="C20" s="63">
        <f>+'24-03-343 Ind. Calle'!K49</f>
        <v>0</v>
      </c>
      <c r="D20" s="63">
        <f>+'24-03-343 Ind. Calle'!M49</f>
        <v>0</v>
      </c>
      <c r="E20" s="63">
        <f>+'24-03-343 Ind. Calle'!N49</f>
        <v>0</v>
      </c>
      <c r="F20" s="63">
        <f>+'24-03-343 Ind. Calle'!O49</f>
        <v>0</v>
      </c>
      <c r="G20" s="63">
        <f>+'24-03-343 Ind. Calle'!R49</f>
        <v>0</v>
      </c>
      <c r="H20" s="63">
        <f>+'24-03-343 Ind. Calle'!S49</f>
        <v>0</v>
      </c>
      <c r="I20" s="63">
        <f>+'24-03-343 Ind. Calle'!T49</f>
        <v>0</v>
      </c>
      <c r="J20" s="63">
        <f>+'24-03-343 Ind. Calle'!U49</f>
        <v>0</v>
      </c>
      <c r="K20" s="63">
        <f>+'24-03-343 Ind. Calle'!V49</f>
        <v>0</v>
      </c>
      <c r="L20" s="63">
        <f>+'24-03-343 Ind. Calle'!W49</f>
        <v>0</v>
      </c>
      <c r="M20" s="63">
        <f>+'24-03-343 Ind. Calle'!X49</f>
        <v>0</v>
      </c>
      <c r="N20" s="63">
        <f>+'24-03-343 Ind. Calle'!Y49</f>
        <v>0</v>
      </c>
      <c r="O20" s="63">
        <f>+'24-03-343 Ind. Calle'!Z49</f>
        <v>0</v>
      </c>
      <c r="P20" s="63">
        <f>+'24-03-343 Ind. Calle'!AA49</f>
        <v>0</v>
      </c>
      <c r="Q20" s="63">
        <f>+'24-03-343 Ind. Calle'!AB49</f>
        <v>0</v>
      </c>
      <c r="R20" s="63">
        <f>+'24-03-343 Ind. Calle'!AC49</f>
        <v>0</v>
      </c>
      <c r="S20" s="63">
        <f>+'24-03-343 Ind. Calle'!AD49</f>
        <v>0</v>
      </c>
      <c r="T20" s="63">
        <f>+'24-03-343 Ind. Calle'!AE49</f>
        <v>0</v>
      </c>
      <c r="U20" s="63">
        <f>+'24-03-343 Ind. Calle'!AF49</f>
        <v>0</v>
      </c>
      <c r="V20" s="63">
        <f>+'24-03-343 Ind. Calle'!AG49</f>
        <v>0</v>
      </c>
      <c r="W20" s="63">
        <f>+'24-03-343 Ind. Calle'!AH49</f>
        <v>0</v>
      </c>
      <c r="X20" s="87">
        <f>+'24-03-343 Ind. Calle'!AI49</f>
        <v>0</v>
      </c>
      <c r="Y20" s="87">
        <f>+'24-03-343 Ind. Calle'!AJ49</f>
        <v>0</v>
      </c>
    </row>
    <row r="21" spans="1:25" ht="24.75" customHeight="1" x14ac:dyDescent="0.25">
      <c r="A21" s="88" t="s">
        <v>70</v>
      </c>
      <c r="B21" s="63">
        <f>+'24-03-343 Ind. Calle'!J52</f>
        <v>116093250</v>
      </c>
      <c r="C21" s="63">
        <f>+'24-03-343 Ind. Calle'!K52</f>
        <v>116093250</v>
      </c>
      <c r="D21" s="63">
        <f>+'24-03-343 Ind. Calle'!M52</f>
        <v>0</v>
      </c>
      <c r="E21" s="63">
        <f>+'24-03-343 Ind. Calle'!N52</f>
        <v>0</v>
      </c>
      <c r="F21" s="63">
        <f>+'24-03-343 Ind. Calle'!O52</f>
        <v>0</v>
      </c>
      <c r="G21" s="63">
        <f>+'24-03-343 Ind. Calle'!R52</f>
        <v>0</v>
      </c>
      <c r="H21" s="63">
        <f>+'24-03-343 Ind. Calle'!S52</f>
        <v>0</v>
      </c>
      <c r="I21" s="63">
        <f>+'24-03-343 Ind. Calle'!T52</f>
        <v>0</v>
      </c>
      <c r="J21" s="63">
        <f>+'24-03-343 Ind. Calle'!U52</f>
        <v>0</v>
      </c>
      <c r="K21" s="63">
        <f>+'24-03-343 Ind. Calle'!V52</f>
        <v>0</v>
      </c>
      <c r="L21" s="63">
        <f>+'24-03-343 Ind. Calle'!W52</f>
        <v>0</v>
      </c>
      <c r="M21" s="63">
        <f>+'24-03-343 Ind. Calle'!X52</f>
        <v>0</v>
      </c>
      <c r="N21" s="63">
        <f>+'24-03-343 Ind. Calle'!Y52</f>
        <v>0</v>
      </c>
      <c r="O21" s="63">
        <f>+'24-03-343 Ind. Calle'!Z52</f>
        <v>0</v>
      </c>
      <c r="P21" s="63">
        <f>+'24-03-343 Ind. Calle'!AA52</f>
        <v>0</v>
      </c>
      <c r="Q21" s="63">
        <f>+'24-03-343 Ind. Calle'!AB52</f>
        <v>0</v>
      </c>
      <c r="R21" s="63">
        <f>+'24-03-343 Ind. Calle'!AC52</f>
        <v>0</v>
      </c>
      <c r="S21" s="63">
        <f>+'24-03-343 Ind. Calle'!AD52</f>
        <v>0</v>
      </c>
      <c r="T21" s="63">
        <f>+'24-03-343 Ind. Calle'!AE52</f>
        <v>0</v>
      </c>
      <c r="U21" s="63">
        <f>+'24-03-343 Ind. Calle'!AF52</f>
        <v>0</v>
      </c>
      <c r="V21" s="63">
        <f>+'24-03-343 Ind. Calle'!AG52</f>
        <v>0</v>
      </c>
      <c r="W21" s="63">
        <f>+'24-03-343 Ind. Calle'!AH52</f>
        <v>0</v>
      </c>
      <c r="X21" s="87">
        <f>+'24-03-343 Ind. Calle'!AI52</f>
        <v>0</v>
      </c>
      <c r="Y21" s="87">
        <f>+'24-03-343 Ind. Calle'!AJ52</f>
        <v>0</v>
      </c>
    </row>
    <row r="22" spans="1:25" ht="24.75" customHeight="1" x14ac:dyDescent="0.25">
      <c r="A22" s="88" t="s">
        <v>163</v>
      </c>
      <c r="B22" s="63">
        <f>+'24-03-343 Ind. Calle'!J55</f>
        <v>81542278</v>
      </c>
      <c r="C22" s="63">
        <f>+'24-03-343 Ind. Calle'!K55</f>
        <v>81542278</v>
      </c>
      <c r="D22" s="63">
        <f>+'24-03-343 Ind. Calle'!M55</f>
        <v>0</v>
      </c>
      <c r="E22" s="63">
        <f>+'24-03-343 Ind. Calle'!N55</f>
        <v>0</v>
      </c>
      <c r="F22" s="63">
        <f>+'24-03-343 Ind. Calle'!O55</f>
        <v>0</v>
      </c>
      <c r="G22" s="63">
        <f>+'24-03-343 Ind. Calle'!R53</f>
        <v>0</v>
      </c>
      <c r="H22" s="63">
        <f>+'24-03-343 Ind. Calle'!S53</f>
        <v>0</v>
      </c>
      <c r="I22" s="63">
        <f>+'24-03-343 Ind. Calle'!T53</f>
        <v>0</v>
      </c>
      <c r="J22" s="63">
        <f>+'24-03-343 Ind. Calle'!U55</f>
        <v>0</v>
      </c>
      <c r="K22" s="63">
        <f>+'24-03-343 Ind. Calle'!V55</f>
        <v>0</v>
      </c>
      <c r="L22" s="63">
        <f>+'24-03-343 Ind. Calle'!W55</f>
        <v>0</v>
      </c>
      <c r="M22" s="63">
        <f>+'24-03-343 Ind. Calle'!X55</f>
        <v>0</v>
      </c>
      <c r="N22" s="63">
        <f>+'24-03-343 Ind. Calle'!Y55</f>
        <v>0</v>
      </c>
      <c r="O22" s="63">
        <f>+'24-03-343 Ind. Calle'!Z53</f>
        <v>0</v>
      </c>
      <c r="P22" s="63">
        <f>+'24-03-343 Ind. Calle'!AA53</f>
        <v>0</v>
      </c>
      <c r="Q22" s="63">
        <f>+'24-03-343 Ind. Calle'!AB53</f>
        <v>0</v>
      </c>
      <c r="R22" s="63">
        <f>+'24-03-343 Ind. Calle'!AC55</f>
        <v>0</v>
      </c>
      <c r="S22" s="63">
        <f>+'24-03-343 Ind. Calle'!AD53</f>
        <v>0</v>
      </c>
      <c r="T22" s="63">
        <f>+'24-03-343 Ind. Calle'!AE53</f>
        <v>0</v>
      </c>
      <c r="U22" s="63">
        <f>+'24-03-343 Ind. Calle'!AF53</f>
        <v>0</v>
      </c>
      <c r="V22" s="63">
        <f>+'24-03-343 Ind. Calle'!AG55</f>
        <v>0</v>
      </c>
      <c r="W22" s="63">
        <f>+'24-03-343 Ind. Calle'!AH55</f>
        <v>0</v>
      </c>
      <c r="X22" s="87">
        <f>+'24-03-343 Ind. Calle'!AI55</f>
        <v>0</v>
      </c>
      <c r="Y22" s="87">
        <f>+'24-03-343 Ind. Calle'!AJ55</f>
        <v>0</v>
      </c>
    </row>
    <row r="23" spans="1:25" ht="24.75" customHeight="1" x14ac:dyDescent="0.25">
      <c r="A23" s="88" t="s">
        <v>72</v>
      </c>
      <c r="B23" s="63">
        <f>+'24-03-343 Ind. Calle'!J58</f>
        <v>1192802945</v>
      </c>
      <c r="C23" s="63">
        <f>+'24-03-343 Ind. Calle'!K58</f>
        <v>1192802945</v>
      </c>
      <c r="D23" s="63">
        <f>+'24-03-343 Ind. Calle'!M58</f>
        <v>0</v>
      </c>
      <c r="E23" s="63">
        <f>+'24-03-343 Ind. Calle'!N58</f>
        <v>0</v>
      </c>
      <c r="F23" s="63">
        <f>+'24-03-343 Ind. Calle'!O58</f>
        <v>0</v>
      </c>
      <c r="G23" s="63">
        <f>+'24-03-343 Ind. Calle'!R58</f>
        <v>0</v>
      </c>
      <c r="H23" s="63">
        <f>+'24-03-343 Ind. Calle'!S58</f>
        <v>0</v>
      </c>
      <c r="I23" s="63">
        <f>+'24-03-343 Ind. Calle'!T58</f>
        <v>0</v>
      </c>
      <c r="J23" s="63">
        <f>+'24-03-343 Ind. Calle'!U58</f>
        <v>0</v>
      </c>
      <c r="K23" s="63">
        <f>+'24-03-343 Ind. Calle'!V58</f>
        <v>0</v>
      </c>
      <c r="L23" s="63">
        <f>+'24-03-343 Ind. Calle'!W58</f>
        <v>0</v>
      </c>
      <c r="M23" s="63">
        <f>+'24-03-343 Ind. Calle'!X58</f>
        <v>0</v>
      </c>
      <c r="N23" s="63">
        <f>+'24-03-343 Ind. Calle'!Y58</f>
        <v>0</v>
      </c>
      <c r="O23" s="63">
        <f>+'24-03-343 Ind. Calle'!Z58</f>
        <v>0</v>
      </c>
      <c r="P23" s="63">
        <f>+'24-03-343 Ind. Calle'!AA58</f>
        <v>0</v>
      </c>
      <c r="Q23" s="63">
        <f>+'24-03-343 Ind. Calle'!AB58</f>
        <v>0</v>
      </c>
      <c r="R23" s="63">
        <f>+'24-03-343 Ind. Calle'!AC58</f>
        <v>0</v>
      </c>
      <c r="S23" s="63">
        <f>+'24-03-343 Ind. Calle'!AD58</f>
        <v>0</v>
      </c>
      <c r="T23" s="63">
        <f>+'24-03-343 Ind. Calle'!AE58</f>
        <v>0</v>
      </c>
      <c r="U23" s="63">
        <f>+'24-03-343 Ind. Calle'!AF58</f>
        <v>0</v>
      </c>
      <c r="V23" s="63">
        <f>+'24-03-343 Ind. Calle'!AG58</f>
        <v>0</v>
      </c>
      <c r="W23" s="63">
        <f>+'24-03-343 Ind. Calle'!AH58</f>
        <v>0</v>
      </c>
      <c r="X23" s="87">
        <f>+'24-03-343 Ind. Calle'!AI58</f>
        <v>0</v>
      </c>
      <c r="Y23" s="87">
        <f>+'24-03-343 Ind. Calle'!AJ58</f>
        <v>0</v>
      </c>
    </row>
    <row r="24" spans="1:25" ht="24.75" customHeight="1" x14ac:dyDescent="0.25">
      <c r="A24" s="89" t="s">
        <v>74</v>
      </c>
      <c r="B24" s="63">
        <f>+'24-03-343 Ind. Calle'!J62</f>
        <v>850088854</v>
      </c>
      <c r="C24" s="63">
        <f>+'24-03-343 Ind. Calle'!K62</f>
        <v>62868747</v>
      </c>
      <c r="D24" s="63">
        <f>+'24-03-343 Ind. Calle'!M62</f>
        <v>0</v>
      </c>
      <c r="E24" s="63">
        <f>+'24-03-343 Ind. Calle'!N62</f>
        <v>0</v>
      </c>
      <c r="F24" s="63">
        <f>+'24-03-343 Ind. Calle'!O62</f>
        <v>0</v>
      </c>
      <c r="G24" s="63">
        <f>+'24-03-343 Ind. Calle'!R62</f>
        <v>3325956</v>
      </c>
      <c r="H24" s="63">
        <f>+'24-03-343 Ind. Calle'!S62</f>
        <v>5225196</v>
      </c>
      <c r="I24" s="63">
        <f>+'24-03-343 Ind. Calle'!T62</f>
        <v>4146278</v>
      </c>
      <c r="J24" s="63">
        <f>+'24-03-343 Ind. Calle'!U62</f>
        <v>12697430</v>
      </c>
      <c r="K24" s="63">
        <f>+'24-03-343 Ind. Calle'!V62</f>
        <v>2936323</v>
      </c>
      <c r="L24" s="63">
        <f>+'24-03-343 Ind. Calle'!W62</f>
        <v>1934725</v>
      </c>
      <c r="M24" s="63">
        <f>+'24-03-343 Ind. Calle'!X62</f>
        <v>7917392</v>
      </c>
      <c r="N24" s="63">
        <f>+'24-03-343 Ind. Calle'!Y62</f>
        <v>12760704</v>
      </c>
      <c r="O24" s="63">
        <f>+'24-03-343 Ind. Calle'!Z62</f>
        <v>5021294</v>
      </c>
      <c r="P24" s="63">
        <f>+'24-03-343 Ind. Calle'!AA62</f>
        <v>5128260</v>
      </c>
      <c r="Q24" s="63">
        <f>+'24-03-343 Ind. Calle'!AB62</f>
        <v>5272264</v>
      </c>
      <c r="R24" s="63">
        <f>+'24-03-343 Ind. Calle'!AC62</f>
        <v>15421818</v>
      </c>
      <c r="S24" s="63">
        <f>+'24-03-343 Ind. Calle'!AD62</f>
        <v>0</v>
      </c>
      <c r="T24" s="63">
        <f>+'24-03-343 Ind. Calle'!AE62</f>
        <v>0</v>
      </c>
      <c r="U24" s="63">
        <f>+'24-03-343 Ind. Calle'!AF62</f>
        <v>0</v>
      </c>
      <c r="V24" s="63">
        <f>+'24-03-343 Ind. Calle'!AG62</f>
        <v>0</v>
      </c>
      <c r="W24" s="63">
        <f>+'24-03-343 Ind. Calle'!AH62</f>
        <v>40907688</v>
      </c>
      <c r="X24" s="87">
        <f>+'24-03-343 Ind. Calle'!AI62</f>
        <v>4.812166140929075E-2</v>
      </c>
      <c r="Y24" s="87">
        <f>+'24-03-343 Ind. Calle'!AJ62</f>
        <v>0.99165611543267751</v>
      </c>
    </row>
    <row r="25" spans="1:25" ht="25.5" x14ac:dyDescent="0.25">
      <c r="A25" s="8" t="str">
        <f>"TOTAL ASIG."&amp;" "&amp;$A$5</f>
        <v>TOTAL ASIG. 24-03-343 "Programa de Apoyo a Personas en Situación de Calle"</v>
      </c>
      <c r="B25" s="75">
        <f>SUM(B8:B24)</f>
        <v>3832089000</v>
      </c>
      <c r="C25" s="75">
        <f t="shared" ref="C25:V25" si="0">SUM(C8:C24)</f>
        <v>3044513094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3374928</v>
      </c>
      <c r="H25" s="75">
        <f t="shared" si="0"/>
        <v>5274168</v>
      </c>
      <c r="I25" s="75">
        <f t="shared" si="0"/>
        <v>4183788</v>
      </c>
      <c r="J25" s="75">
        <f t="shared" si="0"/>
        <v>12832884</v>
      </c>
      <c r="K25" s="75">
        <f t="shared" si="0"/>
        <v>2936323</v>
      </c>
      <c r="L25" s="75">
        <f t="shared" si="0"/>
        <v>1934725</v>
      </c>
      <c r="M25" s="75">
        <f t="shared" si="0"/>
        <v>8052066</v>
      </c>
      <c r="N25" s="75">
        <f t="shared" si="0"/>
        <v>12895378</v>
      </c>
      <c r="O25" s="75">
        <f t="shared" si="0"/>
        <v>5046149</v>
      </c>
      <c r="P25" s="75">
        <f t="shared" si="0"/>
        <v>5152869</v>
      </c>
      <c r="Q25" s="75">
        <f t="shared" si="0"/>
        <v>5296873</v>
      </c>
      <c r="R25" s="75">
        <f t="shared" si="0"/>
        <v>15495891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41251889</v>
      </c>
      <c r="X25" s="90">
        <f>+'24-03-343 Ind. Calle'!AI63</f>
        <v>1.0764856713922875E-2</v>
      </c>
      <c r="Y25" s="90">
        <f>'24-03-343 Ind. Calle'!AJ63</f>
        <v>1</v>
      </c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1:25" x14ac:dyDescent="0.25">
      <c r="B33" s="81"/>
      <c r="G33" s="81"/>
      <c r="H33" s="81"/>
      <c r="I33" s="81"/>
      <c r="K33" s="81"/>
      <c r="L33" s="81"/>
      <c r="M33" s="81"/>
      <c r="O33" s="81"/>
      <c r="P33" s="81"/>
      <c r="Q33" s="81"/>
      <c r="S33" s="81"/>
      <c r="T33" s="81"/>
      <c r="U33" s="81"/>
    </row>
    <row r="34" spans="1:25" x14ac:dyDescent="0.25">
      <c r="A34" s="2"/>
      <c r="B34" s="81"/>
      <c r="G34" s="81"/>
      <c r="H34" s="81"/>
      <c r="I34" s="81"/>
      <c r="K34" s="81"/>
      <c r="L34" s="81"/>
      <c r="M34" s="81"/>
      <c r="O34" s="81"/>
      <c r="P34" s="81"/>
      <c r="Q34" s="81"/>
      <c r="S34" s="81"/>
      <c r="T34" s="81"/>
      <c r="U34" s="81"/>
      <c r="V34" s="2"/>
      <c r="W34" s="2"/>
      <c r="X34" s="80"/>
      <c r="Y34" s="80"/>
    </row>
    <row r="35" spans="1:25" x14ac:dyDescent="0.25">
      <c r="A35" s="2"/>
      <c r="B35" s="81"/>
      <c r="G35" s="81"/>
      <c r="H35" s="81"/>
      <c r="I35" s="81"/>
      <c r="K35" s="81"/>
      <c r="L35" s="81"/>
      <c r="M35" s="81"/>
      <c r="O35" s="81"/>
      <c r="P35" s="81"/>
      <c r="Q35" s="81"/>
      <c r="S35" s="81"/>
      <c r="T35" s="81"/>
      <c r="U35" s="81"/>
      <c r="V35" s="2"/>
      <c r="W35" s="2"/>
      <c r="X35" s="80"/>
      <c r="Y35" s="80"/>
    </row>
    <row r="36" spans="1:25" x14ac:dyDescent="0.25">
      <c r="A36" s="2"/>
      <c r="B36" s="81"/>
      <c r="G36" s="81"/>
      <c r="H36" s="81"/>
      <c r="I36" s="81"/>
      <c r="K36" s="81"/>
      <c r="L36" s="81"/>
      <c r="M36" s="81"/>
      <c r="O36" s="81"/>
      <c r="P36" s="81"/>
      <c r="Q36" s="81"/>
      <c r="S36" s="81"/>
      <c r="T36" s="81"/>
      <c r="U36" s="81"/>
      <c r="V36" s="2"/>
      <c r="W36" s="2"/>
      <c r="X36" s="80"/>
      <c r="Y36" s="80"/>
    </row>
    <row r="37" spans="1:25" x14ac:dyDescent="0.25">
      <c r="A37" s="2"/>
      <c r="B37" s="81"/>
      <c r="G37" s="81"/>
      <c r="H37" s="81"/>
      <c r="I37" s="81"/>
      <c r="K37" s="81"/>
      <c r="L37" s="81"/>
      <c r="M37" s="81"/>
      <c r="O37" s="81"/>
      <c r="P37" s="81"/>
      <c r="Q37" s="81"/>
      <c r="S37" s="81"/>
      <c r="T37" s="81"/>
      <c r="U37" s="81"/>
      <c r="V37" s="2"/>
      <c r="W37" s="2"/>
      <c r="X37" s="80"/>
      <c r="Y37" s="80"/>
    </row>
    <row r="38" spans="1:25" x14ac:dyDescent="0.25">
      <c r="A38" s="2"/>
      <c r="B38" s="81"/>
      <c r="G38" s="81"/>
      <c r="H38" s="81"/>
      <c r="I38" s="81"/>
      <c r="K38" s="81"/>
      <c r="L38" s="81"/>
      <c r="M38" s="81"/>
      <c r="O38" s="81"/>
      <c r="P38" s="81"/>
      <c r="Q38" s="81"/>
      <c r="S38" s="81"/>
      <c r="T38" s="81"/>
      <c r="U38" s="81"/>
      <c r="V38" s="2"/>
      <c r="W38" s="2"/>
      <c r="X38" s="80"/>
      <c r="Y38" s="80"/>
    </row>
    <row r="39" spans="1:25" x14ac:dyDescent="0.25">
      <c r="A39" s="2"/>
      <c r="B39" s="81"/>
      <c r="G39" s="81"/>
      <c r="H39" s="81"/>
      <c r="I39" s="81"/>
      <c r="K39" s="81"/>
      <c r="L39" s="81"/>
      <c r="M39" s="81"/>
      <c r="O39" s="81"/>
      <c r="P39" s="81"/>
      <c r="Q39" s="81"/>
      <c r="S39" s="81"/>
      <c r="T39" s="81"/>
      <c r="U39" s="81"/>
      <c r="V39" s="2"/>
      <c r="W39" s="2"/>
      <c r="X39" s="80"/>
      <c r="Y39" s="80"/>
    </row>
    <row r="40" spans="1:25" x14ac:dyDescent="0.25">
      <c r="A40" s="2"/>
      <c r="B40" s="81"/>
      <c r="G40" s="81"/>
      <c r="H40" s="81"/>
      <c r="I40" s="81"/>
      <c r="K40" s="81"/>
      <c r="L40" s="81"/>
      <c r="M40" s="81"/>
      <c r="O40" s="81"/>
      <c r="P40" s="81"/>
      <c r="Q40" s="81"/>
      <c r="S40" s="81"/>
      <c r="T40" s="81"/>
      <c r="U40" s="81"/>
      <c r="V40" s="2"/>
      <c r="W40" s="2"/>
      <c r="X40" s="80"/>
      <c r="Y40" s="80"/>
    </row>
    <row r="41" spans="1:25" x14ac:dyDescent="0.25">
      <c r="A41" s="2"/>
      <c r="B41" s="81"/>
      <c r="G41" s="81"/>
      <c r="H41" s="81"/>
      <c r="I41" s="81"/>
      <c r="K41" s="81"/>
      <c r="L41" s="81"/>
      <c r="M41" s="81"/>
      <c r="O41" s="81"/>
      <c r="P41" s="81"/>
      <c r="Q41" s="81"/>
      <c r="S41" s="81"/>
      <c r="T41" s="81"/>
      <c r="U41" s="81"/>
      <c r="V41" s="2"/>
      <c r="W41" s="2"/>
      <c r="X41" s="80"/>
      <c r="Y41" s="80"/>
    </row>
    <row r="42" spans="1:25" x14ac:dyDescent="0.25">
      <c r="A42" s="2"/>
      <c r="B42" s="81"/>
      <c r="G42" s="81"/>
      <c r="H42" s="81"/>
      <c r="I42" s="81"/>
      <c r="K42" s="81"/>
      <c r="L42" s="81"/>
      <c r="M42" s="81"/>
      <c r="O42" s="81"/>
      <c r="P42" s="81"/>
      <c r="Q42" s="81"/>
      <c r="S42" s="81"/>
      <c r="T42" s="81"/>
      <c r="U42" s="81"/>
      <c r="V42" s="2"/>
      <c r="W42" s="2"/>
      <c r="X42" s="80"/>
      <c r="Y42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4596-CEDF-434A-848E-AD45B48CD586}">
  <sheetPr>
    <tabColor rgb="FF007DB5"/>
    <pageSetUpPr fitToPage="1"/>
  </sheetPr>
  <dimension ref="A1:DB162"/>
  <sheetViews>
    <sheetView topLeftCell="A126" zoomScale="130" zoomScaleNormal="130" workbookViewId="0">
      <selection activeCell="L131" sqref="L13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91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85">
        <v>48000000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24.95" customHeight="1" outlineLevel="1" x14ac:dyDescent="0.25">
      <c r="A9" s="19">
        <v>1</v>
      </c>
      <c r="B9" s="19"/>
      <c r="C9" s="64"/>
      <c r="D9" s="29"/>
      <c r="E9" s="64"/>
      <c r="F9" s="20"/>
      <c r="G9" s="22"/>
      <c r="H9" s="21"/>
      <c r="I9" s="21"/>
      <c r="J9" s="186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IF(ISERROR(AH9/$AH$143),"-",AH9/$AH$143)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s="37" customFormat="1" ht="12.75" customHeight="1" x14ac:dyDescent="0.25">
      <c r="A10" s="180" t="s">
        <v>45</v>
      </c>
      <c r="B10" s="181"/>
      <c r="C10" s="182"/>
      <c r="D10" s="182"/>
      <c r="E10" s="182"/>
      <c r="F10" s="182"/>
      <c r="G10" s="182"/>
      <c r="H10" s="182"/>
      <c r="I10" s="183"/>
      <c r="J10" s="33">
        <f>+J8</f>
        <v>48000000</v>
      </c>
      <c r="K10" s="33">
        <f>SUM(K9:K9)</f>
        <v>0</v>
      </c>
      <c r="L10" s="32"/>
      <c r="M10" s="33">
        <f>SUM(M9:M9)</f>
        <v>0</v>
      </c>
      <c r="N10" s="33">
        <f>SUM(N9:N9)</f>
        <v>0</v>
      </c>
      <c r="O10" s="33">
        <f>SUM(O9:O9)</f>
        <v>0</v>
      </c>
      <c r="P10" s="34"/>
      <c r="Q10" s="35"/>
      <c r="R10" s="33">
        <f t="shared" ref="R10:AH10" si="0">SUM(R9:R9)</f>
        <v>0</v>
      </c>
      <c r="S10" s="33">
        <f t="shared" si="0"/>
        <v>0</v>
      </c>
      <c r="T10" s="33">
        <f t="shared" si="0"/>
        <v>0</v>
      </c>
      <c r="U10" s="33">
        <f t="shared" si="0"/>
        <v>0</v>
      </c>
      <c r="V10" s="33">
        <f t="shared" si="0"/>
        <v>0</v>
      </c>
      <c r="W10" s="33">
        <f t="shared" si="0"/>
        <v>0</v>
      </c>
      <c r="X10" s="33">
        <f t="shared" si="0"/>
        <v>0</v>
      </c>
      <c r="Y10" s="33">
        <f t="shared" si="0"/>
        <v>0</v>
      </c>
      <c r="Z10" s="33">
        <f t="shared" si="0"/>
        <v>0</v>
      </c>
      <c r="AA10" s="33">
        <f t="shared" si="0"/>
        <v>0</v>
      </c>
      <c r="AB10" s="33">
        <f t="shared" si="0"/>
        <v>0</v>
      </c>
      <c r="AC10" s="33">
        <f t="shared" si="0"/>
        <v>0</v>
      </c>
      <c r="AD10" s="33">
        <f t="shared" si="0"/>
        <v>0</v>
      </c>
      <c r="AE10" s="33">
        <f t="shared" si="0"/>
        <v>0</v>
      </c>
      <c r="AF10" s="33">
        <f t="shared" si="0"/>
        <v>0</v>
      </c>
      <c r="AG10" s="33">
        <f t="shared" si="0"/>
        <v>0</v>
      </c>
      <c r="AH10" s="33">
        <f t="shared" si="0"/>
        <v>0</v>
      </c>
      <c r="AI10" s="36">
        <f>IF(ISERROR(AH10/J10),0,AH10/J10)</f>
        <v>0</v>
      </c>
      <c r="AJ10" s="36">
        <f>IF(ISERROR(AH10/$AH$143),0,AH10/$AH$143)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x14ac:dyDescent="0.25">
      <c r="A11" s="187" t="s">
        <v>46</v>
      </c>
      <c r="B11" s="188"/>
      <c r="C11" s="188"/>
      <c r="D11" s="188"/>
      <c r="E11" s="189"/>
      <c r="F11" s="9"/>
      <c r="G11" s="10"/>
      <c r="H11" s="11"/>
      <c r="I11" s="11"/>
      <c r="J11" s="190">
        <v>16790998</v>
      </c>
      <c r="K11" s="13"/>
      <c r="L11" s="14"/>
      <c r="M11" s="15"/>
      <c r="N11" s="15"/>
      <c r="O11" s="15"/>
      <c r="P11" s="10"/>
      <c r="Q11" s="16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7"/>
      <c r="AJ11" s="17"/>
    </row>
    <row r="12" spans="1:106" ht="24.95" customHeight="1" outlineLevel="1" x14ac:dyDescent="0.25">
      <c r="A12" s="19">
        <v>1</v>
      </c>
      <c r="B12" s="19"/>
      <c r="C12" s="64"/>
      <c r="D12" s="29"/>
      <c r="E12" s="135"/>
      <c r="F12" s="108"/>
      <c r="G12" s="108"/>
      <c r="H12" s="136"/>
      <c r="I12" s="136"/>
      <c r="J12" s="191"/>
      <c r="K12" s="131"/>
      <c r="L12" s="108"/>
      <c r="M12" s="132"/>
      <c r="N12" s="132"/>
      <c r="O12" s="132"/>
      <c r="P12" s="108"/>
      <c r="Q12" s="108"/>
      <c r="R12" s="132"/>
      <c r="S12" s="132"/>
      <c r="T12" s="132"/>
      <c r="U12" s="119">
        <f>SUM(R12:T12)</f>
        <v>0</v>
      </c>
      <c r="V12" s="132"/>
      <c r="W12" s="132"/>
      <c r="X12" s="132"/>
      <c r="Y12" s="119">
        <f>SUM(V12:X12)</f>
        <v>0</v>
      </c>
      <c r="Z12" s="132"/>
      <c r="AA12" s="132"/>
      <c r="AB12" s="132"/>
      <c r="AC12" s="119">
        <f>SUM(Z12:AB12)</f>
        <v>0</v>
      </c>
      <c r="AD12" s="132"/>
      <c r="AE12" s="132"/>
      <c r="AF12" s="132"/>
      <c r="AG12" s="119">
        <f>SUM(AD12:AF12)</f>
        <v>0</v>
      </c>
      <c r="AH12" s="119">
        <f>SUM(U12,Y12,AC12,AG12)</f>
        <v>0</v>
      </c>
      <c r="AI12" s="137">
        <f>IF(ISERROR(AH12/J12),0,AH12/J12)</f>
        <v>0</v>
      </c>
      <c r="AJ12" s="138">
        <f>IF(ISERROR(AH12/$AH$143),"-",AH12/$AH$143)</f>
        <v>0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s="142" customFormat="1" ht="12.75" customHeight="1" x14ac:dyDescent="0.25">
      <c r="A13" s="160" t="s">
        <v>47</v>
      </c>
      <c r="B13" s="160"/>
      <c r="C13" s="160"/>
      <c r="D13" s="160"/>
      <c r="E13" s="160"/>
      <c r="F13" s="160"/>
      <c r="G13" s="160"/>
      <c r="H13" s="160"/>
      <c r="I13" s="160"/>
      <c r="J13" s="33">
        <f>+J11</f>
        <v>16790998</v>
      </c>
      <c r="K13" s="33">
        <f>SUM(K12:K12)</f>
        <v>0</v>
      </c>
      <c r="L13" s="65"/>
      <c r="M13" s="33">
        <f>SUM(M12:M12)</f>
        <v>0</v>
      </c>
      <c r="N13" s="33">
        <f>SUM(N12:N12)</f>
        <v>0</v>
      </c>
      <c r="O13" s="33">
        <f>SUM(O12:O12)</f>
        <v>0</v>
      </c>
      <c r="P13" s="94"/>
      <c r="Q13" s="95"/>
      <c r="R13" s="33">
        <f t="shared" ref="R13:AH13" si="1">SUM(R12:R12)</f>
        <v>0</v>
      </c>
      <c r="S13" s="33">
        <f t="shared" si="1"/>
        <v>0</v>
      </c>
      <c r="T13" s="33">
        <f t="shared" si="1"/>
        <v>0</v>
      </c>
      <c r="U13" s="33">
        <f t="shared" si="1"/>
        <v>0</v>
      </c>
      <c r="V13" s="33">
        <f t="shared" si="1"/>
        <v>0</v>
      </c>
      <c r="W13" s="33">
        <f t="shared" si="1"/>
        <v>0</v>
      </c>
      <c r="X13" s="33">
        <f t="shared" si="1"/>
        <v>0</v>
      </c>
      <c r="Y13" s="33">
        <f t="shared" si="1"/>
        <v>0</v>
      </c>
      <c r="Z13" s="33">
        <f t="shared" si="1"/>
        <v>0</v>
      </c>
      <c r="AA13" s="33">
        <f t="shared" si="1"/>
        <v>0</v>
      </c>
      <c r="AB13" s="33">
        <f t="shared" si="1"/>
        <v>0</v>
      </c>
      <c r="AC13" s="33">
        <f t="shared" si="1"/>
        <v>0</v>
      </c>
      <c r="AD13" s="33">
        <f t="shared" si="1"/>
        <v>0</v>
      </c>
      <c r="AE13" s="33">
        <f t="shared" si="1"/>
        <v>0</v>
      </c>
      <c r="AF13" s="33">
        <f t="shared" si="1"/>
        <v>0</v>
      </c>
      <c r="AG13" s="33">
        <f t="shared" si="1"/>
        <v>0</v>
      </c>
      <c r="AH13" s="33">
        <f t="shared" si="1"/>
        <v>0</v>
      </c>
      <c r="AI13" s="36">
        <f>IF(ISERROR(AH13/J13),0,AH13/J13)</f>
        <v>0</v>
      </c>
      <c r="AJ13" s="36">
        <f>IF(ISERROR(AH13/$AH$143),0,AH13/$AH$143)</f>
        <v>0</v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</row>
    <row r="14" spans="1:106" ht="12.75" customHeight="1" x14ac:dyDescent="0.25">
      <c r="A14" s="192" t="s">
        <v>48</v>
      </c>
      <c r="B14" s="193"/>
      <c r="C14" s="193"/>
      <c r="D14" s="193"/>
      <c r="E14" s="194"/>
      <c r="F14" s="66"/>
      <c r="G14" s="67"/>
      <c r="H14" s="68"/>
      <c r="I14" s="68"/>
      <c r="J14" s="185">
        <v>16800000</v>
      </c>
      <c r="K14" s="25"/>
      <c r="L14" s="139"/>
      <c r="M14" s="122"/>
      <c r="N14" s="122"/>
      <c r="O14" s="122"/>
      <c r="P14" s="67"/>
      <c r="Q14" s="140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141"/>
      <c r="AJ14" s="141"/>
    </row>
    <row r="15" spans="1:106" ht="24.95" customHeight="1" outlineLevel="1" x14ac:dyDescent="0.25">
      <c r="A15" s="19">
        <v>1</v>
      </c>
      <c r="B15" s="19"/>
      <c r="C15" s="20"/>
      <c r="D15" s="21"/>
      <c r="E15" s="22"/>
      <c r="F15" s="22"/>
      <c r="G15" s="22"/>
      <c r="H15" s="21"/>
      <c r="I15" s="21"/>
      <c r="J15" s="186"/>
      <c r="K15" s="23"/>
      <c r="L15" s="22"/>
      <c r="M15" s="24"/>
      <c r="N15" s="24"/>
      <c r="O15" s="24"/>
      <c r="P15" s="22"/>
      <c r="Q15" s="22"/>
      <c r="R15" s="24"/>
      <c r="S15" s="24"/>
      <c r="T15" s="24"/>
      <c r="U15" s="25">
        <f>SUM(R15:T15)</f>
        <v>0</v>
      </c>
      <c r="V15" s="24"/>
      <c r="W15" s="24"/>
      <c r="X15" s="24"/>
      <c r="Y15" s="25">
        <f>SUM(V15:X15)</f>
        <v>0</v>
      </c>
      <c r="Z15" s="24"/>
      <c r="AA15" s="24"/>
      <c r="AB15" s="24"/>
      <c r="AC15" s="25">
        <f>SUM(Z15:AB15)</f>
        <v>0</v>
      </c>
      <c r="AD15" s="24"/>
      <c r="AE15" s="24"/>
      <c r="AF15" s="24"/>
      <c r="AG15" s="25">
        <f>SUM(AD15:AF15)</f>
        <v>0</v>
      </c>
      <c r="AH15" s="25">
        <f>SUM(U15,Y15,AC15,AG15)</f>
        <v>0</v>
      </c>
      <c r="AI15" s="26">
        <f>IF(ISERROR(AH15/J15),0,AH15/J15)</f>
        <v>0</v>
      </c>
      <c r="AJ15" s="27">
        <f>IF(ISERROR(AH15/$AH$143),"-",AH15/$AH$143)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7" customFormat="1" ht="12.75" customHeight="1" x14ac:dyDescent="0.25">
      <c r="A16" s="180" t="s">
        <v>49</v>
      </c>
      <c r="B16" s="181"/>
      <c r="C16" s="182"/>
      <c r="D16" s="182"/>
      <c r="E16" s="182"/>
      <c r="F16" s="182"/>
      <c r="G16" s="182"/>
      <c r="H16" s="182"/>
      <c r="I16" s="183"/>
      <c r="J16" s="33">
        <f>+J14</f>
        <v>16800000</v>
      </c>
      <c r="K16" s="33">
        <f>SUM(K15:K15)</f>
        <v>0</v>
      </c>
      <c r="L16" s="32"/>
      <c r="M16" s="33">
        <f>SUM(M15:M15)</f>
        <v>0</v>
      </c>
      <c r="N16" s="33">
        <f>SUM(N15:N15)</f>
        <v>0</v>
      </c>
      <c r="O16" s="33">
        <f>SUM(O15:O15)</f>
        <v>0</v>
      </c>
      <c r="P16" s="34"/>
      <c r="Q16" s="35"/>
      <c r="R16" s="33">
        <f t="shared" ref="R16:AH16" si="2">SUM(R15:R15)</f>
        <v>0</v>
      </c>
      <c r="S16" s="33">
        <f t="shared" si="2"/>
        <v>0</v>
      </c>
      <c r="T16" s="33">
        <f t="shared" si="2"/>
        <v>0</v>
      </c>
      <c r="U16" s="33">
        <f t="shared" si="2"/>
        <v>0</v>
      </c>
      <c r="V16" s="33">
        <f t="shared" si="2"/>
        <v>0</v>
      </c>
      <c r="W16" s="33">
        <f t="shared" si="2"/>
        <v>0</v>
      </c>
      <c r="X16" s="33">
        <f t="shared" si="2"/>
        <v>0</v>
      </c>
      <c r="Y16" s="33">
        <f t="shared" si="2"/>
        <v>0</v>
      </c>
      <c r="Z16" s="33">
        <f t="shared" si="2"/>
        <v>0</v>
      </c>
      <c r="AA16" s="33">
        <f t="shared" si="2"/>
        <v>0</v>
      </c>
      <c r="AB16" s="33">
        <f t="shared" si="2"/>
        <v>0</v>
      </c>
      <c r="AC16" s="33">
        <f t="shared" si="2"/>
        <v>0</v>
      </c>
      <c r="AD16" s="33">
        <f t="shared" si="2"/>
        <v>0</v>
      </c>
      <c r="AE16" s="33">
        <f t="shared" si="2"/>
        <v>0</v>
      </c>
      <c r="AF16" s="33">
        <f t="shared" si="2"/>
        <v>0</v>
      </c>
      <c r="AG16" s="33">
        <f t="shared" si="2"/>
        <v>0</v>
      </c>
      <c r="AH16" s="33">
        <f t="shared" si="2"/>
        <v>0</v>
      </c>
      <c r="AI16" s="36">
        <f>IF(ISERROR(AH16/J16),0,AH16/J16)</f>
        <v>0</v>
      </c>
      <c r="AJ16" s="36">
        <f>IF(ISERROR(AH16/$AH$143),0,AH16/$AH$143)</f>
        <v>0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x14ac:dyDescent="0.25">
      <c r="A17" s="187" t="s">
        <v>50</v>
      </c>
      <c r="B17" s="188"/>
      <c r="C17" s="188"/>
      <c r="D17" s="188"/>
      <c r="E17" s="189"/>
      <c r="F17" s="9"/>
      <c r="G17" s="10"/>
      <c r="H17" s="11"/>
      <c r="I17" s="11"/>
      <c r="J17" s="185">
        <v>153900000</v>
      </c>
      <c r="K17" s="13"/>
      <c r="L17" s="14"/>
      <c r="M17" s="15"/>
      <c r="N17" s="15"/>
      <c r="O17" s="15"/>
      <c r="P17" s="10"/>
      <c r="Q17" s="16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7"/>
      <c r="AJ17" s="17"/>
    </row>
    <row r="18" spans="1:106" ht="24.95" customHeight="1" outlineLevel="1" x14ac:dyDescent="0.25">
      <c r="A18" s="19">
        <v>1</v>
      </c>
      <c r="B18" s="19"/>
      <c r="C18" s="100" t="s">
        <v>576</v>
      </c>
      <c r="D18" s="107">
        <v>45538</v>
      </c>
      <c r="E18" s="98" t="s">
        <v>333</v>
      </c>
      <c r="F18" s="64" t="s">
        <v>575</v>
      </c>
      <c r="G18" s="20" t="s">
        <v>574</v>
      </c>
      <c r="H18" s="21"/>
      <c r="I18" s="21"/>
      <c r="J18" s="199"/>
      <c r="K18" s="133">
        <v>14250000</v>
      </c>
      <c r="L18" s="64" t="s">
        <v>307</v>
      </c>
      <c r="M18" s="24"/>
      <c r="N18" s="24"/>
      <c r="O18" s="24"/>
      <c r="P18" s="22"/>
      <c r="Q18" s="22"/>
      <c r="R18" s="24"/>
      <c r="S18" s="24"/>
      <c r="T18" s="24"/>
      <c r="U18" s="25">
        <f t="shared" ref="U18:U28" si="3">SUM(R18:T18)</f>
        <v>0</v>
      </c>
      <c r="V18" s="24"/>
      <c r="W18" s="24"/>
      <c r="X18" s="24"/>
      <c r="Y18" s="25">
        <f t="shared" ref="Y18:Y28" si="4">SUM(V18:X18)</f>
        <v>0</v>
      </c>
      <c r="Z18" s="24"/>
      <c r="AA18" s="24"/>
      <c r="AB18" s="24"/>
      <c r="AC18" s="25">
        <f t="shared" ref="AC18:AC28" si="5">SUM(Z18:AB18)</f>
        <v>0</v>
      </c>
      <c r="AD18" s="24"/>
      <c r="AE18" s="24"/>
      <c r="AF18" s="24"/>
      <c r="AG18" s="25">
        <f t="shared" ref="AG18:AG28" si="6">SUM(AD18:AF18)</f>
        <v>0</v>
      </c>
      <c r="AH18" s="25">
        <f t="shared" ref="AH18:AH28" si="7">SUM(U18,Y18,AC18,AG18)</f>
        <v>0</v>
      </c>
      <c r="AI18" s="26">
        <f>IF(ISERROR(AH18/$J$17),0,AH18/$J$17)</f>
        <v>0</v>
      </c>
      <c r="AJ18" s="27">
        <f t="shared" ref="AJ18:AJ30" si="8">IF(ISERROR(AH18/$AH$143),"-",AH18/$AH$143)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 x14ac:dyDescent="0.25">
      <c r="A19" s="19">
        <v>2</v>
      </c>
      <c r="B19" s="19"/>
      <c r="C19" s="100" t="s">
        <v>577</v>
      </c>
      <c r="D19" s="107">
        <v>45526</v>
      </c>
      <c r="E19" s="98" t="s">
        <v>341</v>
      </c>
      <c r="F19" s="64" t="s">
        <v>575</v>
      </c>
      <c r="G19" s="20" t="s">
        <v>574</v>
      </c>
      <c r="H19" s="21"/>
      <c r="I19" s="21"/>
      <c r="J19" s="199"/>
      <c r="K19" s="133">
        <v>14250000</v>
      </c>
      <c r="L19" s="64" t="s">
        <v>307</v>
      </c>
      <c r="M19" s="24"/>
      <c r="N19" s="24"/>
      <c r="O19" s="24"/>
      <c r="P19" s="22"/>
      <c r="Q19" s="22"/>
      <c r="R19" s="24"/>
      <c r="S19" s="24"/>
      <c r="T19" s="24"/>
      <c r="U19" s="25">
        <f t="shared" si="3"/>
        <v>0</v>
      </c>
      <c r="V19" s="24"/>
      <c r="W19" s="24"/>
      <c r="X19" s="24"/>
      <c r="Y19" s="25">
        <f t="shared" si="4"/>
        <v>0</v>
      </c>
      <c r="Z19" s="24"/>
      <c r="AA19" s="24"/>
      <c r="AB19" s="24"/>
      <c r="AC19" s="25">
        <f t="shared" si="5"/>
        <v>0</v>
      </c>
      <c r="AD19" s="24"/>
      <c r="AE19" s="24"/>
      <c r="AF19" s="24"/>
      <c r="AG19" s="25">
        <f t="shared" si="6"/>
        <v>0</v>
      </c>
      <c r="AH19" s="25">
        <f t="shared" si="7"/>
        <v>0</v>
      </c>
      <c r="AI19" s="26">
        <f t="shared" ref="AI19:AI30" si="9">IF(ISERROR(AH19/$J$17),0,AH19/$J$17)</f>
        <v>0</v>
      </c>
      <c r="AJ19" s="27">
        <f t="shared" si="8"/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25">
      <c r="A20" s="19">
        <v>3</v>
      </c>
      <c r="B20" s="19"/>
      <c r="C20" s="100" t="s">
        <v>578</v>
      </c>
      <c r="D20" s="107">
        <v>45526</v>
      </c>
      <c r="E20" s="98" t="s">
        <v>332</v>
      </c>
      <c r="F20" s="64" t="s">
        <v>575</v>
      </c>
      <c r="G20" s="20" t="s">
        <v>574</v>
      </c>
      <c r="H20" s="21"/>
      <c r="I20" s="21"/>
      <c r="J20" s="199"/>
      <c r="K20" s="133">
        <v>9500000</v>
      </c>
      <c r="L20" s="64" t="s">
        <v>307</v>
      </c>
      <c r="M20" s="24"/>
      <c r="N20" s="24"/>
      <c r="O20" s="24"/>
      <c r="P20" s="22"/>
      <c r="Q20" s="22"/>
      <c r="R20" s="24"/>
      <c r="S20" s="24"/>
      <c r="T20" s="24"/>
      <c r="U20" s="25">
        <f t="shared" si="3"/>
        <v>0</v>
      </c>
      <c r="V20" s="24"/>
      <c r="W20" s="24"/>
      <c r="X20" s="24"/>
      <c r="Y20" s="25">
        <f t="shared" si="4"/>
        <v>0</v>
      </c>
      <c r="Z20" s="24"/>
      <c r="AA20" s="24"/>
      <c r="AB20" s="133">
        <v>9500000</v>
      </c>
      <c r="AC20" s="25">
        <f t="shared" si="5"/>
        <v>9500000</v>
      </c>
      <c r="AD20" s="24"/>
      <c r="AE20" s="24"/>
      <c r="AF20" s="24"/>
      <c r="AG20" s="25">
        <f t="shared" si="6"/>
        <v>0</v>
      </c>
      <c r="AH20" s="25">
        <f t="shared" si="7"/>
        <v>9500000</v>
      </c>
      <c r="AI20" s="26">
        <f t="shared" si="9"/>
        <v>6.1728395061728392E-2</v>
      </c>
      <c r="AJ20" s="27">
        <f t="shared" si="8"/>
        <v>7.2985971328037372E-3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 x14ac:dyDescent="0.25">
      <c r="A21" s="19">
        <v>4</v>
      </c>
      <c r="B21" s="19"/>
      <c r="C21" s="100" t="s">
        <v>579</v>
      </c>
      <c r="D21" s="107">
        <v>45513</v>
      </c>
      <c r="E21" s="98" t="s">
        <v>336</v>
      </c>
      <c r="F21" s="64" t="s">
        <v>575</v>
      </c>
      <c r="G21" s="20" t="s">
        <v>574</v>
      </c>
      <c r="H21" s="21"/>
      <c r="I21" s="21"/>
      <c r="J21" s="199"/>
      <c r="K21" s="133">
        <v>9500000</v>
      </c>
      <c r="L21" s="64" t="s">
        <v>307</v>
      </c>
      <c r="M21" s="24"/>
      <c r="N21" s="24"/>
      <c r="O21" s="24"/>
      <c r="P21" s="22"/>
      <c r="Q21" s="22"/>
      <c r="R21" s="24"/>
      <c r="S21" s="24"/>
      <c r="T21" s="24"/>
      <c r="U21" s="25">
        <f t="shared" si="3"/>
        <v>0</v>
      </c>
      <c r="V21" s="24"/>
      <c r="W21" s="24"/>
      <c r="X21" s="24"/>
      <c r="Y21" s="25">
        <f t="shared" si="4"/>
        <v>0</v>
      </c>
      <c r="Z21" s="24"/>
      <c r="AA21" s="24"/>
      <c r="AB21" s="24"/>
      <c r="AC21" s="25">
        <f t="shared" si="5"/>
        <v>0</v>
      </c>
      <c r="AD21" s="24"/>
      <c r="AE21" s="24"/>
      <c r="AF21" s="24"/>
      <c r="AG21" s="25">
        <f t="shared" si="6"/>
        <v>0</v>
      </c>
      <c r="AH21" s="25">
        <f t="shared" si="7"/>
        <v>0</v>
      </c>
      <c r="AI21" s="26">
        <f t="shared" si="9"/>
        <v>0</v>
      </c>
      <c r="AJ21" s="27">
        <f t="shared" si="8"/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25">
      <c r="A22" s="19">
        <v>5</v>
      </c>
      <c r="B22" s="19"/>
      <c r="C22" s="100" t="s">
        <v>583</v>
      </c>
      <c r="D22" s="107">
        <v>45513</v>
      </c>
      <c r="E22" s="98" t="s">
        <v>345</v>
      </c>
      <c r="F22" s="64" t="s">
        <v>575</v>
      </c>
      <c r="G22" s="20" t="s">
        <v>574</v>
      </c>
      <c r="H22" s="21"/>
      <c r="I22" s="21"/>
      <c r="J22" s="199"/>
      <c r="K22" s="133">
        <v>9500000</v>
      </c>
      <c r="L22" s="64" t="s">
        <v>307</v>
      </c>
      <c r="M22" s="24"/>
      <c r="N22" s="24"/>
      <c r="O22" s="24"/>
      <c r="P22" s="22"/>
      <c r="Q22" s="22"/>
      <c r="R22" s="24"/>
      <c r="S22" s="24"/>
      <c r="T22" s="24"/>
      <c r="U22" s="25">
        <f t="shared" si="3"/>
        <v>0</v>
      </c>
      <c r="V22" s="24"/>
      <c r="W22" s="24"/>
      <c r="X22" s="24"/>
      <c r="Y22" s="25">
        <f t="shared" si="4"/>
        <v>0</v>
      </c>
      <c r="Z22" s="24"/>
      <c r="AA22" s="24"/>
      <c r="AB22" s="24"/>
      <c r="AC22" s="25">
        <f t="shared" si="5"/>
        <v>0</v>
      </c>
      <c r="AD22" s="24"/>
      <c r="AE22" s="24"/>
      <c r="AF22" s="24"/>
      <c r="AG22" s="25">
        <f t="shared" si="6"/>
        <v>0</v>
      </c>
      <c r="AH22" s="25">
        <f t="shared" si="7"/>
        <v>0</v>
      </c>
      <c r="AI22" s="26">
        <f t="shared" si="9"/>
        <v>0</v>
      </c>
      <c r="AJ22" s="27">
        <f t="shared" si="8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25">
      <c r="A23" s="19">
        <v>6</v>
      </c>
      <c r="B23" s="19"/>
      <c r="C23" s="100" t="s">
        <v>580</v>
      </c>
      <c r="D23" s="107">
        <v>45512</v>
      </c>
      <c r="E23" s="98" t="s">
        <v>340</v>
      </c>
      <c r="F23" s="64" t="s">
        <v>575</v>
      </c>
      <c r="G23" s="20" t="s">
        <v>574</v>
      </c>
      <c r="H23" s="21"/>
      <c r="I23" s="21"/>
      <c r="J23" s="199"/>
      <c r="K23" s="133">
        <v>9500000</v>
      </c>
      <c r="L23" s="64" t="s">
        <v>307</v>
      </c>
      <c r="M23" s="24"/>
      <c r="N23" s="24"/>
      <c r="O23" s="24"/>
      <c r="P23" s="22"/>
      <c r="Q23" s="22"/>
      <c r="R23" s="24"/>
      <c r="S23" s="24"/>
      <c r="T23" s="24"/>
      <c r="U23" s="25">
        <f t="shared" si="3"/>
        <v>0</v>
      </c>
      <c r="V23" s="24"/>
      <c r="W23" s="24"/>
      <c r="X23" s="24"/>
      <c r="Y23" s="25">
        <f t="shared" si="4"/>
        <v>0</v>
      </c>
      <c r="Z23" s="24"/>
      <c r="AA23" s="24"/>
      <c r="AB23" s="133">
        <v>9500000</v>
      </c>
      <c r="AC23" s="25">
        <f t="shared" si="5"/>
        <v>9500000</v>
      </c>
      <c r="AD23" s="24"/>
      <c r="AE23" s="24"/>
      <c r="AF23" s="24"/>
      <c r="AG23" s="25">
        <f t="shared" si="6"/>
        <v>0</v>
      </c>
      <c r="AH23" s="25">
        <f t="shared" si="7"/>
        <v>9500000</v>
      </c>
      <c r="AI23" s="26">
        <f t="shared" si="9"/>
        <v>6.1728395061728392E-2</v>
      </c>
      <c r="AJ23" s="27">
        <f t="shared" si="8"/>
        <v>7.2985971328037372E-3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25">
      <c r="A24" s="19">
        <v>7</v>
      </c>
      <c r="B24" s="19"/>
      <c r="C24" s="100" t="s">
        <v>581</v>
      </c>
      <c r="D24" s="107">
        <v>45512</v>
      </c>
      <c r="E24" s="98" t="s">
        <v>344</v>
      </c>
      <c r="F24" s="64" t="s">
        <v>575</v>
      </c>
      <c r="G24" s="20" t="s">
        <v>574</v>
      </c>
      <c r="H24" s="21"/>
      <c r="I24" s="21"/>
      <c r="J24" s="199"/>
      <c r="K24" s="133">
        <v>9500000</v>
      </c>
      <c r="L24" s="64" t="s">
        <v>307</v>
      </c>
      <c r="M24" s="24"/>
      <c r="N24" s="24"/>
      <c r="O24" s="24"/>
      <c r="P24" s="22"/>
      <c r="Q24" s="22"/>
      <c r="R24" s="24"/>
      <c r="S24" s="24"/>
      <c r="T24" s="24"/>
      <c r="U24" s="25">
        <f t="shared" si="3"/>
        <v>0</v>
      </c>
      <c r="V24" s="24"/>
      <c r="W24" s="24"/>
      <c r="X24" s="24"/>
      <c r="Y24" s="25">
        <f t="shared" si="4"/>
        <v>0</v>
      </c>
      <c r="Z24" s="24"/>
      <c r="AA24" s="24"/>
      <c r="AB24" s="24"/>
      <c r="AC24" s="25">
        <f t="shared" si="5"/>
        <v>0</v>
      </c>
      <c r="AD24" s="24"/>
      <c r="AE24" s="24"/>
      <c r="AF24" s="24"/>
      <c r="AG24" s="25">
        <f t="shared" si="6"/>
        <v>0</v>
      </c>
      <c r="AH24" s="25">
        <f t="shared" si="7"/>
        <v>0</v>
      </c>
      <c r="AI24" s="26">
        <f t="shared" si="9"/>
        <v>0</v>
      </c>
      <c r="AJ24" s="27">
        <f t="shared" si="8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x14ac:dyDescent="0.25">
      <c r="A25" s="19">
        <v>8</v>
      </c>
      <c r="B25" s="19"/>
      <c r="C25" s="100" t="s">
        <v>582</v>
      </c>
      <c r="D25" s="107">
        <v>45509</v>
      </c>
      <c r="E25" s="98" t="s">
        <v>342</v>
      </c>
      <c r="F25" s="64" t="s">
        <v>575</v>
      </c>
      <c r="G25" s="20" t="s">
        <v>574</v>
      </c>
      <c r="H25" s="21"/>
      <c r="I25" s="21"/>
      <c r="J25" s="199"/>
      <c r="K25" s="133">
        <v>9500000</v>
      </c>
      <c r="L25" s="64" t="s">
        <v>307</v>
      </c>
      <c r="M25" s="24"/>
      <c r="N25" s="24"/>
      <c r="O25" s="24"/>
      <c r="P25" s="22"/>
      <c r="Q25" s="22"/>
      <c r="R25" s="24"/>
      <c r="S25" s="24"/>
      <c r="T25" s="24"/>
      <c r="U25" s="25">
        <f t="shared" si="3"/>
        <v>0</v>
      </c>
      <c r="V25" s="24"/>
      <c r="W25" s="24"/>
      <c r="X25" s="24"/>
      <c r="Y25" s="25">
        <f t="shared" si="4"/>
        <v>0</v>
      </c>
      <c r="Z25" s="24"/>
      <c r="AA25" s="24"/>
      <c r="AB25" s="133">
        <v>9500000</v>
      </c>
      <c r="AC25" s="25">
        <f t="shared" si="5"/>
        <v>9500000</v>
      </c>
      <c r="AD25" s="24"/>
      <c r="AE25" s="24"/>
      <c r="AF25" s="24"/>
      <c r="AG25" s="25">
        <f t="shared" si="6"/>
        <v>0</v>
      </c>
      <c r="AH25" s="25">
        <f t="shared" si="7"/>
        <v>9500000</v>
      </c>
      <c r="AI25" s="26">
        <f t="shared" si="9"/>
        <v>6.1728395061728392E-2</v>
      </c>
      <c r="AJ25" s="27">
        <f t="shared" si="8"/>
        <v>7.2985971328037372E-3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9">
        <v>9</v>
      </c>
      <c r="B26" s="19"/>
      <c r="C26" s="100" t="s">
        <v>584</v>
      </c>
      <c r="D26" s="107">
        <v>45509</v>
      </c>
      <c r="E26" s="98" t="s">
        <v>585</v>
      </c>
      <c r="F26" s="64" t="s">
        <v>575</v>
      </c>
      <c r="G26" s="20" t="s">
        <v>574</v>
      </c>
      <c r="H26" s="21"/>
      <c r="I26" s="21"/>
      <c r="J26" s="199"/>
      <c r="K26" s="133">
        <v>9500000</v>
      </c>
      <c r="L26" s="64" t="s">
        <v>307</v>
      </c>
      <c r="M26" s="24"/>
      <c r="N26" s="24"/>
      <c r="O26" s="24"/>
      <c r="P26" s="22"/>
      <c r="Q26" s="22"/>
      <c r="R26" s="24"/>
      <c r="S26" s="24"/>
      <c r="T26" s="24"/>
      <c r="U26" s="25">
        <f t="shared" si="3"/>
        <v>0</v>
      </c>
      <c r="V26" s="24"/>
      <c r="W26" s="24"/>
      <c r="X26" s="24"/>
      <c r="Y26" s="25">
        <f t="shared" si="4"/>
        <v>0</v>
      </c>
      <c r="Z26" s="24"/>
      <c r="AA26" s="24"/>
      <c r="AB26" s="24"/>
      <c r="AC26" s="25">
        <f t="shared" si="5"/>
        <v>0</v>
      </c>
      <c r="AD26" s="24"/>
      <c r="AE26" s="24"/>
      <c r="AF26" s="24"/>
      <c r="AG26" s="25">
        <f t="shared" si="6"/>
        <v>0</v>
      </c>
      <c r="AH26" s="25">
        <f t="shared" si="7"/>
        <v>0</v>
      </c>
      <c r="AI26" s="26">
        <f t="shared" si="9"/>
        <v>0</v>
      </c>
      <c r="AJ26" s="27">
        <f t="shared" si="8"/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25">
      <c r="A27" s="19">
        <v>10</v>
      </c>
      <c r="B27" s="19"/>
      <c r="C27" s="100" t="s">
        <v>586</v>
      </c>
      <c r="D27" s="107">
        <v>45506</v>
      </c>
      <c r="E27" s="98" t="s">
        <v>337</v>
      </c>
      <c r="F27" s="64" t="s">
        <v>575</v>
      </c>
      <c r="G27" s="20" t="s">
        <v>574</v>
      </c>
      <c r="H27" s="21"/>
      <c r="I27" s="21"/>
      <c r="J27" s="199"/>
      <c r="K27" s="133">
        <v>9500000</v>
      </c>
      <c r="L27" s="64" t="s">
        <v>307</v>
      </c>
      <c r="M27" s="24"/>
      <c r="N27" s="24"/>
      <c r="O27" s="24"/>
      <c r="P27" s="22"/>
      <c r="Q27" s="22"/>
      <c r="R27" s="24"/>
      <c r="S27" s="24"/>
      <c r="T27" s="24"/>
      <c r="U27" s="25">
        <f t="shared" si="3"/>
        <v>0</v>
      </c>
      <c r="V27" s="24"/>
      <c r="W27" s="24"/>
      <c r="X27" s="24"/>
      <c r="Y27" s="25">
        <f t="shared" si="4"/>
        <v>0</v>
      </c>
      <c r="Z27" s="24"/>
      <c r="AA27" s="24"/>
      <c r="AB27" s="133">
        <v>9500000</v>
      </c>
      <c r="AC27" s="25">
        <f t="shared" si="5"/>
        <v>9500000</v>
      </c>
      <c r="AD27" s="24"/>
      <c r="AE27" s="24"/>
      <c r="AF27" s="24"/>
      <c r="AG27" s="25">
        <f t="shared" si="6"/>
        <v>0</v>
      </c>
      <c r="AH27" s="25">
        <f t="shared" si="7"/>
        <v>9500000</v>
      </c>
      <c r="AI27" s="26">
        <f t="shared" si="9"/>
        <v>6.1728395061728392E-2</v>
      </c>
      <c r="AJ27" s="27">
        <f t="shared" si="8"/>
        <v>7.2985971328037372E-3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25">
      <c r="A28" s="113">
        <v>11</v>
      </c>
      <c r="B28" s="113"/>
      <c r="C28" s="143" t="s">
        <v>587</v>
      </c>
      <c r="D28" s="107">
        <v>45504</v>
      </c>
      <c r="E28" s="144" t="s">
        <v>334</v>
      </c>
      <c r="F28" s="145" t="s">
        <v>575</v>
      </c>
      <c r="G28" s="135" t="s">
        <v>574</v>
      </c>
      <c r="H28" s="136"/>
      <c r="I28" s="136"/>
      <c r="J28" s="199"/>
      <c r="K28" s="133">
        <v>10450000</v>
      </c>
      <c r="L28" s="64" t="s">
        <v>307</v>
      </c>
      <c r="M28" s="24"/>
      <c r="N28" s="24"/>
      <c r="O28" s="24"/>
      <c r="P28" s="108"/>
      <c r="Q28" s="108"/>
      <c r="R28" s="24"/>
      <c r="S28" s="24"/>
      <c r="T28" s="24"/>
      <c r="U28" s="25">
        <f t="shared" si="3"/>
        <v>0</v>
      </c>
      <c r="V28" s="24"/>
      <c r="W28" s="24"/>
      <c r="X28" s="24"/>
      <c r="Y28" s="25">
        <f t="shared" si="4"/>
        <v>0</v>
      </c>
      <c r="Z28" s="24"/>
      <c r="AA28" s="24"/>
      <c r="AB28" s="24"/>
      <c r="AC28" s="25">
        <f t="shared" si="5"/>
        <v>0</v>
      </c>
      <c r="AD28" s="24"/>
      <c r="AE28" s="24"/>
      <c r="AF28" s="24"/>
      <c r="AG28" s="25">
        <f t="shared" si="6"/>
        <v>0</v>
      </c>
      <c r="AH28" s="25">
        <f t="shared" si="7"/>
        <v>0</v>
      </c>
      <c r="AI28" s="26">
        <f t="shared" si="9"/>
        <v>0</v>
      </c>
      <c r="AJ28" s="27">
        <f t="shared" si="8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25">
      <c r="A29" s="19">
        <v>12</v>
      </c>
      <c r="B29" s="19"/>
      <c r="C29" s="43" t="s">
        <v>588</v>
      </c>
      <c r="D29" s="107">
        <v>45504</v>
      </c>
      <c r="E29" s="98" t="s">
        <v>339</v>
      </c>
      <c r="F29" s="64" t="s">
        <v>575</v>
      </c>
      <c r="G29" s="64" t="s">
        <v>574</v>
      </c>
      <c r="H29" s="29"/>
      <c r="I29" s="29"/>
      <c r="J29" s="199"/>
      <c r="K29" s="146">
        <v>9500000</v>
      </c>
      <c r="L29" s="64" t="s">
        <v>307</v>
      </c>
      <c r="M29" s="24"/>
      <c r="N29" s="24"/>
      <c r="O29" s="24"/>
      <c r="P29" s="64"/>
      <c r="Q29" s="64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146">
        <v>9500000</v>
      </c>
      <c r="AC29" s="25">
        <f>SUM(Z29:AB29)</f>
        <v>9500000</v>
      </c>
      <c r="AD29" s="24"/>
      <c r="AE29" s="24"/>
      <c r="AF29" s="24"/>
      <c r="AG29" s="25">
        <f>SUM(AD29:AF29)</f>
        <v>0</v>
      </c>
      <c r="AH29" s="25">
        <f>SUM(U29,Y29,AC29,AG29)</f>
        <v>9500000</v>
      </c>
      <c r="AI29" s="26">
        <f t="shared" si="9"/>
        <v>6.1728395061728392E-2</v>
      </c>
      <c r="AJ29" s="27">
        <f t="shared" si="8"/>
        <v>7.2985971328037372E-3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25">
      <c r="A30" s="19">
        <v>13</v>
      </c>
      <c r="B30" s="19"/>
      <c r="C30" s="43" t="s">
        <v>589</v>
      </c>
      <c r="D30" s="107">
        <v>45504</v>
      </c>
      <c r="E30" s="98" t="s">
        <v>343</v>
      </c>
      <c r="F30" s="64" t="s">
        <v>575</v>
      </c>
      <c r="G30" s="64" t="s">
        <v>574</v>
      </c>
      <c r="H30" s="29"/>
      <c r="I30" s="29"/>
      <c r="J30" s="186"/>
      <c r="K30" s="57">
        <v>10450000</v>
      </c>
      <c r="L30" s="64" t="s">
        <v>307</v>
      </c>
      <c r="M30" s="24"/>
      <c r="N30" s="24"/>
      <c r="O30" s="24"/>
      <c r="P30" s="64"/>
      <c r="Q30" s="64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57">
        <v>10450000</v>
      </c>
      <c r="AC30" s="25">
        <f>SUM(Z30:AB30)</f>
        <v>10450000</v>
      </c>
      <c r="AD30" s="24"/>
      <c r="AE30" s="24"/>
      <c r="AF30" s="24"/>
      <c r="AG30" s="25">
        <f>SUM(AD30:AF30)</f>
        <v>0</v>
      </c>
      <c r="AH30" s="25">
        <f>SUM(U30,Y30,AC30,AG30)</f>
        <v>10450000</v>
      </c>
      <c r="AI30" s="26">
        <f t="shared" si="9"/>
        <v>6.7901234567901231E-2</v>
      </c>
      <c r="AJ30" s="27">
        <f t="shared" si="8"/>
        <v>8.0284568460841105E-3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25">
      <c r="A31" s="180" t="s">
        <v>51</v>
      </c>
      <c r="B31" s="181"/>
      <c r="C31" s="182"/>
      <c r="D31" s="182"/>
      <c r="E31" s="182"/>
      <c r="F31" s="182"/>
      <c r="G31" s="182"/>
      <c r="H31" s="182"/>
      <c r="I31" s="183"/>
      <c r="J31" s="33">
        <f>+J17</f>
        <v>153900000</v>
      </c>
      <c r="K31" s="33">
        <f>SUM(K18:K30)</f>
        <v>134900000</v>
      </c>
      <c r="L31" s="32"/>
      <c r="M31" s="33">
        <f>SUM(M18:M29)</f>
        <v>0</v>
      </c>
      <c r="N31" s="33">
        <f>SUM(N18:N29)</f>
        <v>0</v>
      </c>
      <c r="O31" s="33">
        <f>SUM(O18:O29)</f>
        <v>0</v>
      </c>
      <c r="P31" s="34"/>
      <c r="Q31" s="35"/>
      <c r="R31" s="33">
        <f t="shared" ref="R31:T31" si="10">SUM(R18:R30)</f>
        <v>0</v>
      </c>
      <c r="S31" s="33">
        <f t="shared" si="10"/>
        <v>0</v>
      </c>
      <c r="T31" s="33">
        <f t="shared" si="10"/>
        <v>0</v>
      </c>
      <c r="U31" s="33">
        <f>SUM(U18:U30)</f>
        <v>0</v>
      </c>
      <c r="V31" s="33">
        <f t="shared" ref="V31:X31" si="11">SUM(V18:V30)</f>
        <v>0</v>
      </c>
      <c r="W31" s="33">
        <f t="shared" si="11"/>
        <v>0</v>
      </c>
      <c r="X31" s="33">
        <f t="shared" si="11"/>
        <v>0</v>
      </c>
      <c r="Y31" s="33">
        <f>SUM(Y18:Y30)</f>
        <v>0</v>
      </c>
      <c r="Z31" s="33">
        <f>SUM(Z18:Z30)</f>
        <v>0</v>
      </c>
      <c r="AA31" s="33">
        <f>SUM(AA18:AA30)</f>
        <v>0</v>
      </c>
      <c r="AB31" s="33">
        <f>SUM(AB18:AB30)</f>
        <v>57950000</v>
      </c>
      <c r="AC31" s="33">
        <f>SUM(AC18:AC30)</f>
        <v>57950000</v>
      </c>
      <c r="AD31" s="33">
        <f>SUM(AD18:AD29)</f>
        <v>0</v>
      </c>
      <c r="AE31" s="33">
        <f>SUM(AE18:AE29)</f>
        <v>0</v>
      </c>
      <c r="AF31" s="33">
        <f>SUM(AF18:AF29)</f>
        <v>0</v>
      </c>
      <c r="AG31" s="33">
        <f>SUM(AG18:AG30)</f>
        <v>0</v>
      </c>
      <c r="AH31" s="33">
        <f>SUM(AH18:AH30)</f>
        <v>57950000</v>
      </c>
      <c r="AI31" s="36">
        <f>IF(ISERROR(AH31/J31),0,AH31/J31)</f>
        <v>0.37654320987654322</v>
      </c>
      <c r="AJ31" s="36">
        <f>IF(ISERROR(AH31/$AH$143),0,AH31/$AH$143)</f>
        <v>4.4521442510102795E-2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52</v>
      </c>
      <c r="B32" s="188"/>
      <c r="C32" s="188"/>
      <c r="D32" s="188"/>
      <c r="E32" s="189"/>
      <c r="F32" s="9"/>
      <c r="G32" s="10"/>
      <c r="H32" s="11"/>
      <c r="I32" s="11"/>
      <c r="J32" s="185">
        <v>289750000</v>
      </c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24.95" customHeight="1" outlineLevel="1" x14ac:dyDescent="0.25">
      <c r="A33" s="18">
        <v>1</v>
      </c>
      <c r="B33" s="19"/>
      <c r="C33" s="40" t="s">
        <v>591</v>
      </c>
      <c r="D33" s="41">
        <v>45537</v>
      </c>
      <c r="E33" s="42" t="s">
        <v>137</v>
      </c>
      <c r="F33" s="64" t="s">
        <v>575</v>
      </c>
      <c r="G33" s="64" t="s">
        <v>574</v>
      </c>
      <c r="H33" s="44"/>
      <c r="I33" s="44"/>
      <c r="J33" s="199"/>
      <c r="K33" s="45">
        <v>15200000</v>
      </c>
      <c r="L33" s="64" t="s">
        <v>307</v>
      </c>
      <c r="M33" s="47"/>
      <c r="N33" s="48"/>
      <c r="O33" s="47"/>
      <c r="P33" s="49"/>
      <c r="Q33" s="49"/>
      <c r="R33" s="24"/>
      <c r="S33" s="24"/>
      <c r="T33" s="24"/>
      <c r="U33" s="25">
        <f t="shared" ref="U33:U45" si="12">SUM(R33:T33)</f>
        <v>0</v>
      </c>
      <c r="V33" s="24"/>
      <c r="W33" s="24"/>
      <c r="X33" s="24"/>
      <c r="Y33" s="25">
        <f t="shared" ref="Y33:Y45" si="13">SUM(V33:X33)</f>
        <v>0</v>
      </c>
      <c r="Z33" s="24"/>
      <c r="AA33" s="24"/>
      <c r="AB33" s="45">
        <v>15200000</v>
      </c>
      <c r="AC33" s="25">
        <f>SUM(Z33:AB33)</f>
        <v>15200000</v>
      </c>
      <c r="AD33" s="24"/>
      <c r="AE33" s="24"/>
      <c r="AF33" s="24"/>
      <c r="AG33" s="25">
        <f>SUM(AD33:AF33)</f>
        <v>0</v>
      </c>
      <c r="AH33" s="25">
        <f>SUM(U33,Y33,AC33,AG33)</f>
        <v>15200000</v>
      </c>
      <c r="AI33" s="26">
        <f>IF(ISERROR(AH33/$J$32),0,AH33/$J$32)</f>
        <v>5.2459016393442623E-2</v>
      </c>
      <c r="AJ33" s="27">
        <f t="shared" ref="AJ33:AJ45" si="14">IF(ISERROR(AH33/$AH$143),"-",AH33/$AH$143)</f>
        <v>1.1677755412485979E-2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25">
      <c r="A34" s="18">
        <v>2</v>
      </c>
      <c r="B34" s="19"/>
      <c r="C34" s="40" t="s">
        <v>592</v>
      </c>
      <c r="D34" s="41">
        <v>45537</v>
      </c>
      <c r="E34" s="42" t="s">
        <v>593</v>
      </c>
      <c r="F34" s="64" t="s">
        <v>575</v>
      </c>
      <c r="G34" s="64" t="s">
        <v>574</v>
      </c>
      <c r="H34" s="44"/>
      <c r="I34" s="44"/>
      <c r="J34" s="199"/>
      <c r="K34" s="45">
        <v>15200000</v>
      </c>
      <c r="L34" s="64" t="s">
        <v>307</v>
      </c>
      <c r="M34" s="47"/>
      <c r="N34" s="48"/>
      <c r="O34" s="47"/>
      <c r="P34" s="49"/>
      <c r="Q34" s="49"/>
      <c r="R34" s="24"/>
      <c r="S34" s="24"/>
      <c r="T34" s="24"/>
      <c r="U34" s="25">
        <f t="shared" si="12"/>
        <v>0</v>
      </c>
      <c r="V34" s="24"/>
      <c r="W34" s="24"/>
      <c r="X34" s="24"/>
      <c r="Y34" s="25">
        <f t="shared" si="13"/>
        <v>0</v>
      </c>
      <c r="Z34" s="24"/>
      <c r="AA34" s="24"/>
      <c r="AB34" s="45">
        <v>15200000</v>
      </c>
      <c r="AC34" s="25">
        <f t="shared" ref="AC34:AC45" si="15">SUM(Z34:AB34)</f>
        <v>15200000</v>
      </c>
      <c r="AD34" s="24"/>
      <c r="AE34" s="24"/>
      <c r="AF34" s="24"/>
      <c r="AG34" s="25">
        <f t="shared" ref="AG34:AG45" si="16">SUM(AD34:AF34)</f>
        <v>0</v>
      </c>
      <c r="AH34" s="25">
        <f t="shared" ref="AH34:AH45" si="17">SUM(U34,Y34,AC34,AG34)</f>
        <v>15200000</v>
      </c>
      <c r="AI34" s="26">
        <f t="shared" ref="AI34:AI45" si="18">IF(ISERROR(AH34/$J$32),0,AH34/$J$32)</f>
        <v>5.2459016393442623E-2</v>
      </c>
      <c r="AJ34" s="27">
        <f t="shared" si="14"/>
        <v>1.1677755412485979E-2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x14ac:dyDescent="0.25">
      <c r="A35" s="18">
        <v>3</v>
      </c>
      <c r="B35" s="19"/>
      <c r="C35" s="40" t="s">
        <v>594</v>
      </c>
      <c r="D35" s="41">
        <v>45537</v>
      </c>
      <c r="E35" s="42" t="s">
        <v>121</v>
      </c>
      <c r="F35" s="64" t="s">
        <v>575</v>
      </c>
      <c r="G35" s="64" t="s">
        <v>574</v>
      </c>
      <c r="H35" s="44"/>
      <c r="I35" s="44"/>
      <c r="J35" s="199"/>
      <c r="K35" s="45">
        <v>15200000</v>
      </c>
      <c r="L35" s="64" t="s">
        <v>307</v>
      </c>
      <c r="M35" s="47"/>
      <c r="N35" s="48"/>
      <c r="O35" s="47"/>
      <c r="P35" s="49"/>
      <c r="Q35" s="49"/>
      <c r="R35" s="24"/>
      <c r="S35" s="24"/>
      <c r="T35" s="24"/>
      <c r="U35" s="25">
        <f t="shared" si="12"/>
        <v>0</v>
      </c>
      <c r="V35" s="24"/>
      <c r="W35" s="24"/>
      <c r="X35" s="24"/>
      <c r="Y35" s="25">
        <f t="shared" si="13"/>
        <v>0</v>
      </c>
      <c r="Z35" s="24"/>
      <c r="AA35" s="24"/>
      <c r="AB35" s="45">
        <v>15200000</v>
      </c>
      <c r="AC35" s="25">
        <f t="shared" si="15"/>
        <v>15200000</v>
      </c>
      <c r="AD35" s="24"/>
      <c r="AE35" s="24"/>
      <c r="AF35" s="24"/>
      <c r="AG35" s="25">
        <f t="shared" si="16"/>
        <v>0</v>
      </c>
      <c r="AH35" s="25">
        <f t="shared" si="17"/>
        <v>15200000</v>
      </c>
      <c r="AI35" s="26">
        <f t="shared" si="18"/>
        <v>5.2459016393442623E-2</v>
      </c>
      <c r="AJ35" s="27">
        <f t="shared" si="14"/>
        <v>1.1677755412485979E-2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8">
        <v>4</v>
      </c>
      <c r="B36" s="19"/>
      <c r="C36" s="40" t="s">
        <v>595</v>
      </c>
      <c r="D36" s="41">
        <v>45540</v>
      </c>
      <c r="E36" s="42" t="s">
        <v>117</v>
      </c>
      <c r="F36" s="64" t="s">
        <v>575</v>
      </c>
      <c r="G36" s="64" t="s">
        <v>574</v>
      </c>
      <c r="H36" s="44"/>
      <c r="I36" s="44"/>
      <c r="J36" s="199"/>
      <c r="K36" s="45">
        <v>14250000</v>
      </c>
      <c r="L36" s="64" t="s">
        <v>307</v>
      </c>
      <c r="M36" s="47"/>
      <c r="N36" s="48"/>
      <c r="O36" s="47"/>
      <c r="P36" s="49"/>
      <c r="Q36" s="49"/>
      <c r="R36" s="24"/>
      <c r="S36" s="24"/>
      <c r="T36" s="24"/>
      <c r="U36" s="25">
        <f t="shared" si="12"/>
        <v>0</v>
      </c>
      <c r="V36" s="24"/>
      <c r="W36" s="24"/>
      <c r="X36" s="24"/>
      <c r="Y36" s="25">
        <f t="shared" si="13"/>
        <v>0</v>
      </c>
      <c r="Z36" s="24"/>
      <c r="AA36" s="24"/>
      <c r="AB36" s="45">
        <v>14250000</v>
      </c>
      <c r="AC36" s="25">
        <f t="shared" si="15"/>
        <v>14250000</v>
      </c>
      <c r="AD36" s="24"/>
      <c r="AE36" s="24"/>
      <c r="AF36" s="24"/>
      <c r="AG36" s="25">
        <f t="shared" si="16"/>
        <v>0</v>
      </c>
      <c r="AH36" s="25">
        <f t="shared" si="17"/>
        <v>14250000</v>
      </c>
      <c r="AI36" s="26">
        <f t="shared" si="18"/>
        <v>4.9180327868852458E-2</v>
      </c>
      <c r="AJ36" s="27">
        <f t="shared" si="14"/>
        <v>1.0947895699205606E-2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8">
        <v>5</v>
      </c>
      <c r="B37" s="19"/>
      <c r="C37" s="40" t="s">
        <v>596</v>
      </c>
      <c r="D37" s="41">
        <v>45539</v>
      </c>
      <c r="E37" s="42" t="s">
        <v>597</v>
      </c>
      <c r="F37" s="64" t="s">
        <v>575</v>
      </c>
      <c r="G37" s="64" t="s">
        <v>574</v>
      </c>
      <c r="H37" s="44"/>
      <c r="I37" s="44"/>
      <c r="J37" s="199"/>
      <c r="K37" s="45">
        <v>15200000</v>
      </c>
      <c r="L37" s="64" t="s">
        <v>307</v>
      </c>
      <c r="M37" s="47"/>
      <c r="N37" s="48"/>
      <c r="O37" s="47"/>
      <c r="P37" s="49"/>
      <c r="Q37" s="49"/>
      <c r="R37" s="24"/>
      <c r="S37" s="24"/>
      <c r="T37" s="24"/>
      <c r="U37" s="25">
        <f t="shared" si="12"/>
        <v>0</v>
      </c>
      <c r="V37" s="24"/>
      <c r="W37" s="24"/>
      <c r="X37" s="24"/>
      <c r="Y37" s="25">
        <f t="shared" si="13"/>
        <v>0</v>
      </c>
      <c r="Z37" s="24"/>
      <c r="AA37" s="24"/>
      <c r="AB37" s="45">
        <v>15200000</v>
      </c>
      <c r="AC37" s="25">
        <f t="shared" si="15"/>
        <v>15200000</v>
      </c>
      <c r="AD37" s="24"/>
      <c r="AE37" s="24"/>
      <c r="AF37" s="24"/>
      <c r="AG37" s="25">
        <f t="shared" si="16"/>
        <v>0</v>
      </c>
      <c r="AH37" s="25">
        <f t="shared" si="17"/>
        <v>15200000</v>
      </c>
      <c r="AI37" s="26">
        <f t="shared" si="18"/>
        <v>5.2459016393442623E-2</v>
      </c>
      <c r="AJ37" s="27">
        <f t="shared" si="14"/>
        <v>1.1677755412485979E-2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8">
        <v>6</v>
      </c>
      <c r="B38" s="19"/>
      <c r="C38" s="40" t="s">
        <v>598</v>
      </c>
      <c r="D38" s="41">
        <v>45544</v>
      </c>
      <c r="E38" s="42" t="s">
        <v>599</v>
      </c>
      <c r="F38" s="64" t="s">
        <v>575</v>
      </c>
      <c r="G38" s="64" t="s">
        <v>574</v>
      </c>
      <c r="H38" s="44"/>
      <c r="I38" s="44"/>
      <c r="J38" s="199"/>
      <c r="K38" s="45">
        <v>13300000</v>
      </c>
      <c r="L38" s="64" t="s">
        <v>307</v>
      </c>
      <c r="M38" s="47"/>
      <c r="N38" s="48"/>
      <c r="O38" s="47"/>
      <c r="P38" s="49"/>
      <c r="Q38" s="49"/>
      <c r="R38" s="24"/>
      <c r="S38" s="24"/>
      <c r="T38" s="24"/>
      <c r="U38" s="25">
        <f t="shared" si="12"/>
        <v>0</v>
      </c>
      <c r="V38" s="24"/>
      <c r="W38" s="24"/>
      <c r="X38" s="24"/>
      <c r="Y38" s="25">
        <f t="shared" si="13"/>
        <v>0</v>
      </c>
      <c r="Z38" s="24"/>
      <c r="AA38" s="24"/>
      <c r="AB38" s="45">
        <v>13300000</v>
      </c>
      <c r="AC38" s="25">
        <f t="shared" si="15"/>
        <v>13300000</v>
      </c>
      <c r="AD38" s="24"/>
      <c r="AE38" s="24"/>
      <c r="AF38" s="24"/>
      <c r="AG38" s="25">
        <f t="shared" si="16"/>
        <v>0</v>
      </c>
      <c r="AH38" s="25">
        <f t="shared" si="17"/>
        <v>13300000</v>
      </c>
      <c r="AI38" s="26">
        <f t="shared" si="18"/>
        <v>4.5901639344262293E-2</v>
      </c>
      <c r="AJ38" s="27">
        <f t="shared" si="14"/>
        <v>1.0218035985925232E-2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8">
        <v>7</v>
      </c>
      <c r="B39" s="19"/>
      <c r="C39" s="40" t="s">
        <v>271</v>
      </c>
      <c r="D39" s="41">
        <v>45545</v>
      </c>
      <c r="E39" s="42" t="s">
        <v>600</v>
      </c>
      <c r="F39" s="64" t="s">
        <v>575</v>
      </c>
      <c r="G39" s="64" t="s">
        <v>574</v>
      </c>
      <c r="H39" s="44"/>
      <c r="I39" s="44"/>
      <c r="J39" s="199"/>
      <c r="K39" s="45">
        <v>13300000</v>
      </c>
      <c r="L39" s="64" t="s">
        <v>307</v>
      </c>
      <c r="M39" s="47"/>
      <c r="N39" s="48"/>
      <c r="O39" s="47"/>
      <c r="P39" s="49"/>
      <c r="Q39" s="49"/>
      <c r="R39" s="24"/>
      <c r="S39" s="24"/>
      <c r="T39" s="24"/>
      <c r="U39" s="25">
        <f t="shared" si="12"/>
        <v>0</v>
      </c>
      <c r="V39" s="24"/>
      <c r="W39" s="24"/>
      <c r="X39" s="24"/>
      <c r="Y39" s="25">
        <f t="shared" si="13"/>
        <v>0</v>
      </c>
      <c r="Z39" s="24"/>
      <c r="AA39" s="24"/>
      <c r="AB39" s="45">
        <v>13300000</v>
      </c>
      <c r="AC39" s="25">
        <f t="shared" si="15"/>
        <v>13300000</v>
      </c>
      <c r="AD39" s="24"/>
      <c r="AE39" s="24"/>
      <c r="AF39" s="24"/>
      <c r="AG39" s="25">
        <f t="shared" si="16"/>
        <v>0</v>
      </c>
      <c r="AH39" s="25">
        <f t="shared" si="17"/>
        <v>13300000</v>
      </c>
      <c r="AI39" s="26">
        <f t="shared" si="18"/>
        <v>4.5901639344262293E-2</v>
      </c>
      <c r="AJ39" s="27">
        <f t="shared" si="14"/>
        <v>1.0218035985925232E-2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8">
        <v>8</v>
      </c>
      <c r="B40" s="19"/>
      <c r="C40" s="40" t="s">
        <v>601</v>
      </c>
      <c r="D40" s="41">
        <v>45544</v>
      </c>
      <c r="E40" s="42" t="s">
        <v>602</v>
      </c>
      <c r="F40" s="64" t="s">
        <v>575</v>
      </c>
      <c r="G40" s="64" t="s">
        <v>574</v>
      </c>
      <c r="H40" s="44"/>
      <c r="I40" s="44"/>
      <c r="J40" s="199"/>
      <c r="K40" s="45">
        <v>13300000</v>
      </c>
      <c r="L40" s="64" t="s">
        <v>307</v>
      </c>
      <c r="M40" s="47"/>
      <c r="N40" s="48"/>
      <c r="O40" s="47"/>
      <c r="P40" s="49"/>
      <c r="Q40" s="49"/>
      <c r="R40" s="24"/>
      <c r="S40" s="24"/>
      <c r="T40" s="24"/>
      <c r="U40" s="25">
        <f t="shared" si="12"/>
        <v>0</v>
      </c>
      <c r="V40" s="24"/>
      <c r="W40" s="24"/>
      <c r="X40" s="24"/>
      <c r="Y40" s="25">
        <f t="shared" si="13"/>
        <v>0</v>
      </c>
      <c r="Z40" s="24"/>
      <c r="AA40" s="24"/>
      <c r="AB40" s="45">
        <v>13300000</v>
      </c>
      <c r="AC40" s="25">
        <f t="shared" si="15"/>
        <v>13300000</v>
      </c>
      <c r="AD40" s="24"/>
      <c r="AE40" s="24"/>
      <c r="AF40" s="24"/>
      <c r="AG40" s="25">
        <f t="shared" si="16"/>
        <v>0</v>
      </c>
      <c r="AH40" s="25">
        <f t="shared" si="17"/>
        <v>13300000</v>
      </c>
      <c r="AI40" s="26">
        <f t="shared" si="18"/>
        <v>4.5901639344262293E-2</v>
      </c>
      <c r="AJ40" s="27">
        <f t="shared" si="14"/>
        <v>1.0218035985925232E-2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8">
        <v>9</v>
      </c>
      <c r="B41" s="19"/>
      <c r="C41" s="40" t="s">
        <v>278</v>
      </c>
      <c r="D41" s="41">
        <v>45544</v>
      </c>
      <c r="E41" s="42" t="s">
        <v>603</v>
      </c>
      <c r="F41" s="64" t="s">
        <v>575</v>
      </c>
      <c r="G41" s="64" t="s">
        <v>574</v>
      </c>
      <c r="H41" s="44"/>
      <c r="I41" s="44"/>
      <c r="J41" s="199"/>
      <c r="K41" s="45">
        <v>13300000</v>
      </c>
      <c r="L41" s="64" t="s">
        <v>307</v>
      </c>
      <c r="M41" s="47"/>
      <c r="N41" s="48"/>
      <c r="O41" s="47"/>
      <c r="P41" s="49"/>
      <c r="Q41" s="49"/>
      <c r="R41" s="24"/>
      <c r="S41" s="24"/>
      <c r="T41" s="24"/>
      <c r="U41" s="25">
        <f t="shared" si="12"/>
        <v>0</v>
      </c>
      <c r="V41" s="24"/>
      <c r="W41" s="24"/>
      <c r="X41" s="24"/>
      <c r="Y41" s="25">
        <f t="shared" si="13"/>
        <v>0</v>
      </c>
      <c r="Z41" s="24"/>
      <c r="AA41" s="24"/>
      <c r="AB41" s="45">
        <v>13300000</v>
      </c>
      <c r="AC41" s="25">
        <f t="shared" si="15"/>
        <v>13300000</v>
      </c>
      <c r="AD41" s="24"/>
      <c r="AE41" s="24"/>
      <c r="AF41" s="24"/>
      <c r="AG41" s="25">
        <f t="shared" si="16"/>
        <v>0</v>
      </c>
      <c r="AH41" s="25">
        <f t="shared" si="17"/>
        <v>13300000</v>
      </c>
      <c r="AI41" s="26">
        <f t="shared" si="18"/>
        <v>4.5901639344262293E-2</v>
      </c>
      <c r="AJ41" s="27">
        <f t="shared" si="14"/>
        <v>1.0218035985925232E-2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8">
        <v>10</v>
      </c>
      <c r="B42" s="19"/>
      <c r="C42" s="40" t="s">
        <v>604</v>
      </c>
      <c r="D42" s="41">
        <v>45546</v>
      </c>
      <c r="E42" s="42" t="s">
        <v>605</v>
      </c>
      <c r="F42" s="64" t="s">
        <v>575</v>
      </c>
      <c r="G42" s="64" t="s">
        <v>574</v>
      </c>
      <c r="H42" s="44"/>
      <c r="I42" s="44"/>
      <c r="J42" s="199"/>
      <c r="K42" s="45">
        <v>15200000</v>
      </c>
      <c r="L42" s="64" t="s">
        <v>307</v>
      </c>
      <c r="M42" s="47"/>
      <c r="N42" s="48"/>
      <c r="O42" s="47"/>
      <c r="P42" s="49"/>
      <c r="Q42" s="49"/>
      <c r="R42" s="24"/>
      <c r="S42" s="24"/>
      <c r="T42" s="24"/>
      <c r="U42" s="25">
        <f t="shared" si="12"/>
        <v>0</v>
      </c>
      <c r="V42" s="24"/>
      <c r="W42" s="24"/>
      <c r="X42" s="24"/>
      <c r="Y42" s="25">
        <f t="shared" si="13"/>
        <v>0</v>
      </c>
      <c r="Z42" s="24"/>
      <c r="AA42" s="24"/>
      <c r="AB42" s="45">
        <v>15200000</v>
      </c>
      <c r="AC42" s="25">
        <f t="shared" si="15"/>
        <v>15200000</v>
      </c>
      <c r="AD42" s="24"/>
      <c r="AE42" s="24"/>
      <c r="AF42" s="24"/>
      <c r="AG42" s="25">
        <f t="shared" si="16"/>
        <v>0</v>
      </c>
      <c r="AH42" s="25">
        <f t="shared" si="17"/>
        <v>15200000</v>
      </c>
      <c r="AI42" s="26">
        <f t="shared" si="18"/>
        <v>5.2459016393442623E-2</v>
      </c>
      <c r="AJ42" s="27">
        <f t="shared" si="14"/>
        <v>1.1677755412485979E-2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8">
        <v>11</v>
      </c>
      <c r="B43" s="19"/>
      <c r="C43" s="40" t="s">
        <v>606</v>
      </c>
      <c r="D43" s="41">
        <v>45537</v>
      </c>
      <c r="E43" s="42" t="s">
        <v>192</v>
      </c>
      <c r="F43" s="64" t="s">
        <v>575</v>
      </c>
      <c r="G43" s="64" t="s">
        <v>574</v>
      </c>
      <c r="H43" s="44"/>
      <c r="I43" s="44"/>
      <c r="J43" s="199"/>
      <c r="K43" s="45">
        <v>14250000</v>
      </c>
      <c r="L43" s="64" t="s">
        <v>307</v>
      </c>
      <c r="M43" s="47"/>
      <c r="N43" s="48"/>
      <c r="O43" s="47"/>
      <c r="P43" s="49"/>
      <c r="Q43" s="49"/>
      <c r="R43" s="24"/>
      <c r="S43" s="24"/>
      <c r="T43" s="24"/>
      <c r="U43" s="25">
        <f t="shared" si="12"/>
        <v>0</v>
      </c>
      <c r="V43" s="24"/>
      <c r="W43" s="24"/>
      <c r="X43" s="24"/>
      <c r="Y43" s="25">
        <f t="shared" si="13"/>
        <v>0</v>
      </c>
      <c r="Z43" s="24"/>
      <c r="AA43" s="24"/>
      <c r="AB43" s="45">
        <v>14250000</v>
      </c>
      <c r="AC43" s="25">
        <f t="shared" si="15"/>
        <v>14250000</v>
      </c>
      <c r="AD43" s="24"/>
      <c r="AE43" s="24"/>
      <c r="AF43" s="24"/>
      <c r="AG43" s="25">
        <f t="shared" si="16"/>
        <v>0</v>
      </c>
      <c r="AH43" s="25">
        <f t="shared" si="17"/>
        <v>14250000</v>
      </c>
      <c r="AI43" s="26">
        <f t="shared" si="18"/>
        <v>4.9180327868852458E-2</v>
      </c>
      <c r="AJ43" s="27">
        <f t="shared" si="14"/>
        <v>1.0947895699205606E-2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8">
        <v>12</v>
      </c>
      <c r="B44" s="19"/>
      <c r="C44" s="40" t="s">
        <v>607</v>
      </c>
      <c r="D44" s="41">
        <v>45540</v>
      </c>
      <c r="E44" s="42" t="s">
        <v>608</v>
      </c>
      <c r="F44" s="64" t="s">
        <v>575</v>
      </c>
      <c r="G44" s="64" t="s">
        <v>574</v>
      </c>
      <c r="H44" s="44"/>
      <c r="I44" s="44"/>
      <c r="J44" s="199"/>
      <c r="K44" s="45">
        <v>15200000</v>
      </c>
      <c r="L44" s="64" t="s">
        <v>307</v>
      </c>
      <c r="M44" s="47"/>
      <c r="N44" s="48"/>
      <c r="O44" s="47"/>
      <c r="P44" s="49"/>
      <c r="Q44" s="49"/>
      <c r="R44" s="24"/>
      <c r="S44" s="24"/>
      <c r="T44" s="24"/>
      <c r="U44" s="25">
        <f t="shared" si="12"/>
        <v>0</v>
      </c>
      <c r="V44" s="24"/>
      <c r="W44" s="24"/>
      <c r="X44" s="24"/>
      <c r="Y44" s="25">
        <f t="shared" si="13"/>
        <v>0</v>
      </c>
      <c r="Z44" s="24"/>
      <c r="AA44" s="24"/>
      <c r="AB44" s="45">
        <v>15200000</v>
      </c>
      <c r="AC44" s="25">
        <f t="shared" si="15"/>
        <v>15200000</v>
      </c>
      <c r="AD44" s="24"/>
      <c r="AE44" s="24"/>
      <c r="AF44" s="24"/>
      <c r="AG44" s="25">
        <f t="shared" si="16"/>
        <v>0</v>
      </c>
      <c r="AH44" s="25">
        <f t="shared" si="17"/>
        <v>15200000</v>
      </c>
      <c r="AI44" s="26">
        <f t="shared" si="18"/>
        <v>5.2459016393442623E-2</v>
      </c>
      <c r="AJ44" s="27">
        <f t="shared" si="14"/>
        <v>1.1677755412485979E-2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8">
        <v>13</v>
      </c>
      <c r="B45" s="19"/>
      <c r="C45" s="40" t="s">
        <v>609</v>
      </c>
      <c r="D45" s="41">
        <v>45537</v>
      </c>
      <c r="E45" s="42" t="s">
        <v>198</v>
      </c>
      <c r="F45" s="64" t="s">
        <v>575</v>
      </c>
      <c r="G45" s="64" t="s">
        <v>574</v>
      </c>
      <c r="H45" s="44"/>
      <c r="I45" s="44"/>
      <c r="J45" s="199"/>
      <c r="K45" s="45">
        <v>13300000</v>
      </c>
      <c r="L45" s="64" t="s">
        <v>307</v>
      </c>
      <c r="M45" s="47"/>
      <c r="N45" s="48"/>
      <c r="O45" s="47"/>
      <c r="P45" s="49"/>
      <c r="Q45" s="49"/>
      <c r="R45" s="24"/>
      <c r="S45" s="24"/>
      <c r="T45" s="24"/>
      <c r="U45" s="25">
        <f t="shared" si="12"/>
        <v>0</v>
      </c>
      <c r="V45" s="24"/>
      <c r="W45" s="24"/>
      <c r="X45" s="24"/>
      <c r="Y45" s="25">
        <f t="shared" si="13"/>
        <v>0</v>
      </c>
      <c r="Z45" s="24"/>
      <c r="AA45" s="24"/>
      <c r="AB45" s="45">
        <v>13300000</v>
      </c>
      <c r="AC45" s="25">
        <f t="shared" si="15"/>
        <v>13300000</v>
      </c>
      <c r="AD45" s="24"/>
      <c r="AE45" s="24"/>
      <c r="AF45" s="24"/>
      <c r="AG45" s="25">
        <f t="shared" si="16"/>
        <v>0</v>
      </c>
      <c r="AH45" s="25">
        <f t="shared" si="17"/>
        <v>13300000</v>
      </c>
      <c r="AI45" s="26">
        <f t="shared" si="18"/>
        <v>4.5901639344262293E-2</v>
      </c>
      <c r="AJ45" s="27">
        <f t="shared" si="14"/>
        <v>1.0218035985925232E-2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x14ac:dyDescent="0.25">
      <c r="A46" s="180" t="s">
        <v>53</v>
      </c>
      <c r="B46" s="181"/>
      <c r="C46" s="182"/>
      <c r="D46" s="182"/>
      <c r="E46" s="182"/>
      <c r="F46" s="182"/>
      <c r="G46" s="182"/>
      <c r="H46" s="182"/>
      <c r="I46" s="183"/>
      <c r="J46" s="33">
        <f>+J32</f>
        <v>289750000</v>
      </c>
      <c r="K46" s="33">
        <f>SUM(K33:K45)</f>
        <v>186200000</v>
      </c>
      <c r="L46" s="32"/>
      <c r="M46" s="33">
        <f>SUM(M33:M45)</f>
        <v>0</v>
      </c>
      <c r="N46" s="33">
        <f>SUM(N33:N45)</f>
        <v>0</v>
      </c>
      <c r="O46" s="33">
        <f>SUM(O33:O45)</f>
        <v>0</v>
      </c>
      <c r="P46" s="34"/>
      <c r="Q46" s="35"/>
      <c r="R46" s="33">
        <f t="shared" ref="R46:AH46" si="19">SUM(R33:R45)</f>
        <v>0</v>
      </c>
      <c r="S46" s="33">
        <f t="shared" si="19"/>
        <v>0</v>
      </c>
      <c r="T46" s="33">
        <f t="shared" si="19"/>
        <v>0</v>
      </c>
      <c r="U46" s="33">
        <f t="shared" si="19"/>
        <v>0</v>
      </c>
      <c r="V46" s="33">
        <f t="shared" si="19"/>
        <v>0</v>
      </c>
      <c r="W46" s="33">
        <f t="shared" si="19"/>
        <v>0</v>
      </c>
      <c r="X46" s="33">
        <f t="shared" si="19"/>
        <v>0</v>
      </c>
      <c r="Y46" s="33">
        <f t="shared" si="19"/>
        <v>0</v>
      </c>
      <c r="Z46" s="33">
        <f t="shared" si="19"/>
        <v>0</v>
      </c>
      <c r="AA46" s="33">
        <f t="shared" si="19"/>
        <v>0</v>
      </c>
      <c r="AB46" s="33">
        <f t="shared" si="19"/>
        <v>186200000</v>
      </c>
      <c r="AC46" s="33">
        <f t="shared" si="19"/>
        <v>186200000</v>
      </c>
      <c r="AD46" s="33">
        <f t="shared" si="19"/>
        <v>0</v>
      </c>
      <c r="AE46" s="33">
        <f t="shared" si="19"/>
        <v>0</v>
      </c>
      <c r="AF46" s="33">
        <f t="shared" si="19"/>
        <v>0</v>
      </c>
      <c r="AG46" s="33">
        <f t="shared" si="19"/>
        <v>0</v>
      </c>
      <c r="AH46" s="33">
        <f t="shared" si="19"/>
        <v>186200000</v>
      </c>
      <c r="AI46" s="36">
        <f>IF(ISERROR(AH46/J46),0,AH46/J46)</f>
        <v>0.64262295081967213</v>
      </c>
      <c r="AJ46" s="36">
        <f>IF(ISERROR(AH46/$AH$143),0,AH46/$AH$143)</f>
        <v>0.14305250380295323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87" t="s">
        <v>54</v>
      </c>
      <c r="B47" s="188"/>
      <c r="C47" s="188"/>
      <c r="D47" s="188"/>
      <c r="E47" s="189"/>
      <c r="F47" s="9"/>
      <c r="G47" s="10"/>
      <c r="H47" s="11"/>
      <c r="I47" s="11"/>
      <c r="J47" s="185">
        <v>224200000</v>
      </c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t="24.95" customHeight="1" outlineLevel="1" x14ac:dyDescent="0.25">
      <c r="A48" s="19">
        <v>1</v>
      </c>
      <c r="B48" s="19"/>
      <c r="C48" s="43" t="s">
        <v>610</v>
      </c>
      <c r="D48" s="41">
        <v>45551</v>
      </c>
      <c r="E48" s="42" t="s">
        <v>403</v>
      </c>
      <c r="F48" s="64" t="s">
        <v>575</v>
      </c>
      <c r="G48" s="64" t="s">
        <v>574</v>
      </c>
      <c r="H48" s="29"/>
      <c r="I48" s="29"/>
      <c r="J48" s="199"/>
      <c r="K48" s="45">
        <v>11400000</v>
      </c>
      <c r="L48" s="64" t="s">
        <v>307</v>
      </c>
      <c r="M48" s="24"/>
      <c r="N48" s="24"/>
      <c r="O48" s="24"/>
      <c r="P48" s="22"/>
      <c r="Q48" s="22"/>
      <c r="R48" s="24"/>
      <c r="S48" s="24"/>
      <c r="T48" s="24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IF(ISERROR(AH48/$AH$143),"-",AH48/$AH$143)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9">
        <v>2</v>
      </c>
      <c r="B49" s="19"/>
      <c r="C49" s="43" t="s">
        <v>611</v>
      </c>
      <c r="D49" s="41">
        <v>45547</v>
      </c>
      <c r="E49" s="42" t="s">
        <v>381</v>
      </c>
      <c r="F49" s="64" t="s">
        <v>575</v>
      </c>
      <c r="G49" s="64" t="s">
        <v>574</v>
      </c>
      <c r="H49" s="29"/>
      <c r="I49" s="29"/>
      <c r="J49" s="199"/>
      <c r="K49" s="45">
        <v>11400000</v>
      </c>
      <c r="L49" s="64" t="s">
        <v>307</v>
      </c>
      <c r="M49" s="24"/>
      <c r="N49" s="24"/>
      <c r="O49" s="24"/>
      <c r="P49" s="22"/>
      <c r="Q49" s="22"/>
      <c r="R49" s="24"/>
      <c r="S49" s="24"/>
      <c r="T49" s="24"/>
      <c r="U49" s="25"/>
      <c r="V49" s="24"/>
      <c r="W49" s="24"/>
      <c r="X49" s="24"/>
      <c r="Y49" s="25"/>
      <c r="Z49" s="24"/>
      <c r="AA49" s="24"/>
      <c r="AB49" s="24"/>
      <c r="AC49" s="25"/>
      <c r="AD49" s="24"/>
      <c r="AE49" s="24"/>
      <c r="AF49" s="24"/>
      <c r="AG49" s="25"/>
      <c r="AH49" s="25"/>
      <c r="AI49" s="26"/>
      <c r="AJ49" s="27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9">
        <v>3</v>
      </c>
      <c r="B50" s="19"/>
      <c r="C50" s="43" t="s">
        <v>612</v>
      </c>
      <c r="D50" s="41">
        <v>45539</v>
      </c>
      <c r="E50" s="42" t="s">
        <v>613</v>
      </c>
      <c r="F50" s="64" t="s">
        <v>575</v>
      </c>
      <c r="G50" s="64" t="s">
        <v>574</v>
      </c>
      <c r="H50" s="29"/>
      <c r="I50" s="29"/>
      <c r="J50" s="199"/>
      <c r="K50" s="45">
        <v>11400000</v>
      </c>
      <c r="L50" s="64" t="s">
        <v>307</v>
      </c>
      <c r="M50" s="24"/>
      <c r="N50" s="24"/>
      <c r="O50" s="24"/>
      <c r="P50" s="22"/>
      <c r="Q50" s="22"/>
      <c r="R50" s="24"/>
      <c r="S50" s="24"/>
      <c r="T50" s="24"/>
      <c r="U50" s="25"/>
      <c r="V50" s="24"/>
      <c r="W50" s="24"/>
      <c r="X50" s="24"/>
      <c r="Y50" s="25"/>
      <c r="Z50" s="24"/>
      <c r="AA50" s="24"/>
      <c r="AB50" s="24"/>
      <c r="AC50" s="25"/>
      <c r="AD50" s="24"/>
      <c r="AE50" s="24"/>
      <c r="AF50" s="24"/>
      <c r="AG50" s="25"/>
      <c r="AH50" s="25"/>
      <c r="AI50" s="26"/>
      <c r="AJ50" s="27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9">
        <v>4</v>
      </c>
      <c r="B51" s="19"/>
      <c r="C51" s="43" t="s">
        <v>614</v>
      </c>
      <c r="D51" s="41">
        <v>45539</v>
      </c>
      <c r="E51" s="42" t="s">
        <v>377</v>
      </c>
      <c r="F51" s="64" t="s">
        <v>575</v>
      </c>
      <c r="G51" s="64" t="s">
        <v>574</v>
      </c>
      <c r="H51" s="29"/>
      <c r="I51" s="29"/>
      <c r="J51" s="199"/>
      <c r="K51" s="45">
        <v>11400000</v>
      </c>
      <c r="L51" s="64" t="s">
        <v>307</v>
      </c>
      <c r="M51" s="24"/>
      <c r="N51" s="24"/>
      <c r="O51" s="24"/>
      <c r="P51" s="22"/>
      <c r="Q51" s="22"/>
      <c r="R51" s="24"/>
      <c r="S51" s="24"/>
      <c r="T51" s="24"/>
      <c r="U51" s="25"/>
      <c r="V51" s="24"/>
      <c r="W51" s="24"/>
      <c r="X51" s="24"/>
      <c r="Y51" s="25"/>
      <c r="Z51" s="24"/>
      <c r="AA51" s="24"/>
      <c r="AB51" s="24"/>
      <c r="AC51" s="25"/>
      <c r="AD51" s="24"/>
      <c r="AE51" s="24"/>
      <c r="AF51" s="24"/>
      <c r="AG51" s="25"/>
      <c r="AH51" s="25"/>
      <c r="AI51" s="26"/>
      <c r="AJ51" s="27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9">
        <v>5</v>
      </c>
      <c r="B52" s="19"/>
      <c r="C52" s="43" t="s">
        <v>615</v>
      </c>
      <c r="D52" s="41">
        <v>45539</v>
      </c>
      <c r="E52" s="42" t="s">
        <v>616</v>
      </c>
      <c r="F52" s="64" t="s">
        <v>575</v>
      </c>
      <c r="G52" s="64" t="s">
        <v>574</v>
      </c>
      <c r="H52" s="29"/>
      <c r="I52" s="29"/>
      <c r="J52" s="199"/>
      <c r="K52" s="45">
        <v>11400000</v>
      </c>
      <c r="L52" s="64" t="s">
        <v>307</v>
      </c>
      <c r="M52" s="24"/>
      <c r="N52" s="24"/>
      <c r="O52" s="24"/>
      <c r="P52" s="22"/>
      <c r="Q52" s="22"/>
      <c r="R52" s="24"/>
      <c r="S52" s="24"/>
      <c r="T52" s="24"/>
      <c r="U52" s="25"/>
      <c r="V52" s="24"/>
      <c r="W52" s="24"/>
      <c r="X52" s="24"/>
      <c r="Y52" s="25"/>
      <c r="Z52" s="24"/>
      <c r="AA52" s="24"/>
      <c r="AB52" s="24"/>
      <c r="AC52" s="25"/>
      <c r="AD52" s="24"/>
      <c r="AE52" s="24"/>
      <c r="AF52" s="24"/>
      <c r="AG52" s="25"/>
      <c r="AH52" s="25"/>
      <c r="AI52" s="26"/>
      <c r="AJ52" s="27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25">
      <c r="A53" s="19">
        <v>6</v>
      </c>
      <c r="B53" s="19"/>
      <c r="C53" s="43" t="s">
        <v>617</v>
      </c>
      <c r="D53" s="41">
        <v>45525</v>
      </c>
      <c r="E53" s="42" t="s">
        <v>398</v>
      </c>
      <c r="F53" s="64" t="s">
        <v>575</v>
      </c>
      <c r="G53" s="64" t="s">
        <v>574</v>
      </c>
      <c r="H53" s="29"/>
      <c r="I53" s="29"/>
      <c r="J53" s="199"/>
      <c r="K53" s="45">
        <v>11400000</v>
      </c>
      <c r="L53" s="64" t="s">
        <v>307</v>
      </c>
      <c r="M53" s="24"/>
      <c r="N53" s="24"/>
      <c r="O53" s="24"/>
      <c r="P53" s="22"/>
      <c r="Q53" s="22"/>
      <c r="R53" s="24"/>
      <c r="S53" s="24"/>
      <c r="T53" s="24"/>
      <c r="U53" s="25"/>
      <c r="V53" s="24"/>
      <c r="W53" s="24"/>
      <c r="X53" s="24"/>
      <c r="Y53" s="25"/>
      <c r="Z53" s="24"/>
      <c r="AA53" s="24"/>
      <c r="AB53" s="24"/>
      <c r="AC53" s="25"/>
      <c r="AD53" s="24"/>
      <c r="AE53" s="24"/>
      <c r="AF53" s="24"/>
      <c r="AG53" s="25"/>
      <c r="AH53" s="25"/>
      <c r="AI53" s="26"/>
      <c r="AJ53" s="27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25">
      <c r="A54" s="19">
        <v>7</v>
      </c>
      <c r="B54" s="19"/>
      <c r="C54" s="43" t="s">
        <v>618</v>
      </c>
      <c r="D54" s="41">
        <v>45525</v>
      </c>
      <c r="E54" s="42" t="s">
        <v>399</v>
      </c>
      <c r="F54" s="64" t="s">
        <v>575</v>
      </c>
      <c r="G54" s="64" t="s">
        <v>574</v>
      </c>
      <c r="H54" s="29"/>
      <c r="I54" s="29"/>
      <c r="J54" s="199"/>
      <c r="K54" s="45">
        <v>11400000</v>
      </c>
      <c r="L54" s="64" t="s">
        <v>307</v>
      </c>
      <c r="M54" s="24"/>
      <c r="N54" s="24"/>
      <c r="O54" s="24"/>
      <c r="P54" s="22"/>
      <c r="Q54" s="22"/>
      <c r="R54" s="24"/>
      <c r="S54" s="24"/>
      <c r="T54" s="24"/>
      <c r="U54" s="25"/>
      <c r="V54" s="24"/>
      <c r="W54" s="24"/>
      <c r="X54" s="24"/>
      <c r="Y54" s="25"/>
      <c r="Z54" s="24"/>
      <c r="AA54" s="24"/>
      <c r="AB54" s="24"/>
      <c r="AC54" s="25"/>
      <c r="AD54" s="24"/>
      <c r="AE54" s="24"/>
      <c r="AF54" s="24"/>
      <c r="AG54" s="25"/>
      <c r="AH54" s="25"/>
      <c r="AI54" s="26"/>
      <c r="AJ54" s="27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x14ac:dyDescent="0.25">
      <c r="A55" s="19">
        <v>8</v>
      </c>
      <c r="B55" s="19"/>
      <c r="C55" s="43" t="s">
        <v>619</v>
      </c>
      <c r="D55" s="41">
        <v>45525</v>
      </c>
      <c r="E55" s="42" t="s">
        <v>396</v>
      </c>
      <c r="F55" s="64" t="s">
        <v>575</v>
      </c>
      <c r="G55" s="64" t="s">
        <v>574</v>
      </c>
      <c r="H55" s="29"/>
      <c r="I55" s="29"/>
      <c r="J55" s="199"/>
      <c r="K55" s="45">
        <v>10450000</v>
      </c>
      <c r="L55" s="64" t="s">
        <v>307</v>
      </c>
      <c r="M55" s="24"/>
      <c r="N55" s="24"/>
      <c r="O55" s="24"/>
      <c r="P55" s="22"/>
      <c r="Q55" s="22"/>
      <c r="R55" s="24"/>
      <c r="S55" s="24"/>
      <c r="T55" s="24"/>
      <c r="U55" s="25"/>
      <c r="V55" s="24"/>
      <c r="W55" s="24"/>
      <c r="X55" s="24"/>
      <c r="Y55" s="25"/>
      <c r="Z55" s="24"/>
      <c r="AA55" s="24"/>
      <c r="AB55" s="24"/>
      <c r="AC55" s="25"/>
      <c r="AD55" s="24"/>
      <c r="AE55" s="24"/>
      <c r="AF55" s="24"/>
      <c r="AG55" s="25"/>
      <c r="AH55" s="25"/>
      <c r="AI55" s="26"/>
      <c r="AJ55" s="27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25">
      <c r="A56" s="19">
        <v>9</v>
      </c>
      <c r="B56" s="19"/>
      <c r="C56" s="43" t="s">
        <v>620</v>
      </c>
      <c r="D56" s="41">
        <v>45525</v>
      </c>
      <c r="E56" s="42" t="s">
        <v>384</v>
      </c>
      <c r="F56" s="64" t="s">
        <v>575</v>
      </c>
      <c r="G56" s="64" t="s">
        <v>574</v>
      </c>
      <c r="H56" s="29"/>
      <c r="I56" s="29"/>
      <c r="J56" s="199"/>
      <c r="K56" s="45">
        <v>11400000</v>
      </c>
      <c r="L56" s="64" t="s">
        <v>307</v>
      </c>
      <c r="M56" s="24"/>
      <c r="N56" s="24"/>
      <c r="O56" s="24"/>
      <c r="P56" s="22"/>
      <c r="Q56" s="22"/>
      <c r="R56" s="24"/>
      <c r="S56" s="24"/>
      <c r="T56" s="24"/>
      <c r="U56" s="25"/>
      <c r="V56" s="24"/>
      <c r="W56" s="24"/>
      <c r="X56" s="24"/>
      <c r="Y56" s="25"/>
      <c r="Z56" s="24"/>
      <c r="AA56" s="24"/>
      <c r="AB56" s="24"/>
      <c r="AC56" s="25"/>
      <c r="AD56" s="24"/>
      <c r="AE56" s="24"/>
      <c r="AF56" s="24"/>
      <c r="AG56" s="25"/>
      <c r="AH56" s="25"/>
      <c r="AI56" s="26"/>
      <c r="AJ56" s="27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25">
      <c r="A57" s="19">
        <v>10</v>
      </c>
      <c r="B57" s="19"/>
      <c r="C57" s="43" t="s">
        <v>621</v>
      </c>
      <c r="D57" s="41">
        <v>45525</v>
      </c>
      <c r="E57" s="42" t="s">
        <v>378</v>
      </c>
      <c r="F57" s="64" t="s">
        <v>575</v>
      </c>
      <c r="G57" s="64" t="s">
        <v>574</v>
      </c>
      <c r="H57" s="29"/>
      <c r="I57" s="29"/>
      <c r="J57" s="199"/>
      <c r="K57" s="45">
        <v>11400000</v>
      </c>
      <c r="L57" s="64" t="s">
        <v>307</v>
      </c>
      <c r="M57" s="24"/>
      <c r="N57" s="24"/>
      <c r="O57" s="24"/>
      <c r="P57" s="22"/>
      <c r="Q57" s="22"/>
      <c r="R57" s="24"/>
      <c r="S57" s="24"/>
      <c r="T57" s="24"/>
      <c r="U57" s="25"/>
      <c r="V57" s="24"/>
      <c r="W57" s="24"/>
      <c r="X57" s="24"/>
      <c r="Y57" s="25"/>
      <c r="Z57" s="24"/>
      <c r="AA57" s="24"/>
      <c r="AB57" s="24"/>
      <c r="AC57" s="25"/>
      <c r="AD57" s="24"/>
      <c r="AE57" s="24"/>
      <c r="AF57" s="24"/>
      <c r="AG57" s="25"/>
      <c r="AH57" s="25"/>
      <c r="AI57" s="26"/>
      <c r="AJ57" s="27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25">
      <c r="A58" s="19">
        <v>11</v>
      </c>
      <c r="B58" s="19"/>
      <c r="C58" s="43" t="s">
        <v>622</v>
      </c>
      <c r="D58" s="41">
        <v>45539</v>
      </c>
      <c r="E58" s="42" t="s">
        <v>415</v>
      </c>
      <c r="F58" s="64" t="s">
        <v>575</v>
      </c>
      <c r="G58" s="64" t="s">
        <v>574</v>
      </c>
      <c r="H58" s="29"/>
      <c r="I58" s="29"/>
      <c r="J58" s="199"/>
      <c r="K58" s="45">
        <v>10450000</v>
      </c>
      <c r="L58" s="64" t="s">
        <v>307</v>
      </c>
      <c r="M58" s="24"/>
      <c r="N58" s="24"/>
      <c r="O58" s="24"/>
      <c r="P58" s="22"/>
      <c r="Q58" s="22"/>
      <c r="R58" s="24"/>
      <c r="S58" s="24"/>
      <c r="T58" s="24"/>
      <c r="U58" s="25"/>
      <c r="V58" s="24"/>
      <c r="W58" s="24"/>
      <c r="X58" s="24"/>
      <c r="Y58" s="25"/>
      <c r="Z58" s="24"/>
      <c r="AA58" s="24"/>
      <c r="AB58" s="24"/>
      <c r="AC58" s="25"/>
      <c r="AD58" s="24"/>
      <c r="AE58" s="24"/>
      <c r="AF58" s="24"/>
      <c r="AG58" s="25"/>
      <c r="AH58" s="25"/>
      <c r="AI58" s="26"/>
      <c r="AJ58" s="27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25">
      <c r="A59" s="19">
        <v>12</v>
      </c>
      <c r="B59" s="19"/>
      <c r="C59" s="43" t="s">
        <v>623</v>
      </c>
      <c r="D59" s="41">
        <v>45539</v>
      </c>
      <c r="E59" s="42" t="s">
        <v>624</v>
      </c>
      <c r="F59" s="64" t="s">
        <v>575</v>
      </c>
      <c r="G59" s="64" t="s">
        <v>574</v>
      </c>
      <c r="H59" s="29"/>
      <c r="I59" s="29"/>
      <c r="J59" s="199"/>
      <c r="K59" s="45">
        <v>11400000</v>
      </c>
      <c r="L59" s="64" t="s">
        <v>307</v>
      </c>
      <c r="M59" s="24"/>
      <c r="N59" s="24"/>
      <c r="O59" s="24"/>
      <c r="P59" s="22"/>
      <c r="Q59" s="22"/>
      <c r="R59" s="24"/>
      <c r="S59" s="24"/>
      <c r="T59" s="24"/>
      <c r="U59" s="25"/>
      <c r="V59" s="24"/>
      <c r="W59" s="24"/>
      <c r="X59" s="24"/>
      <c r="Y59" s="25"/>
      <c r="Z59" s="24"/>
      <c r="AA59" s="24"/>
      <c r="AB59" s="24"/>
      <c r="AC59" s="25"/>
      <c r="AD59" s="24"/>
      <c r="AE59" s="24"/>
      <c r="AF59" s="24"/>
      <c r="AG59" s="25"/>
      <c r="AH59" s="25"/>
      <c r="AI59" s="26"/>
      <c r="AJ59" s="27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9">
        <v>13</v>
      </c>
      <c r="B60" s="19"/>
      <c r="C60" s="43" t="s">
        <v>618</v>
      </c>
      <c r="D60" s="41">
        <v>45525</v>
      </c>
      <c r="E60" s="42" t="s">
        <v>418</v>
      </c>
      <c r="F60" s="64" t="s">
        <v>575</v>
      </c>
      <c r="G60" s="64" t="s">
        <v>574</v>
      </c>
      <c r="H60" s="29"/>
      <c r="I60" s="29"/>
      <c r="J60" s="199"/>
      <c r="K60" s="45">
        <v>11400000</v>
      </c>
      <c r="L60" s="64" t="s">
        <v>307</v>
      </c>
      <c r="M60" s="24"/>
      <c r="N60" s="24"/>
      <c r="O60" s="24"/>
      <c r="P60" s="22"/>
      <c r="Q60" s="22"/>
      <c r="R60" s="24"/>
      <c r="S60" s="24"/>
      <c r="T60" s="24"/>
      <c r="U60" s="25"/>
      <c r="V60" s="24"/>
      <c r="W60" s="24"/>
      <c r="X60" s="24"/>
      <c r="Y60" s="25"/>
      <c r="Z60" s="24"/>
      <c r="AA60" s="24"/>
      <c r="AB60" s="24"/>
      <c r="AC60" s="25"/>
      <c r="AD60" s="24"/>
      <c r="AE60" s="24"/>
      <c r="AF60" s="24"/>
      <c r="AG60" s="25"/>
      <c r="AH60" s="25"/>
      <c r="AI60" s="26"/>
      <c r="AJ60" s="27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25">
      <c r="A61" s="19">
        <v>14</v>
      </c>
      <c r="B61" s="19"/>
      <c r="C61" s="43" t="s">
        <v>625</v>
      </c>
      <c r="D61" s="41">
        <v>45525</v>
      </c>
      <c r="E61" s="42" t="s">
        <v>419</v>
      </c>
      <c r="F61" s="64" t="s">
        <v>575</v>
      </c>
      <c r="G61" s="64" t="s">
        <v>574</v>
      </c>
      <c r="H61" s="29"/>
      <c r="I61" s="29"/>
      <c r="J61" s="199"/>
      <c r="K61" s="45">
        <v>11400000</v>
      </c>
      <c r="L61" s="64" t="s">
        <v>307</v>
      </c>
      <c r="M61" s="24"/>
      <c r="N61" s="24"/>
      <c r="O61" s="24"/>
      <c r="P61" s="22"/>
      <c r="Q61" s="22"/>
      <c r="R61" s="24"/>
      <c r="S61" s="24"/>
      <c r="T61" s="24"/>
      <c r="U61" s="25"/>
      <c r="V61" s="24"/>
      <c r="W61" s="24"/>
      <c r="X61" s="24"/>
      <c r="Y61" s="25"/>
      <c r="Z61" s="24"/>
      <c r="AA61" s="24"/>
      <c r="AB61" s="24"/>
      <c r="AC61" s="25"/>
      <c r="AD61" s="24"/>
      <c r="AE61" s="24"/>
      <c r="AF61" s="24"/>
      <c r="AG61" s="25"/>
      <c r="AH61" s="25"/>
      <c r="AI61" s="26"/>
      <c r="AJ61" s="27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25">
      <c r="A62" s="121">
        <v>15</v>
      </c>
      <c r="B62" s="123"/>
      <c r="C62" s="43" t="s">
        <v>626</v>
      </c>
      <c r="D62" s="41">
        <v>45525</v>
      </c>
      <c r="E62" s="42" t="s">
        <v>420</v>
      </c>
      <c r="F62" s="64" t="s">
        <v>575</v>
      </c>
      <c r="G62" s="64" t="s">
        <v>574</v>
      </c>
      <c r="H62" s="21"/>
      <c r="I62" s="21"/>
      <c r="J62" s="199"/>
      <c r="K62" s="45">
        <v>11400000</v>
      </c>
      <c r="L62" s="64" t="s">
        <v>307</v>
      </c>
      <c r="M62" s="24"/>
      <c r="N62" s="24"/>
      <c r="O62" s="24"/>
      <c r="P62" s="22"/>
      <c r="Q62" s="22"/>
      <c r="R62" s="24"/>
      <c r="S62" s="24"/>
      <c r="T62" s="24"/>
      <c r="U62" s="25"/>
      <c r="V62" s="24"/>
      <c r="W62" s="24"/>
      <c r="X62" s="24"/>
      <c r="Y62" s="25"/>
      <c r="Z62" s="24"/>
      <c r="AA62" s="24"/>
      <c r="AB62" s="24"/>
      <c r="AC62" s="25"/>
      <c r="AD62" s="24"/>
      <c r="AE62" s="24"/>
      <c r="AF62" s="24"/>
      <c r="AG62" s="25"/>
      <c r="AH62" s="25"/>
      <c r="AI62" s="26"/>
      <c r="AJ62" s="2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25">
      <c r="A63" s="18">
        <v>16</v>
      </c>
      <c r="B63" s="19"/>
      <c r="C63" s="43" t="s">
        <v>627</v>
      </c>
      <c r="D63" s="41">
        <v>45561</v>
      </c>
      <c r="E63" s="42" t="s">
        <v>395</v>
      </c>
      <c r="F63" s="64" t="s">
        <v>575</v>
      </c>
      <c r="G63" s="64" t="s">
        <v>574</v>
      </c>
      <c r="H63" s="21"/>
      <c r="I63" s="21"/>
      <c r="J63" s="199"/>
      <c r="K63" s="45">
        <v>11400000</v>
      </c>
      <c r="L63" s="64" t="s">
        <v>307</v>
      </c>
      <c r="M63" s="24"/>
      <c r="N63" s="24"/>
      <c r="O63" s="24"/>
      <c r="P63" s="22"/>
      <c r="Q63" s="22"/>
      <c r="R63" s="24"/>
      <c r="S63" s="24"/>
      <c r="T63" s="24"/>
      <c r="U63" s="25"/>
      <c r="V63" s="24"/>
      <c r="W63" s="24"/>
      <c r="X63" s="24"/>
      <c r="Y63" s="25"/>
      <c r="Z63" s="24"/>
      <c r="AA63" s="24"/>
      <c r="AB63" s="24"/>
      <c r="AC63" s="25"/>
      <c r="AD63" s="24"/>
      <c r="AE63" s="24"/>
      <c r="AF63" s="24"/>
      <c r="AG63" s="25"/>
      <c r="AH63" s="25"/>
      <c r="AI63" s="26"/>
      <c r="AJ63" s="27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7" customFormat="1" ht="12.75" customHeight="1" x14ac:dyDescent="0.25">
      <c r="A64" s="201" t="s">
        <v>55</v>
      </c>
      <c r="B64" s="181"/>
      <c r="C64" s="181"/>
      <c r="D64" s="181"/>
      <c r="E64" s="181"/>
      <c r="F64" s="181"/>
      <c r="G64" s="181"/>
      <c r="H64" s="181"/>
      <c r="I64" s="202"/>
      <c r="J64" s="33">
        <f>+J47</f>
        <v>224200000</v>
      </c>
      <c r="K64" s="33">
        <f>SUM(K48:K63)</f>
        <v>180500000</v>
      </c>
      <c r="L64" s="32"/>
      <c r="M64" s="33">
        <f>SUM(M48:M63)</f>
        <v>0</v>
      </c>
      <c r="N64" s="33">
        <f>SUM(N48:N63)</f>
        <v>0</v>
      </c>
      <c r="O64" s="33">
        <f>SUM(O48:O63)</f>
        <v>0</v>
      </c>
      <c r="P64" s="34"/>
      <c r="Q64" s="35"/>
      <c r="R64" s="33">
        <f t="shared" ref="R64:AH64" si="20">SUM(R48:R63)</f>
        <v>0</v>
      </c>
      <c r="S64" s="33">
        <f t="shared" si="20"/>
        <v>0</v>
      </c>
      <c r="T64" s="33">
        <f t="shared" si="20"/>
        <v>0</v>
      </c>
      <c r="U64" s="33">
        <f t="shared" si="20"/>
        <v>0</v>
      </c>
      <c r="V64" s="33">
        <f t="shared" si="20"/>
        <v>0</v>
      </c>
      <c r="W64" s="33">
        <f t="shared" si="20"/>
        <v>0</v>
      </c>
      <c r="X64" s="33">
        <f t="shared" si="20"/>
        <v>0</v>
      </c>
      <c r="Y64" s="33">
        <f t="shared" si="20"/>
        <v>0</v>
      </c>
      <c r="Z64" s="33">
        <f t="shared" si="20"/>
        <v>0</v>
      </c>
      <c r="AA64" s="33">
        <f t="shared" si="20"/>
        <v>0</v>
      </c>
      <c r="AB64" s="33">
        <f t="shared" si="20"/>
        <v>0</v>
      </c>
      <c r="AC64" s="33">
        <f t="shared" si="20"/>
        <v>0</v>
      </c>
      <c r="AD64" s="33">
        <f t="shared" si="20"/>
        <v>0</v>
      </c>
      <c r="AE64" s="33">
        <f t="shared" si="20"/>
        <v>0</v>
      </c>
      <c r="AF64" s="33">
        <f t="shared" si="20"/>
        <v>0</v>
      </c>
      <c r="AG64" s="33">
        <f t="shared" si="20"/>
        <v>0</v>
      </c>
      <c r="AH64" s="33">
        <f t="shared" si="20"/>
        <v>0</v>
      </c>
      <c r="AI64" s="36">
        <f>IF(ISERROR(AH64/J64),0,AH64/J64)</f>
        <v>0</v>
      </c>
      <c r="AJ64" s="36">
        <f>IF(ISERROR(AH64/$AH$143),0,AH64/$AH$143)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x14ac:dyDescent="0.25">
      <c r="A65" s="187" t="s">
        <v>56</v>
      </c>
      <c r="B65" s="188"/>
      <c r="C65" s="188"/>
      <c r="D65" s="188"/>
      <c r="E65" s="189"/>
      <c r="F65" s="9"/>
      <c r="G65" s="10"/>
      <c r="H65" s="11"/>
      <c r="I65" s="11"/>
      <c r="J65" s="185">
        <v>315400000</v>
      </c>
      <c r="K65" s="13"/>
      <c r="L65" s="14"/>
      <c r="M65" s="15"/>
      <c r="N65" s="15"/>
      <c r="O65" s="15"/>
      <c r="P65" s="10"/>
      <c r="Q65" s="16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7"/>
      <c r="AJ65" s="17"/>
    </row>
    <row r="66" spans="1:106" ht="24.95" customHeight="1" outlineLevel="1" x14ac:dyDescent="0.25">
      <c r="A66" s="19">
        <v>1</v>
      </c>
      <c r="B66" s="19"/>
      <c r="C66" s="43" t="s">
        <v>628</v>
      </c>
      <c r="D66" s="41">
        <v>45545</v>
      </c>
      <c r="E66" s="42" t="s">
        <v>443</v>
      </c>
      <c r="F66" s="64" t="s">
        <v>575</v>
      </c>
      <c r="G66" s="64" t="s">
        <v>574</v>
      </c>
      <c r="H66" s="29"/>
      <c r="I66" s="29"/>
      <c r="J66" s="199"/>
      <c r="K66" s="45">
        <v>9500000</v>
      </c>
      <c r="L66" s="64" t="s">
        <v>307</v>
      </c>
      <c r="M66" s="24"/>
      <c r="N66" s="24"/>
      <c r="O66" s="24"/>
      <c r="P66" s="22"/>
      <c r="Q66" s="22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IF(ISERROR(AH66/$J$65),0,AH66/$J$65)</f>
        <v>0</v>
      </c>
      <c r="AJ66" s="27">
        <f t="shared" ref="AJ66:AJ93" si="21">IF(ISERROR(AH66/$AH$143),"-",AH66/$AH$143)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25">
      <c r="A67" s="19">
        <v>2</v>
      </c>
      <c r="B67" s="19"/>
      <c r="C67" s="43" t="s">
        <v>629</v>
      </c>
      <c r="D67" s="41">
        <v>45545</v>
      </c>
      <c r="E67" s="42" t="s">
        <v>422</v>
      </c>
      <c r="F67" s="64" t="s">
        <v>575</v>
      </c>
      <c r="G67" s="64" t="s">
        <v>574</v>
      </c>
      <c r="H67" s="29"/>
      <c r="I67" s="29"/>
      <c r="J67" s="199"/>
      <c r="K67" s="45">
        <v>9500000</v>
      </c>
      <c r="L67" s="64" t="s">
        <v>307</v>
      </c>
      <c r="M67" s="24"/>
      <c r="N67" s="24"/>
      <c r="O67" s="24"/>
      <c r="P67" s="22"/>
      <c r="Q67" s="22"/>
      <c r="R67" s="24"/>
      <c r="S67" s="24"/>
      <c r="T67" s="24"/>
      <c r="U67" s="25">
        <f t="shared" ref="U67:U93" si="22">SUM(R67:T67)</f>
        <v>0</v>
      </c>
      <c r="V67" s="24"/>
      <c r="W67" s="24"/>
      <c r="X67" s="24"/>
      <c r="Y67" s="25">
        <f t="shared" ref="Y67:Y93" si="23">SUM(V67:X67)</f>
        <v>0</v>
      </c>
      <c r="Z67" s="24"/>
      <c r="AA67" s="24"/>
      <c r="AB67" s="23">
        <v>9500000</v>
      </c>
      <c r="AC67" s="25">
        <f t="shared" ref="AC67:AC93" si="24">SUM(Z67:AB67)</f>
        <v>9500000</v>
      </c>
      <c r="AD67" s="24"/>
      <c r="AE67" s="24"/>
      <c r="AF67" s="24"/>
      <c r="AG67" s="25">
        <f t="shared" ref="AG67:AG93" si="25">SUM(AD67:AF67)</f>
        <v>0</v>
      </c>
      <c r="AH67" s="25">
        <f t="shared" ref="AH67:AH93" si="26">SUM(U67,Y67,AC67,AG67)</f>
        <v>9500000</v>
      </c>
      <c r="AI67" s="26">
        <f t="shared" ref="AI67:AI93" si="27">IF(ISERROR(AH67/$J$65),0,AH67/$J$65)</f>
        <v>3.0120481927710843E-2</v>
      </c>
      <c r="AJ67" s="27">
        <f t="shared" si="21"/>
        <v>7.2985971328037372E-3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9">
        <v>3</v>
      </c>
      <c r="B68" s="19"/>
      <c r="C68" s="43" t="s">
        <v>630</v>
      </c>
      <c r="D68" s="41">
        <v>45545</v>
      </c>
      <c r="E68" s="42" t="s">
        <v>423</v>
      </c>
      <c r="F68" s="64" t="s">
        <v>575</v>
      </c>
      <c r="G68" s="64" t="s">
        <v>574</v>
      </c>
      <c r="H68" s="29"/>
      <c r="I68" s="29"/>
      <c r="J68" s="199"/>
      <c r="K68" s="45">
        <v>9500000</v>
      </c>
      <c r="L68" s="64" t="s">
        <v>307</v>
      </c>
      <c r="M68" s="24"/>
      <c r="N68" s="24"/>
      <c r="O68" s="24"/>
      <c r="P68" s="22"/>
      <c r="Q68" s="22"/>
      <c r="R68" s="24"/>
      <c r="S68" s="24"/>
      <c r="T68" s="24"/>
      <c r="U68" s="25">
        <f t="shared" si="22"/>
        <v>0</v>
      </c>
      <c r="V68" s="24"/>
      <c r="W68" s="24"/>
      <c r="X68" s="24"/>
      <c r="Y68" s="25">
        <f t="shared" si="23"/>
        <v>0</v>
      </c>
      <c r="Z68" s="24"/>
      <c r="AA68" s="24"/>
      <c r="AB68" s="24"/>
      <c r="AC68" s="25">
        <f t="shared" si="24"/>
        <v>0</v>
      </c>
      <c r="AD68" s="24"/>
      <c r="AE68" s="24"/>
      <c r="AF68" s="24"/>
      <c r="AG68" s="25">
        <f t="shared" si="25"/>
        <v>0</v>
      </c>
      <c r="AH68" s="25">
        <f t="shared" si="26"/>
        <v>0</v>
      </c>
      <c r="AI68" s="26">
        <f t="shared" si="27"/>
        <v>0</v>
      </c>
      <c r="AJ68" s="27">
        <f t="shared" si="21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9">
        <v>4</v>
      </c>
      <c r="B69" s="19"/>
      <c r="C69" s="43" t="s">
        <v>631</v>
      </c>
      <c r="D69" s="41">
        <v>45545</v>
      </c>
      <c r="E69" s="42" t="s">
        <v>424</v>
      </c>
      <c r="F69" s="64" t="s">
        <v>575</v>
      </c>
      <c r="G69" s="64" t="s">
        <v>574</v>
      </c>
      <c r="H69" s="29"/>
      <c r="I69" s="29"/>
      <c r="J69" s="199"/>
      <c r="K69" s="45">
        <v>9500000</v>
      </c>
      <c r="L69" s="64" t="s">
        <v>307</v>
      </c>
      <c r="M69" s="24"/>
      <c r="N69" s="24"/>
      <c r="O69" s="24"/>
      <c r="P69" s="22"/>
      <c r="Q69" s="22"/>
      <c r="R69" s="24"/>
      <c r="S69" s="24"/>
      <c r="T69" s="24"/>
      <c r="U69" s="25">
        <f t="shared" si="22"/>
        <v>0</v>
      </c>
      <c r="V69" s="24"/>
      <c r="W69" s="24"/>
      <c r="X69" s="24"/>
      <c r="Y69" s="25">
        <f t="shared" si="23"/>
        <v>0</v>
      </c>
      <c r="Z69" s="24"/>
      <c r="AA69" s="24"/>
      <c r="AB69" s="24"/>
      <c r="AC69" s="25">
        <f t="shared" si="24"/>
        <v>0</v>
      </c>
      <c r="AD69" s="24"/>
      <c r="AE69" s="24"/>
      <c r="AF69" s="24"/>
      <c r="AG69" s="25">
        <f t="shared" si="25"/>
        <v>0</v>
      </c>
      <c r="AH69" s="25">
        <f t="shared" si="26"/>
        <v>0</v>
      </c>
      <c r="AI69" s="26">
        <f t="shared" si="27"/>
        <v>0</v>
      </c>
      <c r="AJ69" s="27">
        <f t="shared" si="21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9">
        <v>5</v>
      </c>
      <c r="B70" s="19"/>
      <c r="C70" s="43" t="s">
        <v>632</v>
      </c>
      <c r="D70" s="41">
        <v>45545</v>
      </c>
      <c r="E70" s="42" t="s">
        <v>421</v>
      </c>
      <c r="F70" s="64" t="s">
        <v>575</v>
      </c>
      <c r="G70" s="64" t="s">
        <v>574</v>
      </c>
      <c r="H70" s="29"/>
      <c r="I70" s="29"/>
      <c r="J70" s="199"/>
      <c r="K70" s="45">
        <v>14250000</v>
      </c>
      <c r="L70" s="64" t="s">
        <v>307</v>
      </c>
      <c r="M70" s="24"/>
      <c r="N70" s="24"/>
      <c r="O70" s="24"/>
      <c r="P70" s="22"/>
      <c r="Q70" s="22"/>
      <c r="R70" s="24"/>
      <c r="S70" s="24"/>
      <c r="T70" s="24"/>
      <c r="U70" s="25">
        <f t="shared" si="22"/>
        <v>0</v>
      </c>
      <c r="V70" s="24"/>
      <c r="W70" s="24"/>
      <c r="X70" s="24"/>
      <c r="Y70" s="25">
        <f t="shared" si="23"/>
        <v>0</v>
      </c>
      <c r="Z70" s="24"/>
      <c r="AA70" s="24"/>
      <c r="AB70" s="24"/>
      <c r="AC70" s="25">
        <f t="shared" si="24"/>
        <v>0</v>
      </c>
      <c r="AD70" s="24"/>
      <c r="AE70" s="24"/>
      <c r="AF70" s="24"/>
      <c r="AG70" s="25">
        <f t="shared" si="25"/>
        <v>0</v>
      </c>
      <c r="AH70" s="25">
        <f t="shared" si="26"/>
        <v>0</v>
      </c>
      <c r="AI70" s="26">
        <f t="shared" si="27"/>
        <v>0</v>
      </c>
      <c r="AJ70" s="27">
        <f t="shared" si="21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25">
      <c r="A71" s="19">
        <v>6</v>
      </c>
      <c r="B71" s="19"/>
      <c r="C71" s="43" t="s">
        <v>633</v>
      </c>
      <c r="D71" s="41">
        <v>45545</v>
      </c>
      <c r="E71" s="42" t="s">
        <v>425</v>
      </c>
      <c r="F71" s="64" t="s">
        <v>575</v>
      </c>
      <c r="G71" s="64" t="s">
        <v>574</v>
      </c>
      <c r="H71" s="29"/>
      <c r="I71" s="29"/>
      <c r="J71" s="199"/>
      <c r="K71" s="45">
        <v>9500000</v>
      </c>
      <c r="L71" s="64" t="s">
        <v>307</v>
      </c>
      <c r="M71" s="24"/>
      <c r="N71" s="24"/>
      <c r="O71" s="24"/>
      <c r="P71" s="22"/>
      <c r="Q71" s="22"/>
      <c r="R71" s="24"/>
      <c r="S71" s="24"/>
      <c r="T71" s="24"/>
      <c r="U71" s="25">
        <f t="shared" si="22"/>
        <v>0</v>
      </c>
      <c r="V71" s="24"/>
      <c r="W71" s="24"/>
      <c r="X71" s="24"/>
      <c r="Y71" s="25">
        <f t="shared" si="23"/>
        <v>0</v>
      </c>
      <c r="Z71" s="24"/>
      <c r="AA71" s="24"/>
      <c r="AB71" s="24"/>
      <c r="AC71" s="25">
        <f t="shared" si="24"/>
        <v>0</v>
      </c>
      <c r="AD71" s="24"/>
      <c r="AE71" s="24"/>
      <c r="AF71" s="24"/>
      <c r="AG71" s="25">
        <f t="shared" si="25"/>
        <v>0</v>
      </c>
      <c r="AH71" s="25">
        <f t="shared" si="26"/>
        <v>0</v>
      </c>
      <c r="AI71" s="26">
        <f t="shared" si="27"/>
        <v>0</v>
      </c>
      <c r="AJ71" s="27">
        <f t="shared" si="21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25">
      <c r="A72" s="19">
        <v>7</v>
      </c>
      <c r="B72" s="19"/>
      <c r="C72" s="43" t="s">
        <v>634</v>
      </c>
      <c r="D72" s="41">
        <v>45545</v>
      </c>
      <c r="E72" s="42" t="s">
        <v>426</v>
      </c>
      <c r="F72" s="64" t="s">
        <v>575</v>
      </c>
      <c r="G72" s="64" t="s">
        <v>574</v>
      </c>
      <c r="H72" s="29"/>
      <c r="I72" s="29"/>
      <c r="J72" s="199"/>
      <c r="K72" s="45">
        <v>9500000</v>
      </c>
      <c r="L72" s="64" t="s">
        <v>307</v>
      </c>
      <c r="M72" s="24"/>
      <c r="N72" s="24"/>
      <c r="O72" s="24"/>
      <c r="P72" s="22"/>
      <c r="Q72" s="22"/>
      <c r="R72" s="24"/>
      <c r="S72" s="24"/>
      <c r="T72" s="24"/>
      <c r="U72" s="25">
        <f t="shared" si="22"/>
        <v>0</v>
      </c>
      <c r="V72" s="24"/>
      <c r="W72" s="24"/>
      <c r="X72" s="24"/>
      <c r="Y72" s="25">
        <f t="shared" si="23"/>
        <v>0</v>
      </c>
      <c r="Z72" s="24"/>
      <c r="AA72" s="24"/>
      <c r="AB72" s="23">
        <v>9500000</v>
      </c>
      <c r="AC72" s="25">
        <f t="shared" si="24"/>
        <v>9500000</v>
      </c>
      <c r="AD72" s="24"/>
      <c r="AE72" s="24"/>
      <c r="AF72" s="24"/>
      <c r="AG72" s="25">
        <f t="shared" si="25"/>
        <v>0</v>
      </c>
      <c r="AH72" s="25">
        <f t="shared" si="26"/>
        <v>9500000</v>
      </c>
      <c r="AI72" s="26">
        <f t="shared" si="27"/>
        <v>3.0120481927710843E-2</v>
      </c>
      <c r="AJ72" s="27">
        <f t="shared" si="21"/>
        <v>7.2985971328037372E-3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25">
      <c r="A73" s="19">
        <v>8</v>
      </c>
      <c r="B73" s="19"/>
      <c r="C73" s="43" t="s">
        <v>635</v>
      </c>
      <c r="D73" s="41">
        <v>45545</v>
      </c>
      <c r="E73" s="42" t="s">
        <v>441</v>
      </c>
      <c r="F73" s="64" t="s">
        <v>575</v>
      </c>
      <c r="G73" s="64" t="s">
        <v>574</v>
      </c>
      <c r="H73" s="29"/>
      <c r="I73" s="29"/>
      <c r="J73" s="199"/>
      <c r="K73" s="45">
        <v>9500000</v>
      </c>
      <c r="L73" s="64" t="s">
        <v>307</v>
      </c>
      <c r="M73" s="24"/>
      <c r="N73" s="24"/>
      <c r="O73" s="24"/>
      <c r="P73" s="22"/>
      <c r="Q73" s="22"/>
      <c r="R73" s="24"/>
      <c r="S73" s="24"/>
      <c r="T73" s="24"/>
      <c r="U73" s="25">
        <f t="shared" si="22"/>
        <v>0</v>
      </c>
      <c r="V73" s="24"/>
      <c r="W73" s="24"/>
      <c r="X73" s="24"/>
      <c r="Y73" s="25">
        <f t="shared" si="23"/>
        <v>0</v>
      </c>
      <c r="Z73" s="24"/>
      <c r="AA73" s="24"/>
      <c r="AB73" s="23">
        <v>9500000</v>
      </c>
      <c r="AC73" s="25">
        <f t="shared" si="24"/>
        <v>9500000</v>
      </c>
      <c r="AD73" s="24"/>
      <c r="AE73" s="24"/>
      <c r="AF73" s="24"/>
      <c r="AG73" s="25">
        <f t="shared" si="25"/>
        <v>0</v>
      </c>
      <c r="AH73" s="25">
        <f t="shared" si="26"/>
        <v>9500000</v>
      </c>
      <c r="AI73" s="26">
        <f t="shared" si="27"/>
        <v>3.0120481927710843E-2</v>
      </c>
      <c r="AJ73" s="27">
        <f t="shared" si="21"/>
        <v>7.2985971328037372E-3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9">
        <v>9</v>
      </c>
      <c r="B74" s="19"/>
      <c r="C74" s="43" t="s">
        <v>636</v>
      </c>
      <c r="D74" s="41">
        <v>45545</v>
      </c>
      <c r="E74" s="42" t="s">
        <v>427</v>
      </c>
      <c r="F74" s="64" t="s">
        <v>575</v>
      </c>
      <c r="G74" s="64" t="s">
        <v>574</v>
      </c>
      <c r="H74" s="29"/>
      <c r="I74" s="29"/>
      <c r="J74" s="199"/>
      <c r="K74" s="45">
        <v>14250000</v>
      </c>
      <c r="L74" s="64" t="s">
        <v>307</v>
      </c>
      <c r="M74" s="24"/>
      <c r="N74" s="24"/>
      <c r="O74" s="24"/>
      <c r="P74" s="22"/>
      <c r="Q74" s="22"/>
      <c r="R74" s="24"/>
      <c r="S74" s="24"/>
      <c r="T74" s="24"/>
      <c r="U74" s="25">
        <f t="shared" si="22"/>
        <v>0</v>
      </c>
      <c r="V74" s="24"/>
      <c r="W74" s="24"/>
      <c r="X74" s="24"/>
      <c r="Y74" s="25">
        <f t="shared" si="23"/>
        <v>0</v>
      </c>
      <c r="Z74" s="24"/>
      <c r="AA74" s="24"/>
      <c r="AB74" s="24"/>
      <c r="AC74" s="25">
        <f t="shared" si="24"/>
        <v>0</v>
      </c>
      <c r="AD74" s="24"/>
      <c r="AE74" s="24"/>
      <c r="AF74" s="24"/>
      <c r="AG74" s="25">
        <f t="shared" si="25"/>
        <v>0</v>
      </c>
      <c r="AH74" s="25">
        <f t="shared" si="26"/>
        <v>0</v>
      </c>
      <c r="AI74" s="26">
        <f t="shared" si="27"/>
        <v>0</v>
      </c>
      <c r="AJ74" s="27">
        <f t="shared" si="21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9">
        <v>10</v>
      </c>
      <c r="B75" s="19"/>
      <c r="C75" s="43" t="s">
        <v>637</v>
      </c>
      <c r="D75" s="41">
        <v>45545</v>
      </c>
      <c r="E75" s="42" t="s">
        <v>428</v>
      </c>
      <c r="F75" s="64" t="s">
        <v>575</v>
      </c>
      <c r="G75" s="64" t="s">
        <v>574</v>
      </c>
      <c r="H75" s="29"/>
      <c r="I75" s="29"/>
      <c r="J75" s="199"/>
      <c r="K75" s="45">
        <v>14250000</v>
      </c>
      <c r="L75" s="64" t="s">
        <v>307</v>
      </c>
      <c r="M75" s="24"/>
      <c r="N75" s="24"/>
      <c r="O75" s="24"/>
      <c r="P75" s="22"/>
      <c r="Q75" s="22"/>
      <c r="R75" s="24"/>
      <c r="S75" s="24"/>
      <c r="T75" s="24"/>
      <c r="U75" s="25">
        <f t="shared" si="22"/>
        <v>0</v>
      </c>
      <c r="V75" s="24"/>
      <c r="W75" s="24"/>
      <c r="X75" s="24"/>
      <c r="Y75" s="25">
        <f t="shared" si="23"/>
        <v>0</v>
      </c>
      <c r="Z75" s="24"/>
      <c r="AA75" s="24"/>
      <c r="AB75" s="23">
        <v>14250000</v>
      </c>
      <c r="AC75" s="25">
        <f t="shared" si="24"/>
        <v>14250000</v>
      </c>
      <c r="AD75" s="24"/>
      <c r="AE75" s="24"/>
      <c r="AF75" s="24"/>
      <c r="AG75" s="25">
        <f t="shared" si="25"/>
        <v>0</v>
      </c>
      <c r="AH75" s="25">
        <f t="shared" si="26"/>
        <v>14250000</v>
      </c>
      <c r="AI75" s="26">
        <f t="shared" si="27"/>
        <v>4.5180722891566265E-2</v>
      </c>
      <c r="AJ75" s="27">
        <f t="shared" si="21"/>
        <v>1.0947895699205606E-2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9">
        <v>11</v>
      </c>
      <c r="B76" s="19"/>
      <c r="C76" s="43" t="s">
        <v>638</v>
      </c>
      <c r="D76" s="41">
        <v>45545</v>
      </c>
      <c r="E76" s="42" t="s">
        <v>430</v>
      </c>
      <c r="F76" s="64" t="s">
        <v>575</v>
      </c>
      <c r="G76" s="64" t="s">
        <v>574</v>
      </c>
      <c r="H76" s="29"/>
      <c r="I76" s="29"/>
      <c r="J76" s="199"/>
      <c r="K76" s="45">
        <v>9500000</v>
      </c>
      <c r="L76" s="64" t="s">
        <v>307</v>
      </c>
      <c r="M76" s="24"/>
      <c r="N76" s="24"/>
      <c r="O76" s="24"/>
      <c r="P76" s="22"/>
      <c r="Q76" s="22"/>
      <c r="R76" s="24"/>
      <c r="S76" s="24"/>
      <c r="T76" s="24"/>
      <c r="U76" s="25">
        <f t="shared" si="22"/>
        <v>0</v>
      </c>
      <c r="V76" s="24"/>
      <c r="W76" s="24"/>
      <c r="X76" s="24"/>
      <c r="Y76" s="25">
        <f t="shared" si="23"/>
        <v>0</v>
      </c>
      <c r="Z76" s="24"/>
      <c r="AA76" s="24"/>
      <c r="AB76" s="24"/>
      <c r="AC76" s="25">
        <f t="shared" si="24"/>
        <v>0</v>
      </c>
      <c r="AD76" s="24"/>
      <c r="AE76" s="24"/>
      <c r="AF76" s="24"/>
      <c r="AG76" s="25">
        <f t="shared" si="25"/>
        <v>0</v>
      </c>
      <c r="AH76" s="25">
        <f t="shared" si="26"/>
        <v>0</v>
      </c>
      <c r="AI76" s="26">
        <f t="shared" si="27"/>
        <v>0</v>
      </c>
      <c r="AJ76" s="27">
        <f t="shared" si="21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9">
        <v>12</v>
      </c>
      <c r="B77" s="19"/>
      <c r="C77" s="43" t="s">
        <v>639</v>
      </c>
      <c r="D77" s="41">
        <v>45545</v>
      </c>
      <c r="E77" s="42" t="s">
        <v>442</v>
      </c>
      <c r="F77" s="64" t="s">
        <v>575</v>
      </c>
      <c r="G77" s="64" t="s">
        <v>574</v>
      </c>
      <c r="H77" s="29"/>
      <c r="I77" s="29"/>
      <c r="J77" s="199"/>
      <c r="K77" s="45">
        <v>9500000</v>
      </c>
      <c r="L77" s="64" t="s">
        <v>307</v>
      </c>
      <c r="M77" s="24"/>
      <c r="N77" s="24"/>
      <c r="O77" s="24"/>
      <c r="P77" s="22"/>
      <c r="Q77" s="22"/>
      <c r="R77" s="24"/>
      <c r="S77" s="24"/>
      <c r="T77" s="24"/>
      <c r="U77" s="25">
        <f t="shared" si="22"/>
        <v>0</v>
      </c>
      <c r="V77" s="24"/>
      <c r="W77" s="24"/>
      <c r="X77" s="24"/>
      <c r="Y77" s="25">
        <f t="shared" si="23"/>
        <v>0</v>
      </c>
      <c r="Z77" s="24"/>
      <c r="AA77" s="24"/>
      <c r="AB77" s="23">
        <v>9500000</v>
      </c>
      <c r="AC77" s="25">
        <f t="shared" si="24"/>
        <v>9500000</v>
      </c>
      <c r="AD77" s="24"/>
      <c r="AE77" s="24"/>
      <c r="AF77" s="24"/>
      <c r="AG77" s="25">
        <f t="shared" si="25"/>
        <v>0</v>
      </c>
      <c r="AH77" s="25">
        <f t="shared" si="26"/>
        <v>9500000</v>
      </c>
      <c r="AI77" s="26">
        <f t="shared" si="27"/>
        <v>3.0120481927710843E-2</v>
      </c>
      <c r="AJ77" s="27">
        <f t="shared" si="21"/>
        <v>7.2985971328037372E-3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9">
        <v>13</v>
      </c>
      <c r="B78" s="19"/>
      <c r="C78" s="43" t="s">
        <v>640</v>
      </c>
      <c r="D78" s="41">
        <v>45545</v>
      </c>
      <c r="E78" s="42" t="s">
        <v>444</v>
      </c>
      <c r="F78" s="64" t="s">
        <v>575</v>
      </c>
      <c r="G78" s="64" t="s">
        <v>574</v>
      </c>
      <c r="H78" s="29"/>
      <c r="I78" s="29"/>
      <c r="J78" s="199"/>
      <c r="K78" s="45">
        <v>9500000</v>
      </c>
      <c r="L78" s="64" t="s">
        <v>307</v>
      </c>
      <c r="M78" s="24"/>
      <c r="N78" s="24"/>
      <c r="O78" s="24"/>
      <c r="P78" s="22"/>
      <c r="Q78" s="22"/>
      <c r="R78" s="24"/>
      <c r="S78" s="24"/>
      <c r="T78" s="24"/>
      <c r="U78" s="25">
        <f t="shared" si="22"/>
        <v>0</v>
      </c>
      <c r="V78" s="24"/>
      <c r="W78" s="24"/>
      <c r="X78" s="24"/>
      <c r="Y78" s="25">
        <f t="shared" si="23"/>
        <v>0</v>
      </c>
      <c r="Z78" s="24"/>
      <c r="AA78" s="24"/>
      <c r="AB78" s="23">
        <v>9500000</v>
      </c>
      <c r="AC78" s="25">
        <f t="shared" si="24"/>
        <v>9500000</v>
      </c>
      <c r="AD78" s="24"/>
      <c r="AE78" s="24"/>
      <c r="AF78" s="24"/>
      <c r="AG78" s="25">
        <f t="shared" si="25"/>
        <v>0</v>
      </c>
      <c r="AH78" s="25">
        <f t="shared" si="26"/>
        <v>9500000</v>
      </c>
      <c r="AI78" s="26">
        <f t="shared" si="27"/>
        <v>3.0120481927710843E-2</v>
      </c>
      <c r="AJ78" s="27">
        <f t="shared" si="21"/>
        <v>7.2985971328037372E-3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25">
      <c r="A79" s="19">
        <v>14</v>
      </c>
      <c r="B79" s="19"/>
      <c r="C79" s="43" t="s">
        <v>656</v>
      </c>
      <c r="D79" s="41">
        <v>45545</v>
      </c>
      <c r="E79" s="42" t="s">
        <v>445</v>
      </c>
      <c r="F79" s="64" t="s">
        <v>575</v>
      </c>
      <c r="G79" s="64" t="s">
        <v>574</v>
      </c>
      <c r="H79" s="29"/>
      <c r="I79" s="29"/>
      <c r="J79" s="199"/>
      <c r="K79" s="45">
        <v>11400000</v>
      </c>
      <c r="L79" s="64" t="s">
        <v>307</v>
      </c>
      <c r="M79" s="24"/>
      <c r="N79" s="24"/>
      <c r="O79" s="24"/>
      <c r="P79" s="22"/>
      <c r="Q79" s="22"/>
      <c r="R79" s="24"/>
      <c r="S79" s="24"/>
      <c r="T79" s="24"/>
      <c r="U79" s="25">
        <f t="shared" si="22"/>
        <v>0</v>
      </c>
      <c r="V79" s="24"/>
      <c r="W79" s="24"/>
      <c r="X79" s="24"/>
      <c r="Y79" s="25">
        <f t="shared" si="23"/>
        <v>0</v>
      </c>
      <c r="Z79" s="24"/>
      <c r="AA79" s="24"/>
      <c r="AB79" s="24"/>
      <c r="AC79" s="25">
        <f t="shared" si="24"/>
        <v>0</v>
      </c>
      <c r="AD79" s="24"/>
      <c r="AE79" s="24"/>
      <c r="AF79" s="24"/>
      <c r="AG79" s="25">
        <f t="shared" si="25"/>
        <v>0</v>
      </c>
      <c r="AH79" s="25">
        <f t="shared" si="26"/>
        <v>0</v>
      </c>
      <c r="AI79" s="26">
        <f t="shared" si="27"/>
        <v>0</v>
      </c>
      <c r="AJ79" s="27">
        <f t="shared" si="21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25">
      <c r="A80" s="19">
        <v>15</v>
      </c>
      <c r="B80" s="19"/>
      <c r="C80" s="43" t="s">
        <v>641</v>
      </c>
      <c r="D80" s="41">
        <v>45545</v>
      </c>
      <c r="E80" s="42" t="s">
        <v>446</v>
      </c>
      <c r="F80" s="64" t="s">
        <v>575</v>
      </c>
      <c r="G80" s="64" t="s">
        <v>574</v>
      </c>
      <c r="H80" s="29"/>
      <c r="I80" s="29"/>
      <c r="J80" s="199"/>
      <c r="K80" s="45">
        <v>9500000</v>
      </c>
      <c r="L80" s="64" t="s">
        <v>307</v>
      </c>
      <c r="M80" s="24"/>
      <c r="N80" s="24"/>
      <c r="O80" s="24"/>
      <c r="P80" s="22"/>
      <c r="Q80" s="22"/>
      <c r="R80" s="24"/>
      <c r="S80" s="24"/>
      <c r="T80" s="24"/>
      <c r="U80" s="25">
        <f t="shared" si="22"/>
        <v>0</v>
      </c>
      <c r="V80" s="24"/>
      <c r="W80" s="24"/>
      <c r="X80" s="24"/>
      <c r="Y80" s="25">
        <f t="shared" si="23"/>
        <v>0</v>
      </c>
      <c r="Z80" s="24"/>
      <c r="AA80" s="24"/>
      <c r="AB80" s="23">
        <v>9500000</v>
      </c>
      <c r="AC80" s="25">
        <f t="shared" si="24"/>
        <v>9500000</v>
      </c>
      <c r="AD80" s="24"/>
      <c r="AE80" s="24"/>
      <c r="AF80" s="24"/>
      <c r="AG80" s="25">
        <f t="shared" si="25"/>
        <v>0</v>
      </c>
      <c r="AH80" s="25">
        <f t="shared" si="26"/>
        <v>9500000</v>
      </c>
      <c r="AI80" s="26">
        <f t="shared" si="27"/>
        <v>3.0120481927710843E-2</v>
      </c>
      <c r="AJ80" s="27">
        <f t="shared" si="21"/>
        <v>7.2985971328037372E-3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25">
      <c r="A81" s="19">
        <v>16</v>
      </c>
      <c r="B81" s="19"/>
      <c r="C81" s="43" t="s">
        <v>642</v>
      </c>
      <c r="D81" s="41">
        <v>45545</v>
      </c>
      <c r="E81" s="42" t="s">
        <v>447</v>
      </c>
      <c r="F81" s="64" t="s">
        <v>575</v>
      </c>
      <c r="G81" s="64" t="s">
        <v>574</v>
      </c>
      <c r="H81" s="29"/>
      <c r="I81" s="29"/>
      <c r="J81" s="199"/>
      <c r="K81" s="45">
        <v>14250000</v>
      </c>
      <c r="L81" s="64" t="s">
        <v>307</v>
      </c>
      <c r="M81" s="24"/>
      <c r="N81" s="24"/>
      <c r="O81" s="24"/>
      <c r="P81" s="22"/>
      <c r="Q81" s="22"/>
      <c r="R81" s="24"/>
      <c r="S81" s="24"/>
      <c r="T81" s="24"/>
      <c r="U81" s="25">
        <f t="shared" si="22"/>
        <v>0</v>
      </c>
      <c r="V81" s="24"/>
      <c r="W81" s="24"/>
      <c r="X81" s="24"/>
      <c r="Y81" s="25">
        <f t="shared" si="23"/>
        <v>0</v>
      </c>
      <c r="Z81" s="24"/>
      <c r="AA81" s="24"/>
      <c r="AB81" s="23">
        <v>14250000</v>
      </c>
      <c r="AC81" s="25">
        <f t="shared" si="24"/>
        <v>14250000</v>
      </c>
      <c r="AD81" s="24"/>
      <c r="AE81" s="24"/>
      <c r="AF81" s="24"/>
      <c r="AG81" s="25">
        <f t="shared" si="25"/>
        <v>0</v>
      </c>
      <c r="AH81" s="25">
        <f t="shared" si="26"/>
        <v>14250000</v>
      </c>
      <c r="AI81" s="26">
        <f t="shared" si="27"/>
        <v>4.5180722891566265E-2</v>
      </c>
      <c r="AJ81" s="27">
        <f t="shared" si="21"/>
        <v>1.0947895699205606E-2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9">
        <v>17</v>
      </c>
      <c r="B82" s="19"/>
      <c r="C82" s="43" t="s">
        <v>643</v>
      </c>
      <c r="D82" s="41">
        <v>45545</v>
      </c>
      <c r="E82" s="42" t="s">
        <v>472</v>
      </c>
      <c r="F82" s="64" t="s">
        <v>575</v>
      </c>
      <c r="G82" s="64" t="s">
        <v>574</v>
      </c>
      <c r="H82" s="29"/>
      <c r="I82" s="29"/>
      <c r="J82" s="199"/>
      <c r="K82" s="45">
        <v>9500000</v>
      </c>
      <c r="L82" s="64" t="s">
        <v>307</v>
      </c>
      <c r="M82" s="24"/>
      <c r="N82" s="24"/>
      <c r="O82" s="24"/>
      <c r="P82" s="22"/>
      <c r="Q82" s="22"/>
      <c r="R82" s="24"/>
      <c r="S82" s="24"/>
      <c r="T82" s="24"/>
      <c r="U82" s="25">
        <f t="shared" si="22"/>
        <v>0</v>
      </c>
      <c r="V82" s="24"/>
      <c r="W82" s="24"/>
      <c r="X82" s="24"/>
      <c r="Y82" s="25">
        <f t="shared" si="23"/>
        <v>0</v>
      </c>
      <c r="Z82" s="24"/>
      <c r="AA82" s="24"/>
      <c r="AB82" s="24"/>
      <c r="AC82" s="25">
        <f t="shared" si="24"/>
        <v>0</v>
      </c>
      <c r="AD82" s="24"/>
      <c r="AE82" s="24"/>
      <c r="AF82" s="24"/>
      <c r="AG82" s="25">
        <f t="shared" si="25"/>
        <v>0</v>
      </c>
      <c r="AH82" s="25">
        <f t="shared" si="26"/>
        <v>0</v>
      </c>
      <c r="AI82" s="26">
        <f t="shared" si="27"/>
        <v>0</v>
      </c>
      <c r="AJ82" s="27">
        <f t="shared" si="21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9">
        <v>18</v>
      </c>
      <c r="B83" s="19"/>
      <c r="C83" s="43" t="s">
        <v>644</v>
      </c>
      <c r="D83" s="41">
        <v>45545</v>
      </c>
      <c r="E83" s="42" t="s">
        <v>449</v>
      </c>
      <c r="F83" s="64" t="s">
        <v>575</v>
      </c>
      <c r="G83" s="64" t="s">
        <v>574</v>
      </c>
      <c r="H83" s="29"/>
      <c r="I83" s="29"/>
      <c r="J83" s="199"/>
      <c r="K83" s="45">
        <v>9500000</v>
      </c>
      <c r="L83" s="64" t="s">
        <v>307</v>
      </c>
      <c r="M83" s="24"/>
      <c r="N83" s="24"/>
      <c r="O83" s="24"/>
      <c r="P83" s="22"/>
      <c r="Q83" s="22"/>
      <c r="R83" s="24"/>
      <c r="S83" s="24"/>
      <c r="T83" s="24"/>
      <c r="U83" s="25">
        <f t="shared" si="22"/>
        <v>0</v>
      </c>
      <c r="V83" s="24"/>
      <c r="W83" s="24"/>
      <c r="X83" s="24"/>
      <c r="Y83" s="25">
        <f t="shared" si="23"/>
        <v>0</v>
      </c>
      <c r="Z83" s="24"/>
      <c r="AA83" s="24"/>
      <c r="AB83" s="23">
        <v>9500000</v>
      </c>
      <c r="AC83" s="25">
        <f t="shared" si="24"/>
        <v>9500000</v>
      </c>
      <c r="AD83" s="24"/>
      <c r="AE83" s="24"/>
      <c r="AF83" s="24"/>
      <c r="AG83" s="25">
        <f t="shared" si="25"/>
        <v>0</v>
      </c>
      <c r="AH83" s="25">
        <f t="shared" si="26"/>
        <v>9500000</v>
      </c>
      <c r="AI83" s="26">
        <f t="shared" si="27"/>
        <v>3.0120481927710843E-2</v>
      </c>
      <c r="AJ83" s="27">
        <f t="shared" si="21"/>
        <v>7.2985971328037372E-3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9">
        <v>19</v>
      </c>
      <c r="B84" s="19"/>
      <c r="C84" s="43" t="s">
        <v>645</v>
      </c>
      <c r="D84" s="41">
        <v>45545</v>
      </c>
      <c r="E84" s="42" t="s">
        <v>448</v>
      </c>
      <c r="F84" s="64" t="s">
        <v>575</v>
      </c>
      <c r="G84" s="64" t="s">
        <v>574</v>
      </c>
      <c r="H84" s="29"/>
      <c r="I84" s="29"/>
      <c r="J84" s="199"/>
      <c r="K84" s="45">
        <v>14250000</v>
      </c>
      <c r="L84" s="64" t="s">
        <v>307</v>
      </c>
      <c r="M84" s="24"/>
      <c r="N84" s="24"/>
      <c r="O84" s="24"/>
      <c r="P84" s="22"/>
      <c r="Q84" s="22"/>
      <c r="R84" s="24"/>
      <c r="S84" s="24"/>
      <c r="T84" s="24"/>
      <c r="U84" s="25">
        <f t="shared" si="22"/>
        <v>0</v>
      </c>
      <c r="V84" s="24"/>
      <c r="W84" s="24"/>
      <c r="X84" s="24"/>
      <c r="Y84" s="25">
        <f t="shared" si="23"/>
        <v>0</v>
      </c>
      <c r="Z84" s="24"/>
      <c r="AA84" s="24"/>
      <c r="AB84" s="24"/>
      <c r="AC84" s="25">
        <f t="shared" si="24"/>
        <v>0</v>
      </c>
      <c r="AD84" s="24"/>
      <c r="AE84" s="24"/>
      <c r="AF84" s="24"/>
      <c r="AG84" s="25">
        <f t="shared" si="25"/>
        <v>0</v>
      </c>
      <c r="AH84" s="25">
        <f t="shared" si="26"/>
        <v>0</v>
      </c>
      <c r="AI84" s="26">
        <f t="shared" si="27"/>
        <v>0</v>
      </c>
      <c r="AJ84" s="27">
        <f t="shared" si="21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25">
      <c r="A85" s="19">
        <v>20</v>
      </c>
      <c r="B85" s="19"/>
      <c r="C85" s="43" t="s">
        <v>646</v>
      </c>
      <c r="D85" s="41">
        <v>45545</v>
      </c>
      <c r="E85" s="42" t="s">
        <v>450</v>
      </c>
      <c r="F85" s="64" t="s">
        <v>575</v>
      </c>
      <c r="G85" s="64" t="s">
        <v>574</v>
      </c>
      <c r="H85" s="29"/>
      <c r="I85" s="29"/>
      <c r="J85" s="199"/>
      <c r="K85" s="45">
        <v>14250000</v>
      </c>
      <c r="L85" s="64" t="s">
        <v>307</v>
      </c>
      <c r="M85" s="24"/>
      <c r="N85" s="24"/>
      <c r="O85" s="24"/>
      <c r="P85" s="22"/>
      <c r="Q85" s="22"/>
      <c r="R85" s="24"/>
      <c r="S85" s="24"/>
      <c r="T85" s="24"/>
      <c r="U85" s="25">
        <f t="shared" si="22"/>
        <v>0</v>
      </c>
      <c r="V85" s="24"/>
      <c r="W85" s="24"/>
      <c r="X85" s="24"/>
      <c r="Y85" s="25">
        <f t="shared" si="23"/>
        <v>0</v>
      </c>
      <c r="Z85" s="24"/>
      <c r="AA85" s="24"/>
      <c r="AB85" s="24"/>
      <c r="AC85" s="25">
        <f t="shared" si="24"/>
        <v>0</v>
      </c>
      <c r="AD85" s="24"/>
      <c r="AE85" s="24"/>
      <c r="AF85" s="24"/>
      <c r="AG85" s="25">
        <f t="shared" si="25"/>
        <v>0</v>
      </c>
      <c r="AH85" s="25">
        <f t="shared" si="26"/>
        <v>0</v>
      </c>
      <c r="AI85" s="26">
        <f t="shared" si="27"/>
        <v>0</v>
      </c>
      <c r="AJ85" s="27">
        <f t="shared" si="21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25">
      <c r="A86" s="19">
        <v>21</v>
      </c>
      <c r="B86" s="19"/>
      <c r="C86" s="43" t="s">
        <v>648</v>
      </c>
      <c r="D86" s="41">
        <v>45545</v>
      </c>
      <c r="E86" s="42" t="s">
        <v>473</v>
      </c>
      <c r="F86" s="64" t="s">
        <v>575</v>
      </c>
      <c r="G86" s="64" t="s">
        <v>574</v>
      </c>
      <c r="H86" s="29"/>
      <c r="I86" s="29"/>
      <c r="J86" s="199"/>
      <c r="K86" s="45">
        <v>14250000</v>
      </c>
      <c r="L86" s="64" t="s">
        <v>307</v>
      </c>
      <c r="M86" s="24"/>
      <c r="N86" s="24"/>
      <c r="O86" s="24"/>
      <c r="P86" s="22"/>
      <c r="Q86" s="22"/>
      <c r="R86" s="24"/>
      <c r="S86" s="24"/>
      <c r="T86" s="24"/>
      <c r="U86" s="25">
        <f t="shared" si="22"/>
        <v>0</v>
      </c>
      <c r="V86" s="24"/>
      <c r="W86" s="24"/>
      <c r="X86" s="24"/>
      <c r="Y86" s="25">
        <f t="shared" si="23"/>
        <v>0</v>
      </c>
      <c r="Z86" s="24"/>
      <c r="AA86" s="24"/>
      <c r="AB86" s="24"/>
      <c r="AC86" s="25">
        <f t="shared" si="24"/>
        <v>0</v>
      </c>
      <c r="AD86" s="24"/>
      <c r="AE86" s="24"/>
      <c r="AF86" s="24"/>
      <c r="AG86" s="25">
        <f t="shared" si="25"/>
        <v>0</v>
      </c>
      <c r="AH86" s="25">
        <f t="shared" si="26"/>
        <v>0</v>
      </c>
      <c r="AI86" s="26">
        <f t="shared" si="27"/>
        <v>0</v>
      </c>
      <c r="AJ86" s="27">
        <f t="shared" si="21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25">
      <c r="A87" s="19">
        <v>22</v>
      </c>
      <c r="B87" s="19"/>
      <c r="C87" s="43" t="s">
        <v>649</v>
      </c>
      <c r="D87" s="41">
        <v>45545</v>
      </c>
      <c r="E87" s="42" t="s">
        <v>474</v>
      </c>
      <c r="F87" s="64" t="s">
        <v>575</v>
      </c>
      <c r="G87" s="64" t="s">
        <v>574</v>
      </c>
      <c r="H87" s="29"/>
      <c r="I87" s="29"/>
      <c r="J87" s="199"/>
      <c r="K87" s="45">
        <v>14250000</v>
      </c>
      <c r="L87" s="64" t="s">
        <v>307</v>
      </c>
      <c r="M87" s="24"/>
      <c r="N87" s="24"/>
      <c r="O87" s="24"/>
      <c r="P87" s="22"/>
      <c r="Q87" s="22"/>
      <c r="R87" s="24"/>
      <c r="S87" s="24"/>
      <c r="T87" s="24"/>
      <c r="U87" s="25">
        <f t="shared" si="22"/>
        <v>0</v>
      </c>
      <c r="V87" s="24"/>
      <c r="W87" s="24"/>
      <c r="X87" s="24"/>
      <c r="Y87" s="25">
        <f t="shared" si="23"/>
        <v>0</v>
      </c>
      <c r="Z87" s="24"/>
      <c r="AA87" s="24"/>
      <c r="AB87" s="24"/>
      <c r="AC87" s="25">
        <f t="shared" si="24"/>
        <v>0</v>
      </c>
      <c r="AD87" s="24"/>
      <c r="AE87" s="24"/>
      <c r="AF87" s="24"/>
      <c r="AG87" s="25">
        <f t="shared" si="25"/>
        <v>0</v>
      </c>
      <c r="AH87" s="25">
        <f t="shared" si="26"/>
        <v>0</v>
      </c>
      <c r="AI87" s="26">
        <f t="shared" si="27"/>
        <v>0</v>
      </c>
      <c r="AJ87" s="27">
        <f t="shared" si="21"/>
        <v>0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25">
      <c r="A88" s="19">
        <v>23</v>
      </c>
      <c r="B88" s="19"/>
      <c r="C88" s="43" t="s">
        <v>650</v>
      </c>
      <c r="D88" s="41">
        <v>45545</v>
      </c>
      <c r="E88" s="42" t="s">
        <v>480</v>
      </c>
      <c r="F88" s="64" t="s">
        <v>575</v>
      </c>
      <c r="G88" s="64" t="s">
        <v>574</v>
      </c>
      <c r="H88" s="29"/>
      <c r="I88" s="29"/>
      <c r="J88" s="199"/>
      <c r="K88" s="45">
        <v>9500000</v>
      </c>
      <c r="L88" s="64" t="s">
        <v>307</v>
      </c>
      <c r="M88" s="24"/>
      <c r="N88" s="24"/>
      <c r="O88" s="24"/>
      <c r="P88" s="22"/>
      <c r="Q88" s="22"/>
      <c r="R88" s="24"/>
      <c r="S88" s="24"/>
      <c r="T88" s="24"/>
      <c r="U88" s="25">
        <f t="shared" si="22"/>
        <v>0</v>
      </c>
      <c r="V88" s="24"/>
      <c r="W88" s="24"/>
      <c r="X88" s="24"/>
      <c r="Y88" s="25">
        <f t="shared" si="23"/>
        <v>0</v>
      </c>
      <c r="Z88" s="24"/>
      <c r="AA88" s="24"/>
      <c r="AB88" s="23">
        <v>9500000</v>
      </c>
      <c r="AC88" s="25">
        <f t="shared" si="24"/>
        <v>9500000</v>
      </c>
      <c r="AD88" s="24"/>
      <c r="AE88" s="24"/>
      <c r="AF88" s="24"/>
      <c r="AG88" s="25">
        <f t="shared" si="25"/>
        <v>0</v>
      </c>
      <c r="AH88" s="25">
        <f t="shared" si="26"/>
        <v>9500000</v>
      </c>
      <c r="AI88" s="26">
        <f t="shared" si="27"/>
        <v>3.0120481927710843E-2</v>
      </c>
      <c r="AJ88" s="27">
        <f t="shared" si="21"/>
        <v>7.2985971328037372E-3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25">
      <c r="A89" s="19">
        <v>24</v>
      </c>
      <c r="B89" s="19"/>
      <c r="C89" s="43" t="s">
        <v>652</v>
      </c>
      <c r="D89" s="41">
        <v>45545</v>
      </c>
      <c r="E89" s="42" t="s">
        <v>475</v>
      </c>
      <c r="F89" s="64" t="s">
        <v>575</v>
      </c>
      <c r="G89" s="64" t="s">
        <v>574</v>
      </c>
      <c r="H89" s="29"/>
      <c r="I89" s="29"/>
      <c r="J89" s="199"/>
      <c r="K89" s="45">
        <v>9500000</v>
      </c>
      <c r="L89" s="64" t="s">
        <v>307</v>
      </c>
      <c r="M89" s="24"/>
      <c r="N89" s="24"/>
      <c r="O89" s="24"/>
      <c r="P89" s="22"/>
      <c r="Q89" s="22"/>
      <c r="R89" s="24"/>
      <c r="S89" s="24"/>
      <c r="T89" s="24"/>
      <c r="U89" s="25">
        <f t="shared" si="22"/>
        <v>0</v>
      </c>
      <c r="V89" s="24"/>
      <c r="W89" s="24"/>
      <c r="X89" s="24"/>
      <c r="Y89" s="25">
        <f t="shared" si="23"/>
        <v>0</v>
      </c>
      <c r="Z89" s="24"/>
      <c r="AA89" s="24"/>
      <c r="AB89" s="24"/>
      <c r="AC89" s="25">
        <f t="shared" si="24"/>
        <v>0</v>
      </c>
      <c r="AD89" s="24"/>
      <c r="AE89" s="24"/>
      <c r="AF89" s="24"/>
      <c r="AG89" s="25">
        <f t="shared" si="25"/>
        <v>0</v>
      </c>
      <c r="AH89" s="25">
        <f t="shared" si="26"/>
        <v>0</v>
      </c>
      <c r="AI89" s="26">
        <f t="shared" si="27"/>
        <v>0</v>
      </c>
      <c r="AJ89" s="27">
        <f t="shared" si="21"/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25">
      <c r="A90" s="19">
        <v>25</v>
      </c>
      <c r="B90" s="19"/>
      <c r="C90" s="43" t="s">
        <v>651</v>
      </c>
      <c r="D90" s="41">
        <v>45545</v>
      </c>
      <c r="E90" s="42" t="s">
        <v>476</v>
      </c>
      <c r="F90" s="64" t="s">
        <v>575</v>
      </c>
      <c r="G90" s="64" t="s">
        <v>574</v>
      </c>
      <c r="H90" s="29"/>
      <c r="I90" s="29"/>
      <c r="J90" s="199"/>
      <c r="K90" s="45">
        <v>9500000</v>
      </c>
      <c r="L90" s="64" t="s">
        <v>307</v>
      </c>
      <c r="M90" s="24"/>
      <c r="N90" s="24"/>
      <c r="O90" s="24"/>
      <c r="P90" s="22"/>
      <c r="Q90" s="22"/>
      <c r="R90" s="24"/>
      <c r="S90" s="24"/>
      <c r="T90" s="24"/>
      <c r="U90" s="25">
        <f t="shared" si="22"/>
        <v>0</v>
      </c>
      <c r="V90" s="24"/>
      <c r="W90" s="24"/>
      <c r="X90" s="24"/>
      <c r="Y90" s="25">
        <f t="shared" si="23"/>
        <v>0</v>
      </c>
      <c r="Z90" s="24"/>
      <c r="AA90" s="24"/>
      <c r="AB90" s="24"/>
      <c r="AC90" s="25">
        <f t="shared" si="24"/>
        <v>0</v>
      </c>
      <c r="AD90" s="24"/>
      <c r="AE90" s="24"/>
      <c r="AF90" s="24"/>
      <c r="AG90" s="25">
        <f t="shared" si="25"/>
        <v>0</v>
      </c>
      <c r="AH90" s="25">
        <f t="shared" si="26"/>
        <v>0</v>
      </c>
      <c r="AI90" s="26">
        <f t="shared" si="27"/>
        <v>0</v>
      </c>
      <c r="AJ90" s="27">
        <f t="shared" si="21"/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25">
      <c r="A91" s="19">
        <v>26</v>
      </c>
      <c r="B91" s="19"/>
      <c r="C91" s="43" t="s">
        <v>653</v>
      </c>
      <c r="D91" s="41">
        <v>45545</v>
      </c>
      <c r="E91" s="42" t="s">
        <v>477</v>
      </c>
      <c r="F91" s="64" t="s">
        <v>575</v>
      </c>
      <c r="G91" s="64" t="s">
        <v>574</v>
      </c>
      <c r="H91" s="29"/>
      <c r="I91" s="29"/>
      <c r="J91" s="199"/>
      <c r="K91" s="45">
        <v>14250000</v>
      </c>
      <c r="L91" s="64" t="s">
        <v>307</v>
      </c>
      <c r="M91" s="24"/>
      <c r="N91" s="24"/>
      <c r="O91" s="24"/>
      <c r="P91" s="22"/>
      <c r="Q91" s="22"/>
      <c r="R91" s="24"/>
      <c r="S91" s="24"/>
      <c r="T91" s="24"/>
      <c r="U91" s="25">
        <f t="shared" si="22"/>
        <v>0</v>
      </c>
      <c r="V91" s="24"/>
      <c r="W91" s="24"/>
      <c r="X91" s="24"/>
      <c r="Y91" s="25">
        <f t="shared" si="23"/>
        <v>0</v>
      </c>
      <c r="Z91" s="24"/>
      <c r="AA91" s="24"/>
      <c r="AB91" s="23">
        <v>14250000</v>
      </c>
      <c r="AC91" s="25">
        <f t="shared" si="24"/>
        <v>14250000</v>
      </c>
      <c r="AD91" s="24"/>
      <c r="AE91" s="24"/>
      <c r="AF91" s="24"/>
      <c r="AG91" s="25">
        <f t="shared" si="25"/>
        <v>0</v>
      </c>
      <c r="AH91" s="25">
        <f t="shared" si="26"/>
        <v>14250000</v>
      </c>
      <c r="AI91" s="26">
        <f t="shared" si="27"/>
        <v>4.5180722891566265E-2</v>
      </c>
      <c r="AJ91" s="27">
        <f t="shared" si="21"/>
        <v>1.0947895699205606E-2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25">
      <c r="A92" s="19">
        <v>27</v>
      </c>
      <c r="B92" s="19"/>
      <c r="C92" s="43" t="s">
        <v>654</v>
      </c>
      <c r="D92" s="41">
        <v>45545</v>
      </c>
      <c r="E92" s="42" t="s">
        <v>478</v>
      </c>
      <c r="F92" s="64" t="s">
        <v>575</v>
      </c>
      <c r="G92" s="64" t="s">
        <v>574</v>
      </c>
      <c r="H92" s="29"/>
      <c r="I92" s="29"/>
      <c r="J92" s="199"/>
      <c r="K92" s="45">
        <v>9500000</v>
      </c>
      <c r="L92" s="64" t="s">
        <v>307</v>
      </c>
      <c r="M92" s="24"/>
      <c r="N92" s="24"/>
      <c r="O92" s="24"/>
      <c r="P92" s="22"/>
      <c r="Q92" s="22"/>
      <c r="R92" s="24"/>
      <c r="S92" s="24"/>
      <c r="T92" s="24"/>
      <c r="U92" s="25">
        <f t="shared" si="22"/>
        <v>0</v>
      </c>
      <c r="V92" s="24"/>
      <c r="W92" s="24"/>
      <c r="X92" s="24"/>
      <c r="Y92" s="25">
        <f t="shared" si="23"/>
        <v>0</v>
      </c>
      <c r="Z92" s="24"/>
      <c r="AA92" s="24"/>
      <c r="AB92" s="23">
        <v>9500000</v>
      </c>
      <c r="AC92" s="25">
        <f t="shared" si="24"/>
        <v>9500000</v>
      </c>
      <c r="AD92" s="24"/>
      <c r="AE92" s="24"/>
      <c r="AF92" s="24"/>
      <c r="AG92" s="25">
        <f t="shared" si="25"/>
        <v>0</v>
      </c>
      <c r="AH92" s="25">
        <f t="shared" si="26"/>
        <v>9500000</v>
      </c>
      <c r="AI92" s="26">
        <f t="shared" si="27"/>
        <v>3.0120481927710843E-2</v>
      </c>
      <c r="AJ92" s="27">
        <f t="shared" si="21"/>
        <v>7.2985971328037372E-3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25">
      <c r="A93" s="19">
        <v>28</v>
      </c>
      <c r="B93" s="19"/>
      <c r="C93" s="43" t="s">
        <v>655</v>
      </c>
      <c r="D93" s="41">
        <v>45545</v>
      </c>
      <c r="E93" s="42" t="s">
        <v>647</v>
      </c>
      <c r="F93" s="64" t="s">
        <v>575</v>
      </c>
      <c r="G93" s="64" t="s">
        <v>574</v>
      </c>
      <c r="H93" s="29"/>
      <c r="I93" s="29"/>
      <c r="J93" s="199"/>
      <c r="K93" s="45">
        <v>14250000</v>
      </c>
      <c r="L93" s="64" t="s">
        <v>307</v>
      </c>
      <c r="M93" s="24"/>
      <c r="N93" s="24"/>
      <c r="O93" s="24"/>
      <c r="P93" s="22"/>
      <c r="Q93" s="22"/>
      <c r="R93" s="24"/>
      <c r="S93" s="24"/>
      <c r="T93" s="24"/>
      <c r="U93" s="25">
        <f t="shared" si="22"/>
        <v>0</v>
      </c>
      <c r="V93" s="24"/>
      <c r="W93" s="24"/>
      <c r="X93" s="24"/>
      <c r="Y93" s="25">
        <f t="shared" si="23"/>
        <v>0</v>
      </c>
      <c r="Z93" s="24"/>
      <c r="AA93" s="24"/>
      <c r="AB93" s="24"/>
      <c r="AC93" s="25">
        <f t="shared" si="24"/>
        <v>0</v>
      </c>
      <c r="AD93" s="24"/>
      <c r="AE93" s="24"/>
      <c r="AF93" s="24"/>
      <c r="AG93" s="25">
        <f t="shared" si="25"/>
        <v>0</v>
      </c>
      <c r="AH93" s="25">
        <f t="shared" si="26"/>
        <v>0</v>
      </c>
      <c r="AI93" s="26">
        <f t="shared" si="27"/>
        <v>0</v>
      </c>
      <c r="AJ93" s="27">
        <f t="shared" si="21"/>
        <v>0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s="37" customFormat="1" ht="12.75" customHeight="1" x14ac:dyDescent="0.25">
      <c r="A94" s="201" t="s">
        <v>57</v>
      </c>
      <c r="B94" s="181"/>
      <c r="C94" s="181"/>
      <c r="D94" s="181"/>
      <c r="E94" s="181"/>
      <c r="F94" s="181"/>
      <c r="G94" s="181"/>
      <c r="H94" s="181"/>
      <c r="I94" s="202"/>
      <c r="J94" s="33">
        <f>+J65</f>
        <v>315400000</v>
      </c>
      <c r="K94" s="33">
        <f>SUM(K66:K93)</f>
        <v>315400000</v>
      </c>
      <c r="L94" s="32"/>
      <c r="M94" s="33">
        <f>SUM(M66:M93)</f>
        <v>0</v>
      </c>
      <c r="N94" s="33">
        <f>SUM(N66:N93)</f>
        <v>0</v>
      </c>
      <c r="O94" s="33">
        <f>SUM(O66:O93)</f>
        <v>0</v>
      </c>
      <c r="P94" s="34"/>
      <c r="Q94" s="35"/>
      <c r="R94" s="33">
        <f t="shared" ref="R94:AH94" si="28">SUM(R66:R93)</f>
        <v>0</v>
      </c>
      <c r="S94" s="33">
        <f t="shared" si="28"/>
        <v>0</v>
      </c>
      <c r="T94" s="33">
        <f t="shared" si="28"/>
        <v>0</v>
      </c>
      <c r="U94" s="33">
        <f t="shared" si="28"/>
        <v>0</v>
      </c>
      <c r="V94" s="33">
        <f t="shared" si="28"/>
        <v>0</v>
      </c>
      <c r="W94" s="33">
        <f t="shared" si="28"/>
        <v>0</v>
      </c>
      <c r="X94" s="33">
        <f t="shared" si="28"/>
        <v>0</v>
      </c>
      <c r="Y94" s="33">
        <f t="shared" si="28"/>
        <v>0</v>
      </c>
      <c r="Z94" s="33">
        <f t="shared" si="28"/>
        <v>0</v>
      </c>
      <c r="AA94" s="33">
        <f t="shared" si="28"/>
        <v>0</v>
      </c>
      <c r="AB94" s="33">
        <f t="shared" si="28"/>
        <v>128250000</v>
      </c>
      <c r="AC94" s="33">
        <f t="shared" si="28"/>
        <v>128250000</v>
      </c>
      <c r="AD94" s="33">
        <f t="shared" si="28"/>
        <v>0</v>
      </c>
      <c r="AE94" s="33">
        <f t="shared" si="28"/>
        <v>0</v>
      </c>
      <c r="AF94" s="33">
        <f t="shared" si="28"/>
        <v>0</v>
      </c>
      <c r="AG94" s="33">
        <f t="shared" si="28"/>
        <v>0</v>
      </c>
      <c r="AH94" s="33">
        <f t="shared" si="28"/>
        <v>128250000</v>
      </c>
      <c r="AI94" s="36">
        <f>IF(ISERROR(AH94/J94),0,AH94/J94)</f>
        <v>0.40662650602409639</v>
      </c>
      <c r="AJ94" s="36">
        <f>IF(ISERROR(AH94/$AH$143),0,AH94/$AH$143)</f>
        <v>9.8531061292850441E-2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x14ac:dyDescent="0.25">
      <c r="A95" s="187" t="s">
        <v>58</v>
      </c>
      <c r="B95" s="188"/>
      <c r="C95" s="188"/>
      <c r="D95" s="188"/>
      <c r="E95" s="189"/>
      <c r="F95" s="9"/>
      <c r="G95" s="10"/>
      <c r="H95" s="11"/>
      <c r="I95" s="11"/>
      <c r="J95" s="185">
        <v>163200000</v>
      </c>
      <c r="K95" s="13"/>
      <c r="L95" s="14"/>
      <c r="M95" s="15"/>
      <c r="N95" s="15"/>
      <c r="O95" s="15"/>
      <c r="P95" s="10"/>
      <c r="Q95" s="16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7"/>
      <c r="AJ95" s="17"/>
    </row>
    <row r="96" spans="1:106" ht="24.95" customHeight="1" outlineLevel="1" x14ac:dyDescent="0.25">
      <c r="A96" s="19">
        <v>1</v>
      </c>
      <c r="B96" s="19"/>
      <c r="C96" s="43" t="s">
        <v>590</v>
      </c>
      <c r="D96" s="41">
        <v>45539</v>
      </c>
      <c r="E96" s="42" t="s">
        <v>515</v>
      </c>
      <c r="F96" s="64" t="s">
        <v>575</v>
      </c>
      <c r="G96" s="64" t="s">
        <v>574</v>
      </c>
      <c r="H96" s="29"/>
      <c r="I96" s="29"/>
      <c r="J96" s="199"/>
      <c r="K96" s="45">
        <v>11400000</v>
      </c>
      <c r="L96" s="64" t="s">
        <v>307</v>
      </c>
      <c r="M96" s="24"/>
      <c r="N96" s="24"/>
      <c r="O96" s="24"/>
      <c r="P96" s="22"/>
      <c r="Q96" s="22"/>
      <c r="R96" s="24"/>
      <c r="S96" s="24"/>
      <c r="T96" s="24"/>
      <c r="U96" s="25">
        <f>SUM(R96:T96)</f>
        <v>0</v>
      </c>
      <c r="V96" s="24"/>
      <c r="W96" s="24"/>
      <c r="X96" s="24"/>
      <c r="Y96" s="25">
        <f>SUM(V96:X96)</f>
        <v>0</v>
      </c>
      <c r="Z96" s="24"/>
      <c r="AA96" s="24"/>
      <c r="AB96" s="24"/>
      <c r="AC96" s="25">
        <f>SUM(Z96:AB96)</f>
        <v>0</v>
      </c>
      <c r="AD96" s="24"/>
      <c r="AE96" s="24"/>
      <c r="AF96" s="24"/>
      <c r="AG96" s="25">
        <f>SUM(AD96:AF96)</f>
        <v>0</v>
      </c>
      <c r="AH96" s="25">
        <f>SUM(U96,Y96,AC96,AG96)</f>
        <v>0</v>
      </c>
      <c r="AI96" s="26">
        <f>IF(ISERROR(AH96/J96),0,AH96/J96)</f>
        <v>0</v>
      </c>
      <c r="AJ96" s="27">
        <f t="shared" ref="AJ96:AJ110" si="29">IF(ISERROR(AH96/$AH$143),"-",AH96/$AH$143)</f>
        <v>0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25">
      <c r="A97" s="19">
        <v>2</v>
      </c>
      <c r="B97" s="19"/>
      <c r="C97" s="43" t="s">
        <v>590</v>
      </c>
      <c r="D97" s="41">
        <v>45531</v>
      </c>
      <c r="E97" s="42" t="s">
        <v>657</v>
      </c>
      <c r="F97" s="64" t="s">
        <v>575</v>
      </c>
      <c r="G97" s="64" t="s">
        <v>574</v>
      </c>
      <c r="H97" s="29"/>
      <c r="I97" s="29"/>
      <c r="J97" s="199"/>
      <c r="K97" s="45">
        <v>10800000</v>
      </c>
      <c r="L97" s="64" t="s">
        <v>307</v>
      </c>
      <c r="M97" s="24"/>
      <c r="N97" s="24"/>
      <c r="O97" s="24"/>
      <c r="P97" s="22"/>
      <c r="Q97" s="22"/>
      <c r="R97" s="24"/>
      <c r="S97" s="24"/>
      <c r="T97" s="24"/>
      <c r="U97" s="25">
        <f t="shared" ref="U97:U110" si="30">SUM(R97:T97)</f>
        <v>0</v>
      </c>
      <c r="V97" s="24"/>
      <c r="W97" s="24"/>
      <c r="X97" s="24"/>
      <c r="Y97" s="25">
        <f t="shared" ref="Y97:Y110" si="31">SUM(V97:X97)</f>
        <v>0</v>
      </c>
      <c r="Z97" s="24"/>
      <c r="AA97" s="24"/>
      <c r="AB97" s="24"/>
      <c r="AC97" s="25">
        <f t="shared" ref="AC97:AC110" si="32">SUM(Z97:AB97)</f>
        <v>0</v>
      </c>
      <c r="AD97" s="24"/>
      <c r="AE97" s="24"/>
      <c r="AF97" s="24"/>
      <c r="AG97" s="25">
        <f t="shared" ref="AG97:AG110" si="33">SUM(AD97:AF97)</f>
        <v>0</v>
      </c>
      <c r="AH97" s="25">
        <f t="shared" ref="AH97:AH110" si="34">SUM(U97,Y97,AC97,AG97)</f>
        <v>0</v>
      </c>
      <c r="AI97" s="26">
        <f t="shared" ref="AI97:AI110" si="35">IF(ISERROR(AH97/J97),0,AH97/J97)</f>
        <v>0</v>
      </c>
      <c r="AJ97" s="27">
        <f t="shared" si="29"/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x14ac:dyDescent="0.25">
      <c r="A98" s="19">
        <v>3</v>
      </c>
      <c r="B98" s="19"/>
      <c r="C98" s="43" t="s">
        <v>590</v>
      </c>
      <c r="D98" s="41">
        <v>45531</v>
      </c>
      <c r="E98" s="42" t="s">
        <v>530</v>
      </c>
      <c r="F98" s="64" t="s">
        <v>575</v>
      </c>
      <c r="G98" s="64" t="s">
        <v>574</v>
      </c>
      <c r="H98" s="29"/>
      <c r="I98" s="29"/>
      <c r="J98" s="199"/>
      <c r="K98" s="45">
        <v>9900000</v>
      </c>
      <c r="L98" s="64" t="s">
        <v>307</v>
      </c>
      <c r="M98" s="24"/>
      <c r="N98" s="24"/>
      <c r="O98" s="24"/>
      <c r="P98" s="22"/>
      <c r="Q98" s="22"/>
      <c r="R98" s="24"/>
      <c r="S98" s="24"/>
      <c r="T98" s="24"/>
      <c r="U98" s="25">
        <f t="shared" si="30"/>
        <v>0</v>
      </c>
      <c r="V98" s="24"/>
      <c r="W98" s="24"/>
      <c r="X98" s="24"/>
      <c r="Y98" s="25">
        <f t="shared" si="31"/>
        <v>0</v>
      </c>
      <c r="Z98" s="24"/>
      <c r="AA98" s="24"/>
      <c r="AB98" s="24"/>
      <c r="AC98" s="25">
        <f t="shared" si="32"/>
        <v>0</v>
      </c>
      <c r="AD98" s="24"/>
      <c r="AE98" s="24"/>
      <c r="AF98" s="24"/>
      <c r="AG98" s="25">
        <f t="shared" si="33"/>
        <v>0</v>
      </c>
      <c r="AH98" s="25">
        <f t="shared" si="34"/>
        <v>0</v>
      </c>
      <c r="AI98" s="26">
        <f t="shared" si="35"/>
        <v>0</v>
      </c>
      <c r="AJ98" s="27">
        <f t="shared" si="29"/>
        <v>0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25">
      <c r="A99" s="19">
        <v>4</v>
      </c>
      <c r="B99" s="19"/>
      <c r="C99" s="43" t="s">
        <v>590</v>
      </c>
      <c r="D99" s="41">
        <v>45531</v>
      </c>
      <c r="E99" s="42" t="s">
        <v>523</v>
      </c>
      <c r="F99" s="64" t="s">
        <v>575</v>
      </c>
      <c r="G99" s="64" t="s">
        <v>574</v>
      </c>
      <c r="H99" s="29"/>
      <c r="I99" s="29"/>
      <c r="J99" s="199"/>
      <c r="K99" s="45">
        <v>9900000</v>
      </c>
      <c r="L99" s="64" t="s">
        <v>307</v>
      </c>
      <c r="M99" s="24"/>
      <c r="N99" s="24"/>
      <c r="O99" s="24"/>
      <c r="P99" s="22"/>
      <c r="Q99" s="22"/>
      <c r="R99" s="24"/>
      <c r="S99" s="24"/>
      <c r="T99" s="24"/>
      <c r="U99" s="25">
        <f t="shared" si="30"/>
        <v>0</v>
      </c>
      <c r="V99" s="24"/>
      <c r="W99" s="24"/>
      <c r="X99" s="24"/>
      <c r="Y99" s="25">
        <f t="shared" si="31"/>
        <v>0</v>
      </c>
      <c r="Z99" s="24"/>
      <c r="AA99" s="24"/>
      <c r="AB99" s="24"/>
      <c r="AC99" s="25">
        <f t="shared" si="32"/>
        <v>0</v>
      </c>
      <c r="AD99" s="24"/>
      <c r="AE99" s="24"/>
      <c r="AF99" s="24"/>
      <c r="AG99" s="25">
        <f t="shared" si="33"/>
        <v>0</v>
      </c>
      <c r="AH99" s="25">
        <f t="shared" si="34"/>
        <v>0</v>
      </c>
      <c r="AI99" s="26">
        <f t="shared" si="35"/>
        <v>0</v>
      </c>
      <c r="AJ99" s="27">
        <f t="shared" si="29"/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25">
      <c r="A100" s="19">
        <v>5</v>
      </c>
      <c r="B100" s="19"/>
      <c r="C100" s="43" t="s">
        <v>590</v>
      </c>
      <c r="D100" s="41">
        <v>45516</v>
      </c>
      <c r="E100" s="42" t="s">
        <v>125</v>
      </c>
      <c r="F100" s="64" t="s">
        <v>575</v>
      </c>
      <c r="G100" s="64" t="s">
        <v>574</v>
      </c>
      <c r="H100" s="29"/>
      <c r="I100" s="29"/>
      <c r="J100" s="199"/>
      <c r="K100" s="45">
        <v>9900000</v>
      </c>
      <c r="L100" s="64" t="s">
        <v>307</v>
      </c>
      <c r="M100" s="24"/>
      <c r="N100" s="24"/>
      <c r="O100" s="24"/>
      <c r="P100" s="22"/>
      <c r="Q100" s="22"/>
      <c r="R100" s="24"/>
      <c r="S100" s="24"/>
      <c r="T100" s="24"/>
      <c r="U100" s="25">
        <f t="shared" si="30"/>
        <v>0</v>
      </c>
      <c r="V100" s="24"/>
      <c r="W100" s="24"/>
      <c r="X100" s="24"/>
      <c r="Y100" s="25">
        <f t="shared" si="31"/>
        <v>0</v>
      </c>
      <c r="Z100" s="24"/>
      <c r="AA100" s="24"/>
      <c r="AB100" s="24"/>
      <c r="AC100" s="25">
        <f t="shared" si="32"/>
        <v>0</v>
      </c>
      <c r="AD100" s="24"/>
      <c r="AE100" s="24"/>
      <c r="AF100" s="24"/>
      <c r="AG100" s="25">
        <f t="shared" si="33"/>
        <v>0</v>
      </c>
      <c r="AH100" s="25">
        <f t="shared" si="34"/>
        <v>0</v>
      </c>
      <c r="AI100" s="26">
        <f t="shared" si="35"/>
        <v>0</v>
      </c>
      <c r="AJ100" s="27">
        <f t="shared" si="29"/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9">
        <v>6</v>
      </c>
      <c r="B101" s="19"/>
      <c r="C101" s="43" t="s">
        <v>590</v>
      </c>
      <c r="D101" s="41">
        <v>45513</v>
      </c>
      <c r="E101" s="42" t="s">
        <v>658</v>
      </c>
      <c r="F101" s="64" t="s">
        <v>575</v>
      </c>
      <c r="G101" s="64" t="s">
        <v>574</v>
      </c>
      <c r="H101" s="29"/>
      <c r="I101" s="29"/>
      <c r="J101" s="199"/>
      <c r="K101" s="45">
        <v>9900000</v>
      </c>
      <c r="L101" s="64" t="s">
        <v>307</v>
      </c>
      <c r="M101" s="24"/>
      <c r="N101" s="24"/>
      <c r="O101" s="24"/>
      <c r="P101" s="22"/>
      <c r="Q101" s="22"/>
      <c r="R101" s="24"/>
      <c r="S101" s="24"/>
      <c r="T101" s="24"/>
      <c r="U101" s="25">
        <f t="shared" si="30"/>
        <v>0</v>
      </c>
      <c r="V101" s="24"/>
      <c r="W101" s="24"/>
      <c r="X101" s="24"/>
      <c r="Y101" s="25">
        <f t="shared" si="31"/>
        <v>0</v>
      </c>
      <c r="Z101" s="24"/>
      <c r="AA101" s="24"/>
      <c r="AB101" s="24"/>
      <c r="AC101" s="25">
        <f t="shared" si="32"/>
        <v>0</v>
      </c>
      <c r="AD101" s="24"/>
      <c r="AE101" s="24"/>
      <c r="AF101" s="24"/>
      <c r="AG101" s="25">
        <f t="shared" si="33"/>
        <v>0</v>
      </c>
      <c r="AH101" s="25">
        <f t="shared" si="34"/>
        <v>0</v>
      </c>
      <c r="AI101" s="26">
        <f t="shared" si="35"/>
        <v>0</v>
      </c>
      <c r="AJ101" s="27">
        <f t="shared" si="29"/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9">
        <v>7</v>
      </c>
      <c r="B102" s="19"/>
      <c r="C102" s="43" t="s">
        <v>590</v>
      </c>
      <c r="D102" s="41">
        <v>45513</v>
      </c>
      <c r="E102" s="42" t="s">
        <v>526</v>
      </c>
      <c r="F102" s="64" t="s">
        <v>575</v>
      </c>
      <c r="G102" s="64" t="s">
        <v>574</v>
      </c>
      <c r="H102" s="29"/>
      <c r="I102" s="29"/>
      <c r="J102" s="199"/>
      <c r="K102" s="45">
        <v>10800000</v>
      </c>
      <c r="L102" s="64" t="s">
        <v>307</v>
      </c>
      <c r="M102" s="24"/>
      <c r="N102" s="24"/>
      <c r="O102" s="24"/>
      <c r="P102" s="22"/>
      <c r="Q102" s="22"/>
      <c r="R102" s="24"/>
      <c r="S102" s="24"/>
      <c r="T102" s="24"/>
      <c r="U102" s="25">
        <f t="shared" si="30"/>
        <v>0</v>
      </c>
      <c r="V102" s="24"/>
      <c r="W102" s="24"/>
      <c r="X102" s="24"/>
      <c r="Y102" s="25">
        <f t="shared" si="31"/>
        <v>0</v>
      </c>
      <c r="Z102" s="24"/>
      <c r="AA102" s="24"/>
      <c r="AB102" s="24"/>
      <c r="AC102" s="25">
        <f t="shared" si="32"/>
        <v>0</v>
      </c>
      <c r="AD102" s="24"/>
      <c r="AE102" s="24"/>
      <c r="AF102" s="24"/>
      <c r="AG102" s="25">
        <f t="shared" si="33"/>
        <v>0</v>
      </c>
      <c r="AH102" s="25">
        <f t="shared" si="34"/>
        <v>0</v>
      </c>
      <c r="AI102" s="26">
        <f t="shared" si="35"/>
        <v>0</v>
      </c>
      <c r="AJ102" s="27">
        <f t="shared" si="29"/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9">
        <v>8</v>
      </c>
      <c r="B103" s="19"/>
      <c r="C103" s="43" t="s">
        <v>590</v>
      </c>
      <c r="D103" s="41">
        <v>45513</v>
      </c>
      <c r="E103" s="42" t="s">
        <v>517</v>
      </c>
      <c r="F103" s="64" t="s">
        <v>575</v>
      </c>
      <c r="G103" s="64" t="s">
        <v>574</v>
      </c>
      <c r="H103" s="29"/>
      <c r="I103" s="29"/>
      <c r="J103" s="199"/>
      <c r="K103" s="45">
        <v>10800000</v>
      </c>
      <c r="L103" s="64" t="s">
        <v>307</v>
      </c>
      <c r="M103" s="24"/>
      <c r="N103" s="24"/>
      <c r="O103" s="24"/>
      <c r="P103" s="22"/>
      <c r="Q103" s="22"/>
      <c r="R103" s="24"/>
      <c r="S103" s="24"/>
      <c r="T103" s="24"/>
      <c r="U103" s="25">
        <f t="shared" si="30"/>
        <v>0</v>
      </c>
      <c r="V103" s="24"/>
      <c r="W103" s="24"/>
      <c r="X103" s="24"/>
      <c r="Y103" s="25">
        <f t="shared" si="31"/>
        <v>0</v>
      </c>
      <c r="Z103" s="24"/>
      <c r="AA103" s="24"/>
      <c r="AB103" s="24"/>
      <c r="AC103" s="25">
        <f t="shared" si="32"/>
        <v>0</v>
      </c>
      <c r="AD103" s="24"/>
      <c r="AE103" s="24"/>
      <c r="AF103" s="24"/>
      <c r="AG103" s="25">
        <f t="shared" si="33"/>
        <v>0</v>
      </c>
      <c r="AH103" s="25">
        <f t="shared" si="34"/>
        <v>0</v>
      </c>
      <c r="AI103" s="26">
        <f t="shared" si="35"/>
        <v>0</v>
      </c>
      <c r="AJ103" s="27">
        <f t="shared" si="29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9">
        <v>9</v>
      </c>
      <c r="B104" s="19"/>
      <c r="C104" s="43" t="s">
        <v>590</v>
      </c>
      <c r="D104" s="41">
        <v>45513</v>
      </c>
      <c r="E104" s="42" t="s">
        <v>659</v>
      </c>
      <c r="F104" s="64" t="s">
        <v>575</v>
      </c>
      <c r="G104" s="64" t="s">
        <v>574</v>
      </c>
      <c r="H104" s="29"/>
      <c r="I104" s="29"/>
      <c r="J104" s="199"/>
      <c r="K104" s="45">
        <v>9900000</v>
      </c>
      <c r="L104" s="64" t="s">
        <v>307</v>
      </c>
      <c r="M104" s="24"/>
      <c r="N104" s="24"/>
      <c r="O104" s="24"/>
      <c r="P104" s="22"/>
      <c r="Q104" s="22"/>
      <c r="R104" s="24"/>
      <c r="S104" s="24"/>
      <c r="T104" s="24"/>
      <c r="U104" s="25">
        <f t="shared" si="30"/>
        <v>0</v>
      </c>
      <c r="V104" s="24"/>
      <c r="W104" s="24"/>
      <c r="X104" s="24"/>
      <c r="Y104" s="25">
        <f t="shared" si="31"/>
        <v>0</v>
      </c>
      <c r="Z104" s="24"/>
      <c r="AA104" s="24"/>
      <c r="AB104" s="24"/>
      <c r="AC104" s="25">
        <f t="shared" si="32"/>
        <v>0</v>
      </c>
      <c r="AD104" s="24"/>
      <c r="AE104" s="24"/>
      <c r="AF104" s="24"/>
      <c r="AG104" s="25">
        <f t="shared" si="33"/>
        <v>0</v>
      </c>
      <c r="AH104" s="25">
        <f t="shared" si="34"/>
        <v>0</v>
      </c>
      <c r="AI104" s="26">
        <f t="shared" si="35"/>
        <v>0</v>
      </c>
      <c r="AJ104" s="27">
        <f t="shared" si="29"/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9">
        <v>10</v>
      </c>
      <c r="B105" s="19"/>
      <c r="C105" s="43" t="s">
        <v>590</v>
      </c>
      <c r="D105" s="41">
        <v>45512</v>
      </c>
      <c r="E105" s="42" t="s">
        <v>516</v>
      </c>
      <c r="F105" s="64" t="s">
        <v>575</v>
      </c>
      <c r="G105" s="64" t="s">
        <v>574</v>
      </c>
      <c r="H105" s="29"/>
      <c r="I105" s="29"/>
      <c r="J105" s="199"/>
      <c r="K105" s="45">
        <v>14250000</v>
      </c>
      <c r="L105" s="64" t="s">
        <v>307</v>
      </c>
      <c r="M105" s="24"/>
      <c r="N105" s="24"/>
      <c r="O105" s="24"/>
      <c r="P105" s="22"/>
      <c r="Q105" s="22"/>
      <c r="R105" s="24"/>
      <c r="S105" s="24"/>
      <c r="T105" s="24"/>
      <c r="U105" s="25">
        <f t="shared" si="30"/>
        <v>0</v>
      </c>
      <c r="V105" s="24"/>
      <c r="W105" s="24"/>
      <c r="X105" s="24"/>
      <c r="Y105" s="25">
        <f t="shared" si="31"/>
        <v>0</v>
      </c>
      <c r="Z105" s="24"/>
      <c r="AA105" s="24"/>
      <c r="AB105" s="24"/>
      <c r="AC105" s="25">
        <f t="shared" si="32"/>
        <v>0</v>
      </c>
      <c r="AD105" s="24"/>
      <c r="AE105" s="24"/>
      <c r="AF105" s="24"/>
      <c r="AG105" s="25">
        <f t="shared" si="33"/>
        <v>0</v>
      </c>
      <c r="AH105" s="25">
        <f t="shared" si="34"/>
        <v>0</v>
      </c>
      <c r="AI105" s="26">
        <f t="shared" si="35"/>
        <v>0</v>
      </c>
      <c r="AJ105" s="27">
        <f t="shared" si="29"/>
        <v>0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9">
        <v>11</v>
      </c>
      <c r="B106" s="19"/>
      <c r="C106" s="43" t="s">
        <v>590</v>
      </c>
      <c r="D106" s="41">
        <v>45512</v>
      </c>
      <c r="E106" s="42" t="s">
        <v>529</v>
      </c>
      <c r="F106" s="64" t="s">
        <v>575</v>
      </c>
      <c r="G106" s="64" t="s">
        <v>574</v>
      </c>
      <c r="H106" s="29"/>
      <c r="I106" s="29"/>
      <c r="J106" s="199"/>
      <c r="K106" s="45">
        <v>14250000</v>
      </c>
      <c r="L106" s="64" t="s">
        <v>307</v>
      </c>
      <c r="M106" s="24"/>
      <c r="N106" s="24"/>
      <c r="O106" s="24"/>
      <c r="P106" s="22"/>
      <c r="Q106" s="22"/>
      <c r="R106" s="24"/>
      <c r="S106" s="24"/>
      <c r="T106" s="24"/>
      <c r="U106" s="25">
        <f t="shared" si="30"/>
        <v>0</v>
      </c>
      <c r="V106" s="24"/>
      <c r="W106" s="24"/>
      <c r="X106" s="24"/>
      <c r="Y106" s="25">
        <f t="shared" si="31"/>
        <v>0</v>
      </c>
      <c r="Z106" s="24"/>
      <c r="AA106" s="24"/>
      <c r="AB106" s="24"/>
      <c r="AC106" s="25">
        <f t="shared" si="32"/>
        <v>0</v>
      </c>
      <c r="AD106" s="24"/>
      <c r="AE106" s="24"/>
      <c r="AF106" s="24"/>
      <c r="AG106" s="25">
        <f t="shared" si="33"/>
        <v>0</v>
      </c>
      <c r="AH106" s="25">
        <f t="shared" si="34"/>
        <v>0</v>
      </c>
      <c r="AI106" s="26">
        <f t="shared" si="35"/>
        <v>0</v>
      </c>
      <c r="AJ106" s="27">
        <f t="shared" si="29"/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9">
        <v>12</v>
      </c>
      <c r="B107" s="19"/>
      <c r="C107" s="43" t="s">
        <v>590</v>
      </c>
      <c r="D107" s="41">
        <v>45512</v>
      </c>
      <c r="E107" s="42" t="s">
        <v>527</v>
      </c>
      <c r="F107" s="64" t="s">
        <v>575</v>
      </c>
      <c r="G107" s="64" t="s">
        <v>574</v>
      </c>
      <c r="H107" s="29"/>
      <c r="I107" s="29"/>
      <c r="J107" s="199"/>
      <c r="K107" s="45">
        <v>9900000</v>
      </c>
      <c r="L107" s="64" t="s">
        <v>307</v>
      </c>
      <c r="M107" s="24"/>
      <c r="N107" s="24"/>
      <c r="O107" s="24"/>
      <c r="P107" s="22"/>
      <c r="Q107" s="22"/>
      <c r="R107" s="24"/>
      <c r="S107" s="24"/>
      <c r="T107" s="24"/>
      <c r="U107" s="25">
        <f t="shared" si="30"/>
        <v>0</v>
      </c>
      <c r="V107" s="24"/>
      <c r="W107" s="24"/>
      <c r="X107" s="24"/>
      <c r="Y107" s="25">
        <f t="shared" si="31"/>
        <v>0</v>
      </c>
      <c r="Z107" s="24"/>
      <c r="AA107" s="24"/>
      <c r="AB107" s="24"/>
      <c r="AC107" s="25">
        <f t="shared" si="32"/>
        <v>0</v>
      </c>
      <c r="AD107" s="24"/>
      <c r="AE107" s="24"/>
      <c r="AF107" s="24"/>
      <c r="AG107" s="25">
        <f t="shared" si="33"/>
        <v>0</v>
      </c>
      <c r="AH107" s="25">
        <f t="shared" si="34"/>
        <v>0</v>
      </c>
      <c r="AI107" s="26">
        <f t="shared" si="35"/>
        <v>0</v>
      </c>
      <c r="AJ107" s="27">
        <f t="shared" si="29"/>
        <v>0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9">
        <v>13</v>
      </c>
      <c r="B108" s="19"/>
      <c r="C108" s="43" t="s">
        <v>590</v>
      </c>
      <c r="D108" s="41">
        <v>45512</v>
      </c>
      <c r="E108" s="42" t="s">
        <v>128</v>
      </c>
      <c r="F108" s="64" t="s">
        <v>575</v>
      </c>
      <c r="G108" s="64" t="s">
        <v>574</v>
      </c>
      <c r="H108" s="29"/>
      <c r="I108" s="29"/>
      <c r="J108" s="199"/>
      <c r="K108" s="45">
        <v>10800000</v>
      </c>
      <c r="L108" s="64" t="s">
        <v>307</v>
      </c>
      <c r="M108" s="24"/>
      <c r="N108" s="24"/>
      <c r="O108" s="24"/>
      <c r="P108" s="22"/>
      <c r="Q108" s="22"/>
      <c r="R108" s="24"/>
      <c r="S108" s="24"/>
      <c r="T108" s="24"/>
      <c r="U108" s="25">
        <f t="shared" si="30"/>
        <v>0</v>
      </c>
      <c r="V108" s="24"/>
      <c r="W108" s="24"/>
      <c r="X108" s="24"/>
      <c r="Y108" s="25">
        <f t="shared" si="31"/>
        <v>0</v>
      </c>
      <c r="Z108" s="24"/>
      <c r="AA108" s="24"/>
      <c r="AB108" s="24"/>
      <c r="AC108" s="25">
        <f t="shared" si="32"/>
        <v>0</v>
      </c>
      <c r="AD108" s="24"/>
      <c r="AE108" s="24"/>
      <c r="AF108" s="24"/>
      <c r="AG108" s="25">
        <f t="shared" si="33"/>
        <v>0</v>
      </c>
      <c r="AH108" s="25">
        <f t="shared" si="34"/>
        <v>0</v>
      </c>
      <c r="AI108" s="26">
        <f t="shared" si="35"/>
        <v>0</v>
      </c>
      <c r="AJ108" s="27">
        <f t="shared" si="29"/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9">
        <v>14</v>
      </c>
      <c r="B109" s="19"/>
      <c r="C109" s="43" t="s">
        <v>590</v>
      </c>
      <c r="D109" s="41">
        <v>45512</v>
      </c>
      <c r="E109" s="42" t="s">
        <v>514</v>
      </c>
      <c r="F109" s="64" t="s">
        <v>575</v>
      </c>
      <c r="G109" s="64" t="s">
        <v>574</v>
      </c>
      <c r="H109" s="29"/>
      <c r="I109" s="29"/>
      <c r="J109" s="199"/>
      <c r="K109" s="45">
        <v>10800000</v>
      </c>
      <c r="L109" s="64" t="s">
        <v>307</v>
      </c>
      <c r="M109" s="24"/>
      <c r="N109" s="24"/>
      <c r="O109" s="24"/>
      <c r="P109" s="22"/>
      <c r="Q109" s="22"/>
      <c r="R109" s="24"/>
      <c r="S109" s="24"/>
      <c r="T109" s="24"/>
      <c r="U109" s="25">
        <f t="shared" si="30"/>
        <v>0</v>
      </c>
      <c r="V109" s="24"/>
      <c r="W109" s="24"/>
      <c r="X109" s="24"/>
      <c r="Y109" s="25">
        <f t="shared" si="31"/>
        <v>0</v>
      </c>
      <c r="Z109" s="24"/>
      <c r="AA109" s="24"/>
      <c r="AB109" s="24"/>
      <c r="AC109" s="25">
        <f t="shared" si="32"/>
        <v>0</v>
      </c>
      <c r="AD109" s="24"/>
      <c r="AE109" s="24"/>
      <c r="AF109" s="24"/>
      <c r="AG109" s="25">
        <f t="shared" si="33"/>
        <v>0</v>
      </c>
      <c r="AH109" s="25">
        <f t="shared" si="34"/>
        <v>0</v>
      </c>
      <c r="AI109" s="26">
        <f t="shared" si="35"/>
        <v>0</v>
      </c>
      <c r="AJ109" s="27">
        <f t="shared" si="29"/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9">
        <v>15</v>
      </c>
      <c r="B110" s="19"/>
      <c r="C110" s="43" t="s">
        <v>590</v>
      </c>
      <c r="D110" s="41">
        <v>45512</v>
      </c>
      <c r="E110" s="42" t="s">
        <v>521</v>
      </c>
      <c r="F110" s="64" t="s">
        <v>575</v>
      </c>
      <c r="G110" s="64" t="s">
        <v>574</v>
      </c>
      <c r="H110" s="29"/>
      <c r="I110" s="29"/>
      <c r="J110" s="199"/>
      <c r="K110" s="45">
        <v>9900000</v>
      </c>
      <c r="L110" s="64" t="s">
        <v>307</v>
      </c>
      <c r="M110" s="24"/>
      <c r="N110" s="24"/>
      <c r="O110" s="24"/>
      <c r="P110" s="22"/>
      <c r="Q110" s="22"/>
      <c r="R110" s="24"/>
      <c r="S110" s="24"/>
      <c r="T110" s="24"/>
      <c r="U110" s="25">
        <f t="shared" si="30"/>
        <v>0</v>
      </c>
      <c r="V110" s="24"/>
      <c r="W110" s="24"/>
      <c r="X110" s="24"/>
      <c r="Y110" s="25">
        <f t="shared" si="31"/>
        <v>0</v>
      </c>
      <c r="Z110" s="24"/>
      <c r="AA110" s="24"/>
      <c r="AB110" s="24"/>
      <c r="AC110" s="25">
        <f t="shared" si="32"/>
        <v>0</v>
      </c>
      <c r="AD110" s="24"/>
      <c r="AE110" s="24"/>
      <c r="AF110" s="24"/>
      <c r="AG110" s="25">
        <f t="shared" si="33"/>
        <v>0</v>
      </c>
      <c r="AH110" s="25">
        <f t="shared" si="34"/>
        <v>0</v>
      </c>
      <c r="AI110" s="26">
        <f t="shared" si="35"/>
        <v>0</v>
      </c>
      <c r="AJ110" s="27">
        <f t="shared" si="29"/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s="37" customFormat="1" ht="12.75" customHeight="1" x14ac:dyDescent="0.25">
      <c r="A111" s="201" t="s">
        <v>59</v>
      </c>
      <c r="B111" s="181"/>
      <c r="C111" s="181"/>
      <c r="D111" s="181"/>
      <c r="E111" s="181"/>
      <c r="F111" s="181"/>
      <c r="G111" s="181"/>
      <c r="H111" s="181"/>
      <c r="I111" s="202"/>
      <c r="J111" s="33">
        <f>+J95</f>
        <v>163200000</v>
      </c>
      <c r="K111" s="33">
        <f>SUM(K96:K110)</f>
        <v>163200000</v>
      </c>
      <c r="L111" s="32"/>
      <c r="M111" s="33">
        <f>SUM(M96:M110)</f>
        <v>0</v>
      </c>
      <c r="N111" s="33">
        <f>SUM(N96:N110)</f>
        <v>0</v>
      </c>
      <c r="O111" s="33">
        <f>SUM(O96:O110)</f>
        <v>0</v>
      </c>
      <c r="P111" s="34"/>
      <c r="Q111" s="35"/>
      <c r="R111" s="33">
        <f t="shared" ref="R111:AH111" si="36">SUM(R96:R110)</f>
        <v>0</v>
      </c>
      <c r="S111" s="33">
        <f t="shared" si="36"/>
        <v>0</v>
      </c>
      <c r="T111" s="33">
        <f t="shared" si="36"/>
        <v>0</v>
      </c>
      <c r="U111" s="33">
        <f t="shared" si="36"/>
        <v>0</v>
      </c>
      <c r="V111" s="33">
        <f t="shared" si="36"/>
        <v>0</v>
      </c>
      <c r="W111" s="33">
        <f t="shared" si="36"/>
        <v>0</v>
      </c>
      <c r="X111" s="33">
        <f t="shared" si="36"/>
        <v>0</v>
      </c>
      <c r="Y111" s="33">
        <f t="shared" si="36"/>
        <v>0</v>
      </c>
      <c r="Z111" s="33">
        <f t="shared" si="36"/>
        <v>0</v>
      </c>
      <c r="AA111" s="33">
        <f t="shared" si="36"/>
        <v>0</v>
      </c>
      <c r="AB111" s="33">
        <f t="shared" si="36"/>
        <v>0</v>
      </c>
      <c r="AC111" s="33">
        <f t="shared" si="36"/>
        <v>0</v>
      </c>
      <c r="AD111" s="33">
        <f t="shared" si="36"/>
        <v>0</v>
      </c>
      <c r="AE111" s="33">
        <f t="shared" si="36"/>
        <v>0</v>
      </c>
      <c r="AF111" s="33">
        <f t="shared" si="36"/>
        <v>0</v>
      </c>
      <c r="AG111" s="33">
        <f t="shared" si="36"/>
        <v>0</v>
      </c>
      <c r="AH111" s="33">
        <f t="shared" si="36"/>
        <v>0</v>
      </c>
      <c r="AI111" s="36">
        <f>IF(ISERROR(AH111/J111),0,AH111/J111)</f>
        <v>0</v>
      </c>
      <c r="AJ111" s="36">
        <f>IF(ISERROR(AH111/$AH$143),0,AH111/$AH$143)</f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x14ac:dyDescent="0.25">
      <c r="A112" s="187" t="s">
        <v>60</v>
      </c>
      <c r="B112" s="188"/>
      <c r="C112" s="188"/>
      <c r="D112" s="188"/>
      <c r="E112" s="189"/>
      <c r="F112" s="9"/>
      <c r="G112" s="10"/>
      <c r="H112" s="11"/>
      <c r="I112" s="11"/>
      <c r="J112" s="185">
        <v>326740000</v>
      </c>
      <c r="K112" s="13"/>
      <c r="L112" s="14"/>
      <c r="M112" s="15"/>
      <c r="N112" s="15"/>
      <c r="O112" s="15"/>
      <c r="P112" s="10"/>
      <c r="Q112" s="16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7"/>
      <c r="AJ112" s="17"/>
    </row>
    <row r="113" spans="1:106" ht="24.95" customHeight="1" outlineLevel="1" x14ac:dyDescent="0.25">
      <c r="A113" s="19">
        <v>1</v>
      </c>
      <c r="B113" s="19"/>
      <c r="C113" s="40" t="s">
        <v>660</v>
      </c>
      <c r="D113" s="41">
        <v>45509</v>
      </c>
      <c r="E113" s="70" t="s">
        <v>662</v>
      </c>
      <c r="F113" s="64" t="s">
        <v>575</v>
      </c>
      <c r="G113" s="64" t="s">
        <v>574</v>
      </c>
      <c r="H113" s="55"/>
      <c r="I113" s="55"/>
      <c r="J113" s="199"/>
      <c r="K113" s="45">
        <v>12040000</v>
      </c>
      <c r="L113" s="64" t="s">
        <v>307</v>
      </c>
      <c r="M113" s="47"/>
      <c r="N113" s="48"/>
      <c r="O113" s="47"/>
      <c r="P113" s="49"/>
      <c r="Q113" s="49"/>
      <c r="R113" s="24"/>
      <c r="S113" s="24"/>
      <c r="T113" s="24"/>
      <c r="U113" s="25">
        <f>SUM(R113:T113)</f>
        <v>0</v>
      </c>
      <c r="V113" s="24"/>
      <c r="W113" s="24"/>
      <c r="X113" s="24"/>
      <c r="Y113" s="25">
        <f>SUM(V113:X113)</f>
        <v>0</v>
      </c>
      <c r="Z113" s="24"/>
      <c r="AA113" s="24"/>
      <c r="AB113" s="24">
        <v>12040000</v>
      </c>
      <c r="AC113" s="25">
        <f>SUM(Z113:AB113)</f>
        <v>12040000</v>
      </c>
      <c r="AD113" s="24"/>
      <c r="AE113" s="24">
        <v>0</v>
      </c>
      <c r="AF113" s="24">
        <v>0</v>
      </c>
      <c r="AG113" s="25">
        <f>SUM(AD113:AF113)</f>
        <v>0</v>
      </c>
      <c r="AH113" s="25">
        <f>SUM(U113,Y113,AC113,AG113)</f>
        <v>12040000</v>
      </c>
      <c r="AI113" s="26">
        <f>IF(ISERROR(AH113/J112),0,AH113/J112)</f>
        <v>3.6848870661688189E-2</v>
      </c>
      <c r="AJ113" s="27">
        <f>IF(ISERROR(AH113/$AH$143),"-",AH113/$AH$143)</f>
        <v>9.2500115241007357E-3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9">
        <v>2</v>
      </c>
      <c r="B114" s="19"/>
      <c r="C114" s="40" t="s">
        <v>661</v>
      </c>
      <c r="D114" s="41">
        <v>45534</v>
      </c>
      <c r="E114" s="70" t="s">
        <v>663</v>
      </c>
      <c r="F114" s="64" t="s">
        <v>575</v>
      </c>
      <c r="G114" s="64" t="s">
        <v>574</v>
      </c>
      <c r="H114" s="29"/>
      <c r="I114" s="29"/>
      <c r="J114" s="186"/>
      <c r="K114" s="45">
        <v>11180000</v>
      </c>
      <c r="L114" s="64" t="s">
        <v>307</v>
      </c>
      <c r="M114" s="24"/>
      <c r="N114" s="24"/>
      <c r="O114" s="24"/>
      <c r="P114" s="30"/>
      <c r="Q114" s="30"/>
      <c r="R114" s="24"/>
      <c r="S114" s="24"/>
      <c r="T114" s="24"/>
      <c r="U114" s="25">
        <f>SUM(R114:T114)</f>
        <v>0</v>
      </c>
      <c r="V114" s="24"/>
      <c r="W114" s="24"/>
      <c r="X114" s="24"/>
      <c r="Y114" s="25">
        <f>SUM(V114:X114)</f>
        <v>0</v>
      </c>
      <c r="Z114" s="24"/>
      <c r="AA114" s="24"/>
      <c r="AB114" s="24">
        <v>11180000</v>
      </c>
      <c r="AC114" s="25">
        <f>SUM(Z114:AB114)</f>
        <v>11180000</v>
      </c>
      <c r="AD114" s="24"/>
      <c r="AE114" s="24"/>
      <c r="AF114" s="24"/>
      <c r="AG114" s="25">
        <f>SUM(AD114:AF114)</f>
        <v>0</v>
      </c>
      <c r="AH114" s="25">
        <f>SUM(U114,Y114,AC114,AG114)</f>
        <v>11180000</v>
      </c>
      <c r="AI114" s="26">
        <f>IF(ISERROR(AH114/J112),0,AH114/J112)</f>
        <v>3.4216808471567606E-2</v>
      </c>
      <c r="AJ114" s="27">
        <f>IF(ISERROR(AH114/$AH$143),"-",AH114/$AH$143)</f>
        <v>8.5892964152363971E-3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s="37" customFormat="1" ht="12.75" customHeight="1" x14ac:dyDescent="0.25">
      <c r="A115" s="201" t="s">
        <v>61</v>
      </c>
      <c r="B115" s="181"/>
      <c r="C115" s="181"/>
      <c r="D115" s="181"/>
      <c r="E115" s="181"/>
      <c r="F115" s="181"/>
      <c r="G115" s="181"/>
      <c r="H115" s="181"/>
      <c r="I115" s="202"/>
      <c r="J115" s="33">
        <f>+J112</f>
        <v>326740000</v>
      </c>
      <c r="K115" s="33">
        <f>SUM(K113:K114)</f>
        <v>23220000</v>
      </c>
      <c r="L115" s="32"/>
      <c r="M115" s="33">
        <f>SUM(M113:M114)</f>
        <v>0</v>
      </c>
      <c r="N115" s="33">
        <f>SUM(N113:N114)</f>
        <v>0</v>
      </c>
      <c r="O115" s="33">
        <f>SUM(O113:O114)</f>
        <v>0</v>
      </c>
      <c r="P115" s="34"/>
      <c r="Q115" s="35"/>
      <c r="R115" s="33">
        <f t="shared" ref="R115:AH115" si="37">SUM(R113:R114)</f>
        <v>0</v>
      </c>
      <c r="S115" s="33">
        <f t="shared" si="37"/>
        <v>0</v>
      </c>
      <c r="T115" s="33">
        <f t="shared" si="37"/>
        <v>0</v>
      </c>
      <c r="U115" s="33">
        <f t="shared" si="37"/>
        <v>0</v>
      </c>
      <c r="V115" s="33">
        <f t="shared" si="37"/>
        <v>0</v>
      </c>
      <c r="W115" s="33">
        <f t="shared" si="37"/>
        <v>0</v>
      </c>
      <c r="X115" s="33">
        <f t="shared" si="37"/>
        <v>0</v>
      </c>
      <c r="Y115" s="33">
        <f t="shared" si="37"/>
        <v>0</v>
      </c>
      <c r="Z115" s="33">
        <f t="shared" si="37"/>
        <v>0</v>
      </c>
      <c r="AA115" s="33">
        <f t="shared" si="37"/>
        <v>0</v>
      </c>
      <c r="AB115" s="33">
        <f t="shared" si="37"/>
        <v>23220000</v>
      </c>
      <c r="AC115" s="33">
        <f t="shared" si="37"/>
        <v>23220000</v>
      </c>
      <c r="AD115" s="33">
        <f t="shared" si="37"/>
        <v>0</v>
      </c>
      <c r="AE115" s="33">
        <f t="shared" si="37"/>
        <v>0</v>
      </c>
      <c r="AF115" s="33">
        <f t="shared" si="37"/>
        <v>0</v>
      </c>
      <c r="AG115" s="33">
        <f t="shared" si="37"/>
        <v>0</v>
      </c>
      <c r="AH115" s="33">
        <f t="shared" si="37"/>
        <v>23220000</v>
      </c>
      <c r="AI115" s="36">
        <f>IF(ISERROR(AH115/J115),0,AH115/J115)</f>
        <v>7.1065679133255802E-2</v>
      </c>
      <c r="AJ115" s="36">
        <f>IF(ISERROR(AH115/$AH$143),0,AH115/$AH$143)</f>
        <v>1.7839307939337135E-2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x14ac:dyDescent="0.25">
      <c r="A116" s="187" t="s">
        <v>62</v>
      </c>
      <c r="B116" s="188"/>
      <c r="C116" s="188"/>
      <c r="D116" s="188"/>
      <c r="E116" s="189"/>
      <c r="F116" s="9"/>
      <c r="G116" s="10"/>
      <c r="H116" s="11"/>
      <c r="I116" s="11"/>
      <c r="J116" s="185">
        <v>145100000</v>
      </c>
      <c r="K116" s="13"/>
      <c r="L116" s="14"/>
      <c r="M116" s="15"/>
      <c r="N116" s="15"/>
      <c r="O116" s="15"/>
      <c r="P116" s="10"/>
      <c r="Q116" s="16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7"/>
      <c r="AJ116" s="17"/>
    </row>
    <row r="117" spans="1:106" ht="24.95" customHeight="1" outlineLevel="1" x14ac:dyDescent="0.25">
      <c r="A117" s="19">
        <v>1</v>
      </c>
      <c r="B117" s="19"/>
      <c r="C117" s="40"/>
      <c r="D117" s="41"/>
      <c r="E117" s="70"/>
      <c r="F117" s="43"/>
      <c r="G117" s="147"/>
      <c r="H117" s="55"/>
      <c r="I117" s="55"/>
      <c r="J117" s="199"/>
      <c r="K117" s="57"/>
      <c r="L117" s="58"/>
      <c r="M117" s="47"/>
      <c r="N117" s="48"/>
      <c r="O117" s="47"/>
      <c r="P117" s="49"/>
      <c r="Q117" s="49"/>
      <c r="R117" s="24">
        <v>0</v>
      </c>
      <c r="S117" s="24">
        <v>0</v>
      </c>
      <c r="T117" s="24">
        <v>0</v>
      </c>
      <c r="U117" s="25">
        <f>SUM(R117:T117)</f>
        <v>0</v>
      </c>
      <c r="V117" s="24">
        <v>0</v>
      </c>
      <c r="W117" s="24">
        <v>0</v>
      </c>
      <c r="X117" s="24">
        <v>0</v>
      </c>
      <c r="Y117" s="25">
        <f>SUM(V117:X117)</f>
        <v>0</v>
      </c>
      <c r="Z117" s="24">
        <v>0</v>
      </c>
      <c r="AA117" s="24">
        <v>0</v>
      </c>
      <c r="AB117" s="24">
        <v>0</v>
      </c>
      <c r="AC117" s="25">
        <f>SUM(Z117:AB117)</f>
        <v>0</v>
      </c>
      <c r="AD117" s="24">
        <v>0</v>
      </c>
      <c r="AE117" s="24">
        <v>0</v>
      </c>
      <c r="AF117" s="24">
        <v>0</v>
      </c>
      <c r="AG117" s="25">
        <f>SUM(AD117:AF117)</f>
        <v>0</v>
      </c>
      <c r="AH117" s="25">
        <f>SUM(U117,Y117,AC117,AG117)</f>
        <v>0</v>
      </c>
      <c r="AI117" s="26">
        <f>IF(ISERROR(AH117/J117),0,AH117/J117)</f>
        <v>0</v>
      </c>
      <c r="AJ117" s="27">
        <f>IF(ISERROR(AH117/$AH$143),"-",AH117/$AH$143)</f>
        <v>0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s="37" customFormat="1" ht="12.75" customHeight="1" x14ac:dyDescent="0.25">
      <c r="A118" s="201" t="s">
        <v>63</v>
      </c>
      <c r="B118" s="181"/>
      <c r="C118" s="181"/>
      <c r="D118" s="181"/>
      <c r="E118" s="181"/>
      <c r="F118" s="181"/>
      <c r="G118" s="181"/>
      <c r="H118" s="181"/>
      <c r="I118" s="202"/>
      <c r="J118" s="33">
        <f>+J116</f>
        <v>145100000</v>
      </c>
      <c r="K118" s="33">
        <f>SUM(K117:K117)</f>
        <v>0</v>
      </c>
      <c r="L118" s="32"/>
      <c r="M118" s="33">
        <f>SUM(M117:M117)</f>
        <v>0</v>
      </c>
      <c r="N118" s="33">
        <f>SUM(N117:N117)</f>
        <v>0</v>
      </c>
      <c r="O118" s="33">
        <f>SUM(O117:O117)</f>
        <v>0</v>
      </c>
      <c r="P118" s="34"/>
      <c r="Q118" s="35"/>
      <c r="R118" s="33">
        <f t="shared" ref="R118:AH118" si="38">SUM(R117:R117)</f>
        <v>0</v>
      </c>
      <c r="S118" s="33">
        <f t="shared" si="38"/>
        <v>0</v>
      </c>
      <c r="T118" s="33">
        <f t="shared" si="38"/>
        <v>0</v>
      </c>
      <c r="U118" s="33">
        <f t="shared" si="38"/>
        <v>0</v>
      </c>
      <c r="V118" s="33">
        <f t="shared" si="38"/>
        <v>0</v>
      </c>
      <c r="W118" s="33">
        <f t="shared" si="38"/>
        <v>0</v>
      </c>
      <c r="X118" s="33">
        <f t="shared" si="38"/>
        <v>0</v>
      </c>
      <c r="Y118" s="33">
        <f t="shared" si="38"/>
        <v>0</v>
      </c>
      <c r="Z118" s="33">
        <f t="shared" si="38"/>
        <v>0</v>
      </c>
      <c r="AA118" s="33">
        <f t="shared" si="38"/>
        <v>0</v>
      </c>
      <c r="AB118" s="33">
        <f t="shared" si="38"/>
        <v>0</v>
      </c>
      <c r="AC118" s="33">
        <f t="shared" si="38"/>
        <v>0</v>
      </c>
      <c r="AD118" s="33">
        <f t="shared" si="38"/>
        <v>0</v>
      </c>
      <c r="AE118" s="33">
        <f t="shared" si="38"/>
        <v>0</v>
      </c>
      <c r="AF118" s="33">
        <f t="shared" si="38"/>
        <v>0</v>
      </c>
      <c r="AG118" s="33">
        <f t="shared" si="38"/>
        <v>0</v>
      </c>
      <c r="AH118" s="33">
        <f t="shared" si="38"/>
        <v>0</v>
      </c>
      <c r="AI118" s="36">
        <f>IF(ISERROR(AH118/J118),0,AH118/J118)</f>
        <v>0</v>
      </c>
      <c r="AJ118" s="36">
        <f>IF(ISERROR(AH118/$AH$143),0,AH118/$AH$143)</f>
        <v>0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x14ac:dyDescent="0.25">
      <c r="A119" s="187" t="s">
        <v>64</v>
      </c>
      <c r="B119" s="188"/>
      <c r="C119" s="188"/>
      <c r="D119" s="188"/>
      <c r="E119" s="189"/>
      <c r="F119" s="9"/>
      <c r="G119" s="10"/>
      <c r="H119" s="11"/>
      <c r="I119" s="11"/>
      <c r="J119" s="185">
        <v>49200000</v>
      </c>
      <c r="K119" s="13"/>
      <c r="L119" s="14"/>
      <c r="M119" s="15"/>
      <c r="N119" s="15"/>
      <c r="O119" s="15"/>
      <c r="P119" s="10"/>
      <c r="Q119" s="16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7"/>
      <c r="AJ119" s="17"/>
    </row>
    <row r="120" spans="1:106" ht="24.95" customHeight="1" outlineLevel="1" x14ac:dyDescent="0.25">
      <c r="A120" s="19">
        <v>1</v>
      </c>
      <c r="B120" s="46"/>
      <c r="C120" s="46" t="s">
        <v>664</v>
      </c>
      <c r="D120" s="41">
        <v>45499</v>
      </c>
      <c r="E120" s="59" t="s">
        <v>667</v>
      </c>
      <c r="F120" s="64" t="s">
        <v>575</v>
      </c>
      <c r="G120" s="64" t="s">
        <v>574</v>
      </c>
      <c r="H120" s="55"/>
      <c r="I120" s="55"/>
      <c r="J120" s="199"/>
      <c r="K120" s="45">
        <v>24000000</v>
      </c>
      <c r="L120" s="64" t="s">
        <v>307</v>
      </c>
      <c r="M120" s="62"/>
      <c r="N120" s="62"/>
      <c r="O120" s="10"/>
      <c r="P120" s="10"/>
      <c r="Q120" s="10"/>
      <c r="R120" s="63"/>
      <c r="S120" s="63"/>
      <c r="T120" s="63"/>
      <c r="U120" s="13">
        <f>SUM(R120:T120)</f>
        <v>0</v>
      </c>
      <c r="V120" s="24"/>
      <c r="W120" s="24"/>
      <c r="X120" s="24"/>
      <c r="Y120" s="25">
        <f>SUM(V120:X120)</f>
        <v>0</v>
      </c>
      <c r="Z120" s="24"/>
      <c r="AA120" s="45">
        <v>24000000</v>
      </c>
      <c r="AB120" s="24"/>
      <c r="AC120" s="25">
        <f>SUM(Z120:AB120)</f>
        <v>24000000</v>
      </c>
      <c r="AD120" s="24"/>
      <c r="AE120" s="24"/>
      <c r="AF120" s="24"/>
      <c r="AG120" s="25">
        <f>SUM(AD120:AF120)</f>
        <v>0</v>
      </c>
      <c r="AH120" s="25">
        <f>SUM(U120,Y120,AC120,AG120)</f>
        <v>24000000</v>
      </c>
      <c r="AI120" s="26">
        <f>IF(ISERROR(AH120/J119),0,AH120/J119)</f>
        <v>0.48780487804878048</v>
      </c>
      <c r="AJ120" s="27">
        <f>IF(ISERROR(AH120/$AH$143),"-",AH120/$AH$143)</f>
        <v>1.843856117760944E-2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25">
      <c r="A121" s="19">
        <v>2</v>
      </c>
      <c r="B121" s="46"/>
      <c r="C121" s="46" t="s">
        <v>665</v>
      </c>
      <c r="D121" s="41">
        <v>45499</v>
      </c>
      <c r="E121" s="59" t="s">
        <v>668</v>
      </c>
      <c r="F121" s="64" t="s">
        <v>575</v>
      </c>
      <c r="G121" s="64" t="s">
        <v>574</v>
      </c>
      <c r="H121" s="55"/>
      <c r="I121" s="55"/>
      <c r="J121" s="199"/>
      <c r="K121" s="45">
        <v>13200000</v>
      </c>
      <c r="L121" s="64" t="s">
        <v>307</v>
      </c>
      <c r="M121" s="62"/>
      <c r="N121" s="62"/>
      <c r="O121" s="67"/>
      <c r="P121" s="10"/>
      <c r="Q121" s="10"/>
      <c r="R121" s="63"/>
      <c r="S121" s="63"/>
      <c r="T121" s="63"/>
      <c r="U121" s="13">
        <f>SUM(R121:T121)</f>
        <v>0</v>
      </c>
      <c r="V121" s="24"/>
      <c r="W121" s="24"/>
      <c r="X121" s="24"/>
      <c r="Y121" s="25">
        <f>SUM(V121:X121)</f>
        <v>0</v>
      </c>
      <c r="Z121" s="24"/>
      <c r="AA121" s="45">
        <v>13200000</v>
      </c>
      <c r="AB121" s="24"/>
      <c r="AC121" s="25">
        <f>SUM(Z121:AB121)</f>
        <v>13200000</v>
      </c>
      <c r="AD121" s="24"/>
      <c r="AE121" s="24"/>
      <c r="AF121" s="24"/>
      <c r="AG121" s="25">
        <f>SUM(AD121:AF121)</f>
        <v>0</v>
      </c>
      <c r="AH121" s="25">
        <f>SUM(U121,Y121,AC121,AG121)</f>
        <v>13200000</v>
      </c>
      <c r="AI121" s="26">
        <f>IF(ISERROR(AH121/J119),0,AH121/J119)</f>
        <v>0.26829268292682928</v>
      </c>
      <c r="AJ121" s="27">
        <f>IF(ISERROR(AH121/$AH$143),"-",AH121/$AH$143)</f>
        <v>1.0141208647685192E-2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25">
      <c r="A122" s="19">
        <v>3</v>
      </c>
      <c r="B122" s="19"/>
      <c r="C122" s="46" t="s">
        <v>666</v>
      </c>
      <c r="D122" s="41">
        <v>45496</v>
      </c>
      <c r="E122" s="59" t="s">
        <v>669</v>
      </c>
      <c r="F122" s="64" t="s">
        <v>575</v>
      </c>
      <c r="G122" s="64" t="s">
        <v>574</v>
      </c>
      <c r="H122" s="29"/>
      <c r="I122" s="29"/>
      <c r="J122" s="186"/>
      <c r="K122" s="45">
        <v>12000000</v>
      </c>
      <c r="L122" s="64" t="s">
        <v>307</v>
      </c>
      <c r="M122" s="93"/>
      <c r="N122" s="93"/>
      <c r="O122" s="24"/>
      <c r="P122" s="64"/>
      <c r="Q122" s="64"/>
      <c r="R122" s="93"/>
      <c r="S122" s="93"/>
      <c r="T122" s="93"/>
      <c r="U122" s="13">
        <f>SUM(R122:T122)</f>
        <v>0</v>
      </c>
      <c r="V122" s="24"/>
      <c r="W122" s="24"/>
      <c r="X122" s="24"/>
      <c r="Y122" s="25">
        <f>SUM(V122:X122)</f>
        <v>0</v>
      </c>
      <c r="Z122" s="24"/>
      <c r="AA122" s="45">
        <v>12000000</v>
      </c>
      <c r="AB122" s="24"/>
      <c r="AC122" s="25">
        <f>SUM(Z122:AB122)</f>
        <v>12000000</v>
      </c>
      <c r="AD122" s="24"/>
      <c r="AE122" s="24"/>
      <c r="AF122" s="24"/>
      <c r="AG122" s="25">
        <f>SUM(AD122:AF122)</f>
        <v>0</v>
      </c>
      <c r="AH122" s="25">
        <f>SUM(U122,Y122,AC122,AG122)</f>
        <v>12000000</v>
      </c>
      <c r="AI122" s="26">
        <f>IF(ISERROR(AH122/J119),0,AH122/J119)</f>
        <v>0.24390243902439024</v>
      </c>
      <c r="AJ122" s="27">
        <f>IF(ISERROR(AH122/$AH$143),"-",AH122/$AH$143)</f>
        <v>9.2192805888047201E-3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s="37" customFormat="1" ht="12.75" customHeight="1" x14ac:dyDescent="0.25">
      <c r="A123" s="180" t="s">
        <v>65</v>
      </c>
      <c r="B123" s="182"/>
      <c r="C123" s="182"/>
      <c r="D123" s="182"/>
      <c r="E123" s="182"/>
      <c r="F123" s="182"/>
      <c r="G123" s="182"/>
      <c r="H123" s="182"/>
      <c r="I123" s="183"/>
      <c r="J123" s="33">
        <f>+J119</f>
        <v>49200000</v>
      </c>
      <c r="K123" s="33">
        <f>SUM(K120:K122)</f>
        <v>49200000</v>
      </c>
      <c r="L123" s="32"/>
      <c r="M123" s="33">
        <f>SUM(M120:M122)</f>
        <v>0</v>
      </c>
      <c r="N123" s="33">
        <f>SUM(N120:N122)</f>
        <v>0</v>
      </c>
      <c r="O123" s="33">
        <f>SUM(O120:O122)</f>
        <v>0</v>
      </c>
      <c r="P123" s="34"/>
      <c r="Q123" s="35"/>
      <c r="R123" s="33">
        <f t="shared" ref="R123:AH123" si="39">SUM(R120:R122)</f>
        <v>0</v>
      </c>
      <c r="S123" s="33">
        <f t="shared" si="39"/>
        <v>0</v>
      </c>
      <c r="T123" s="33">
        <f t="shared" si="39"/>
        <v>0</v>
      </c>
      <c r="U123" s="33">
        <f t="shared" si="39"/>
        <v>0</v>
      </c>
      <c r="V123" s="33">
        <f t="shared" si="39"/>
        <v>0</v>
      </c>
      <c r="W123" s="33">
        <f t="shared" si="39"/>
        <v>0</v>
      </c>
      <c r="X123" s="33">
        <f t="shared" si="39"/>
        <v>0</v>
      </c>
      <c r="Y123" s="33">
        <f t="shared" si="39"/>
        <v>0</v>
      </c>
      <c r="Z123" s="33">
        <f t="shared" si="39"/>
        <v>0</v>
      </c>
      <c r="AA123" s="33">
        <f t="shared" si="39"/>
        <v>49200000</v>
      </c>
      <c r="AB123" s="33">
        <f t="shared" si="39"/>
        <v>0</v>
      </c>
      <c r="AC123" s="33">
        <f t="shared" si="39"/>
        <v>49200000</v>
      </c>
      <c r="AD123" s="33">
        <f t="shared" si="39"/>
        <v>0</v>
      </c>
      <c r="AE123" s="33">
        <f t="shared" si="39"/>
        <v>0</v>
      </c>
      <c r="AF123" s="33">
        <f t="shared" si="39"/>
        <v>0</v>
      </c>
      <c r="AG123" s="33">
        <f t="shared" si="39"/>
        <v>0</v>
      </c>
      <c r="AH123" s="33">
        <f t="shared" si="39"/>
        <v>49200000</v>
      </c>
      <c r="AI123" s="36">
        <f>IF(ISERROR(AH123/J123),0,AH123/J123)</f>
        <v>1</v>
      </c>
      <c r="AJ123" s="36">
        <f>IF(ISERROR(AH123/$AH$143),0,AH123/$AH$143)</f>
        <v>3.7799050414099353E-2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x14ac:dyDescent="0.25">
      <c r="A124" s="187" t="s">
        <v>66</v>
      </c>
      <c r="B124" s="188"/>
      <c r="C124" s="188"/>
      <c r="D124" s="188"/>
      <c r="E124" s="189"/>
      <c r="F124" s="66"/>
      <c r="G124" s="67"/>
      <c r="H124" s="68"/>
      <c r="I124" s="68"/>
      <c r="J124" s="185">
        <v>18000000</v>
      </c>
      <c r="K124" s="13"/>
      <c r="L124" s="14"/>
      <c r="M124" s="15"/>
      <c r="N124" s="15"/>
      <c r="O124" s="15"/>
      <c r="P124" s="10"/>
      <c r="Q124" s="16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7"/>
      <c r="AJ124" s="17"/>
    </row>
    <row r="125" spans="1:106" ht="24.95" customHeight="1" outlineLevel="1" x14ac:dyDescent="0.25">
      <c r="A125" s="19">
        <v>1</v>
      </c>
      <c r="B125" s="19"/>
      <c r="C125" s="64"/>
      <c r="D125" s="29"/>
      <c r="E125" s="64"/>
      <c r="F125" s="64"/>
      <c r="G125" s="64"/>
      <c r="H125" s="21"/>
      <c r="I125" s="21"/>
      <c r="J125" s="186"/>
      <c r="K125" s="45">
        <v>18000000</v>
      </c>
      <c r="L125" s="22"/>
      <c r="M125" s="24"/>
      <c r="N125" s="24"/>
      <c r="O125" s="24"/>
      <c r="P125" s="22"/>
      <c r="Q125" s="22"/>
      <c r="R125" s="24"/>
      <c r="S125" s="24"/>
      <c r="T125" s="24"/>
      <c r="U125" s="25">
        <f>SUM(R125:T125)</f>
        <v>0</v>
      </c>
      <c r="V125" s="24"/>
      <c r="W125" s="24"/>
      <c r="X125" s="24"/>
      <c r="Y125" s="25">
        <f>SUM(V125:X125)</f>
        <v>0</v>
      </c>
      <c r="Z125" s="24"/>
      <c r="AA125" s="24"/>
      <c r="AB125" s="24"/>
      <c r="AC125" s="25">
        <f>SUM(Z125:AB125)</f>
        <v>0</v>
      </c>
      <c r="AD125" s="24"/>
      <c r="AE125" s="24"/>
      <c r="AF125" s="24"/>
      <c r="AG125" s="25">
        <f>SUM(AD125:AF125)</f>
        <v>0</v>
      </c>
      <c r="AH125" s="25">
        <f>SUM(U125,Y125,AC125,AG125)</f>
        <v>0</v>
      </c>
      <c r="AI125" s="26">
        <f>IF(ISERROR(AH125/J125),0,AH125/J125)</f>
        <v>0</v>
      </c>
      <c r="AJ125" s="27">
        <f>IF(ISERROR(AH125/$AH$143),"-",AH125/$AH$143)</f>
        <v>0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s="37" customFormat="1" ht="12.75" customHeight="1" x14ac:dyDescent="0.25">
      <c r="A126" s="201" t="s">
        <v>67</v>
      </c>
      <c r="B126" s="181"/>
      <c r="C126" s="181"/>
      <c r="D126" s="181"/>
      <c r="E126" s="181"/>
      <c r="F126" s="181"/>
      <c r="G126" s="181"/>
      <c r="H126" s="181"/>
      <c r="I126" s="202"/>
      <c r="J126" s="33">
        <f>+J124</f>
        <v>18000000</v>
      </c>
      <c r="K126" s="33">
        <f>SUM(K125:K125)</f>
        <v>18000000</v>
      </c>
      <c r="L126" s="32"/>
      <c r="M126" s="33">
        <f>SUM(M125:M125)</f>
        <v>0</v>
      </c>
      <c r="N126" s="33">
        <f>SUM(N125:N125)</f>
        <v>0</v>
      </c>
      <c r="O126" s="33">
        <f>SUM(O125:O125)</f>
        <v>0</v>
      </c>
      <c r="P126" s="34"/>
      <c r="Q126" s="35"/>
      <c r="R126" s="33">
        <f t="shared" ref="R126:AH126" si="40">SUM(R125:R125)</f>
        <v>0</v>
      </c>
      <c r="S126" s="33">
        <f t="shared" si="40"/>
        <v>0</v>
      </c>
      <c r="T126" s="33">
        <f t="shared" si="40"/>
        <v>0</v>
      </c>
      <c r="U126" s="33">
        <f t="shared" si="40"/>
        <v>0</v>
      </c>
      <c r="V126" s="33">
        <f t="shared" si="40"/>
        <v>0</v>
      </c>
      <c r="W126" s="33">
        <f t="shared" si="40"/>
        <v>0</v>
      </c>
      <c r="X126" s="33">
        <f t="shared" si="40"/>
        <v>0</v>
      </c>
      <c r="Y126" s="33">
        <f t="shared" si="40"/>
        <v>0</v>
      </c>
      <c r="Z126" s="33">
        <f t="shared" si="40"/>
        <v>0</v>
      </c>
      <c r="AA126" s="33">
        <f t="shared" si="40"/>
        <v>0</v>
      </c>
      <c r="AB126" s="33">
        <f t="shared" si="40"/>
        <v>0</v>
      </c>
      <c r="AC126" s="33">
        <f t="shared" si="40"/>
        <v>0</v>
      </c>
      <c r="AD126" s="33">
        <f t="shared" si="40"/>
        <v>0</v>
      </c>
      <c r="AE126" s="33">
        <f t="shared" si="40"/>
        <v>0</v>
      </c>
      <c r="AF126" s="33">
        <f t="shared" si="40"/>
        <v>0</v>
      </c>
      <c r="AG126" s="33">
        <f t="shared" si="40"/>
        <v>0</v>
      </c>
      <c r="AH126" s="33">
        <f t="shared" si="40"/>
        <v>0</v>
      </c>
      <c r="AI126" s="36">
        <f>IF(ISERROR(AH126/J126),0,AH126/J126)</f>
        <v>0</v>
      </c>
      <c r="AJ126" s="36">
        <f>IF(ISERROR(AH126/$AH$143),0,AH126/$AH$143)</f>
        <v>0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x14ac:dyDescent="0.25">
      <c r="A127" s="187" t="s">
        <v>68</v>
      </c>
      <c r="B127" s="188"/>
      <c r="C127" s="188"/>
      <c r="D127" s="188"/>
      <c r="E127" s="189"/>
      <c r="F127" s="9"/>
      <c r="G127" s="10"/>
      <c r="H127" s="11"/>
      <c r="I127" s="11"/>
      <c r="J127" s="185">
        <v>106300000</v>
      </c>
      <c r="K127" s="13"/>
      <c r="L127" s="14"/>
      <c r="M127" s="15"/>
      <c r="N127" s="15"/>
      <c r="O127" s="15"/>
      <c r="P127" s="10"/>
      <c r="Q127" s="16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7"/>
      <c r="AJ127" s="17"/>
    </row>
    <row r="128" spans="1:106" ht="24.95" customHeight="1" outlineLevel="1" x14ac:dyDescent="0.25">
      <c r="A128" s="19">
        <v>1</v>
      </c>
      <c r="B128" s="19"/>
      <c r="C128" s="64"/>
      <c r="D128" s="29"/>
      <c r="E128" s="64"/>
      <c r="F128" s="64"/>
      <c r="G128" s="64"/>
      <c r="H128" s="29"/>
      <c r="I128" s="29"/>
      <c r="J128" s="186"/>
      <c r="K128" s="23"/>
      <c r="L128" s="22"/>
      <c r="M128" s="24"/>
      <c r="N128" s="24"/>
      <c r="O128" s="24"/>
      <c r="P128" s="22"/>
      <c r="Q128" s="22"/>
      <c r="R128" s="24"/>
      <c r="S128" s="24"/>
      <c r="T128" s="24"/>
      <c r="U128" s="25">
        <f>SUM(R128:T128)</f>
        <v>0</v>
      </c>
      <c r="V128" s="24"/>
      <c r="W128" s="24"/>
      <c r="X128" s="24"/>
      <c r="Y128" s="25">
        <f>SUM(V128:X128)</f>
        <v>0</v>
      </c>
      <c r="Z128" s="24"/>
      <c r="AA128" s="24"/>
      <c r="AB128" s="24"/>
      <c r="AC128" s="25">
        <f>SUM(Z128:AB128)</f>
        <v>0</v>
      </c>
      <c r="AD128" s="24"/>
      <c r="AE128" s="24"/>
      <c r="AF128" s="24"/>
      <c r="AG128" s="25">
        <f>SUM(AD128:AF128)</f>
        <v>0</v>
      </c>
      <c r="AH128" s="25">
        <f>SUM(U128,Y128,AC128,AG128)</f>
        <v>0</v>
      </c>
      <c r="AI128" s="26">
        <f>IF(ISERROR(AH128/J128),0,AH128/J128)</f>
        <v>0</v>
      </c>
      <c r="AJ128" s="27">
        <f>IF(ISERROR(AH128/$AH$143),"-",AH128/$AH$143)</f>
        <v>0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s="37" customFormat="1" ht="12.75" customHeight="1" x14ac:dyDescent="0.25">
      <c r="A129" s="201" t="s">
        <v>69</v>
      </c>
      <c r="B129" s="181"/>
      <c r="C129" s="181"/>
      <c r="D129" s="181"/>
      <c r="E129" s="181"/>
      <c r="F129" s="181"/>
      <c r="G129" s="181"/>
      <c r="H129" s="181"/>
      <c r="I129" s="202"/>
      <c r="J129" s="33">
        <f>+J127</f>
        <v>106300000</v>
      </c>
      <c r="K129" s="33">
        <f>SUM(K128:K128)</f>
        <v>0</v>
      </c>
      <c r="L129" s="32"/>
      <c r="M129" s="33">
        <f>SUM(M128:M128)</f>
        <v>0</v>
      </c>
      <c r="N129" s="33">
        <f>SUM(N128:N128)</f>
        <v>0</v>
      </c>
      <c r="O129" s="33">
        <f>SUM(O128:O128)</f>
        <v>0</v>
      </c>
      <c r="P129" s="34"/>
      <c r="Q129" s="35"/>
      <c r="R129" s="33">
        <f t="shared" ref="R129:AH129" si="41">SUM(R128:R128)</f>
        <v>0</v>
      </c>
      <c r="S129" s="33">
        <f t="shared" si="41"/>
        <v>0</v>
      </c>
      <c r="T129" s="33">
        <f t="shared" si="41"/>
        <v>0</v>
      </c>
      <c r="U129" s="33">
        <f t="shared" si="41"/>
        <v>0</v>
      </c>
      <c r="V129" s="33">
        <f t="shared" si="41"/>
        <v>0</v>
      </c>
      <c r="W129" s="33">
        <f t="shared" si="41"/>
        <v>0</v>
      </c>
      <c r="X129" s="33">
        <f t="shared" si="41"/>
        <v>0</v>
      </c>
      <c r="Y129" s="33">
        <f t="shared" si="41"/>
        <v>0</v>
      </c>
      <c r="Z129" s="33">
        <f t="shared" si="41"/>
        <v>0</v>
      </c>
      <c r="AA129" s="33">
        <f t="shared" si="41"/>
        <v>0</v>
      </c>
      <c r="AB129" s="33">
        <f t="shared" si="41"/>
        <v>0</v>
      </c>
      <c r="AC129" s="33">
        <f t="shared" si="41"/>
        <v>0</v>
      </c>
      <c r="AD129" s="33">
        <f t="shared" si="41"/>
        <v>0</v>
      </c>
      <c r="AE129" s="33">
        <f t="shared" si="41"/>
        <v>0</v>
      </c>
      <c r="AF129" s="33">
        <f t="shared" si="41"/>
        <v>0</v>
      </c>
      <c r="AG129" s="33">
        <f t="shared" si="41"/>
        <v>0</v>
      </c>
      <c r="AH129" s="33">
        <f t="shared" si="41"/>
        <v>0</v>
      </c>
      <c r="AI129" s="36">
        <f>IF(ISERROR(AH129/J129),0,AH129/J129)</f>
        <v>0</v>
      </c>
      <c r="AJ129" s="36">
        <f>IF(ISERROR(AH129/$AH$143),0,AH129/$AH$143)</f>
        <v>0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x14ac:dyDescent="0.25">
      <c r="A130" s="187" t="s">
        <v>70</v>
      </c>
      <c r="B130" s="188"/>
      <c r="C130" s="188"/>
      <c r="D130" s="188"/>
      <c r="E130" s="189"/>
      <c r="F130" s="9"/>
      <c r="G130" s="10"/>
      <c r="H130" s="11"/>
      <c r="I130" s="11"/>
      <c r="J130" s="185">
        <v>28800000</v>
      </c>
      <c r="K130" s="13"/>
      <c r="L130" s="14"/>
      <c r="M130" s="15"/>
      <c r="N130" s="15"/>
      <c r="O130" s="15"/>
      <c r="P130" s="10"/>
      <c r="Q130" s="16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7"/>
      <c r="AJ130" s="17"/>
    </row>
    <row r="131" spans="1:106" ht="24.95" customHeight="1" outlineLevel="1" x14ac:dyDescent="0.25">
      <c r="A131" s="19">
        <v>1</v>
      </c>
      <c r="B131" s="19"/>
      <c r="C131" s="46" t="s">
        <v>670</v>
      </c>
      <c r="D131" s="41">
        <v>45534</v>
      </c>
      <c r="E131" s="59" t="s">
        <v>566</v>
      </c>
      <c r="F131" s="64" t="s">
        <v>575</v>
      </c>
      <c r="G131" s="64" t="s">
        <v>574</v>
      </c>
      <c r="H131" s="29"/>
      <c r="I131" s="29"/>
      <c r="J131" s="199"/>
      <c r="K131" s="45">
        <v>12000000</v>
      </c>
      <c r="L131" s="64" t="s">
        <v>307</v>
      </c>
      <c r="M131" s="24"/>
      <c r="N131" s="24"/>
      <c r="O131" s="24"/>
      <c r="P131" s="22"/>
      <c r="Q131" s="22"/>
      <c r="R131" s="24"/>
      <c r="S131" s="24"/>
      <c r="T131" s="24"/>
      <c r="U131" s="25">
        <f>SUM(R131:T131)</f>
        <v>0</v>
      </c>
      <c r="V131" s="24"/>
      <c r="W131" s="24"/>
      <c r="X131" s="24"/>
      <c r="Y131" s="25">
        <f>SUM(V131:X131)</f>
        <v>0</v>
      </c>
      <c r="Z131" s="24"/>
      <c r="AA131" s="45">
        <v>12000000</v>
      </c>
      <c r="AB131" s="24"/>
      <c r="AC131" s="25">
        <f>SUM(Z131:AB131)</f>
        <v>12000000</v>
      </c>
      <c r="AD131" s="24"/>
      <c r="AE131" s="24"/>
      <c r="AF131" s="24"/>
      <c r="AG131" s="25">
        <f>SUM(AD131:AF131)</f>
        <v>0</v>
      </c>
      <c r="AH131" s="25">
        <f>SUM(U131,Y131,AC131,AG131)</f>
        <v>12000000</v>
      </c>
      <c r="AI131" s="26">
        <f>IF(ISERROR(AH131/J130),0,AH131/J130)</f>
        <v>0.41666666666666669</v>
      </c>
      <c r="AJ131" s="27">
        <f>IF(ISERROR(AH131/$AH$143),"-",AH131/$AH$143)</f>
        <v>9.2192805888047201E-3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25">
      <c r="A132" s="19">
        <v>2</v>
      </c>
      <c r="B132" s="19"/>
      <c r="C132" s="46" t="s">
        <v>626</v>
      </c>
      <c r="D132" s="41">
        <v>45532</v>
      </c>
      <c r="E132" s="59" t="s">
        <v>671</v>
      </c>
      <c r="F132" s="64" t="s">
        <v>575</v>
      </c>
      <c r="G132" s="64" t="s">
        <v>574</v>
      </c>
      <c r="H132" s="29"/>
      <c r="I132" s="29"/>
      <c r="J132" s="186"/>
      <c r="K132" s="45">
        <v>16800000</v>
      </c>
      <c r="L132" s="64" t="s">
        <v>307</v>
      </c>
      <c r="M132" s="24"/>
      <c r="N132" s="24"/>
      <c r="O132" s="24"/>
      <c r="P132" s="30"/>
      <c r="Q132" s="30"/>
      <c r="R132" s="24"/>
      <c r="S132" s="24"/>
      <c r="T132" s="24"/>
      <c r="U132" s="25">
        <f>SUM(R132:T132)</f>
        <v>0</v>
      </c>
      <c r="V132" s="24"/>
      <c r="W132" s="24"/>
      <c r="X132" s="24"/>
      <c r="Y132" s="25">
        <f>SUM(V132:X132)</f>
        <v>0</v>
      </c>
      <c r="Z132" s="24"/>
      <c r="AA132" s="45">
        <v>16800000</v>
      </c>
      <c r="AB132" s="24"/>
      <c r="AC132" s="25">
        <f>SUM(Z132:AB132)</f>
        <v>16800000</v>
      </c>
      <c r="AD132" s="24"/>
      <c r="AE132" s="24"/>
      <c r="AF132" s="24"/>
      <c r="AG132" s="25">
        <f>SUM(AD132:AF132)</f>
        <v>0</v>
      </c>
      <c r="AH132" s="25">
        <f>SUM(U132,Y132,AC132,AG132)</f>
        <v>16800000</v>
      </c>
      <c r="AI132" s="26">
        <f>IF(ISERROR(AH132/J130),0,AH132/J130)</f>
        <v>0.58333333333333337</v>
      </c>
      <c r="AJ132" s="27">
        <f>IF(ISERROR(AH132/$AH$143),"-",AH132/$AH$143)</f>
        <v>1.2906992824326608E-2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s="37" customFormat="1" ht="12.75" customHeight="1" x14ac:dyDescent="0.25">
      <c r="A133" s="180" t="s">
        <v>71</v>
      </c>
      <c r="B133" s="182"/>
      <c r="C133" s="182"/>
      <c r="D133" s="182"/>
      <c r="E133" s="182"/>
      <c r="F133" s="182"/>
      <c r="G133" s="182"/>
      <c r="H133" s="182"/>
      <c r="I133" s="183"/>
      <c r="J133" s="33">
        <f>+J130</f>
        <v>28800000</v>
      </c>
      <c r="K133" s="33">
        <f>SUM(K131:K132)</f>
        <v>28800000</v>
      </c>
      <c r="L133" s="32"/>
      <c r="M133" s="33">
        <f>SUM(M131:M132)</f>
        <v>0</v>
      </c>
      <c r="N133" s="33">
        <f>SUM(N131:N132)</f>
        <v>0</v>
      </c>
      <c r="O133" s="33">
        <f>SUM(O131:O132)</f>
        <v>0</v>
      </c>
      <c r="P133" s="34"/>
      <c r="Q133" s="35"/>
      <c r="R133" s="33">
        <f t="shared" ref="R133:AH133" si="42">SUM(R131:R132)</f>
        <v>0</v>
      </c>
      <c r="S133" s="33">
        <f t="shared" si="42"/>
        <v>0</v>
      </c>
      <c r="T133" s="33">
        <f t="shared" si="42"/>
        <v>0</v>
      </c>
      <c r="U133" s="33">
        <f t="shared" si="42"/>
        <v>0</v>
      </c>
      <c r="V133" s="33">
        <f t="shared" si="42"/>
        <v>0</v>
      </c>
      <c r="W133" s="33">
        <f t="shared" si="42"/>
        <v>0</v>
      </c>
      <c r="X133" s="33">
        <f t="shared" si="42"/>
        <v>0</v>
      </c>
      <c r="Y133" s="33">
        <f t="shared" si="42"/>
        <v>0</v>
      </c>
      <c r="Z133" s="33">
        <f t="shared" si="42"/>
        <v>0</v>
      </c>
      <c r="AA133" s="33">
        <f t="shared" si="42"/>
        <v>28800000</v>
      </c>
      <c r="AB133" s="33">
        <f t="shared" si="42"/>
        <v>0</v>
      </c>
      <c r="AC133" s="33">
        <f t="shared" si="42"/>
        <v>28800000</v>
      </c>
      <c r="AD133" s="33">
        <f t="shared" si="42"/>
        <v>0</v>
      </c>
      <c r="AE133" s="33">
        <f t="shared" si="42"/>
        <v>0</v>
      </c>
      <c r="AF133" s="33">
        <f t="shared" si="42"/>
        <v>0</v>
      </c>
      <c r="AG133" s="33">
        <f t="shared" si="42"/>
        <v>0</v>
      </c>
      <c r="AH133" s="33">
        <f t="shared" si="42"/>
        <v>28800000</v>
      </c>
      <c r="AI133" s="36">
        <f>IF(ISERROR(AH133/J133),0,AH133/J133)</f>
        <v>1</v>
      </c>
      <c r="AJ133" s="36">
        <f>IF(ISERROR(AH133/$AH$143),0,AH133/$AH$143)</f>
        <v>2.212627341313133E-2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x14ac:dyDescent="0.25">
      <c r="A134" s="187" t="s">
        <v>163</v>
      </c>
      <c r="B134" s="188"/>
      <c r="C134" s="188"/>
      <c r="D134" s="188"/>
      <c r="E134" s="189"/>
      <c r="F134" s="9"/>
      <c r="G134" s="10"/>
      <c r="H134" s="11"/>
      <c r="I134" s="11"/>
      <c r="J134" s="185">
        <v>252250000</v>
      </c>
      <c r="K134" s="13"/>
      <c r="L134" s="14"/>
      <c r="M134" s="15"/>
      <c r="N134" s="15"/>
      <c r="O134" s="15"/>
      <c r="P134" s="10"/>
      <c r="Q134" s="16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7"/>
      <c r="AJ134" s="17"/>
    </row>
    <row r="135" spans="1:106" ht="24.95" customHeight="1" outlineLevel="1" x14ac:dyDescent="0.25">
      <c r="A135" s="19">
        <v>1</v>
      </c>
      <c r="B135" s="19"/>
      <c r="C135" s="64"/>
      <c r="D135" s="29"/>
      <c r="E135" s="64"/>
      <c r="F135" s="64"/>
      <c r="G135" s="64"/>
      <c r="H135" s="29"/>
      <c r="I135" s="29"/>
      <c r="J135" s="199"/>
      <c r="K135" s="23"/>
      <c r="L135" s="22"/>
      <c r="M135" s="24"/>
      <c r="N135" s="24"/>
      <c r="O135" s="24"/>
      <c r="P135" s="22"/>
      <c r="Q135" s="22"/>
      <c r="R135" s="24"/>
      <c r="S135" s="24"/>
      <c r="T135" s="24"/>
      <c r="U135" s="25"/>
      <c r="V135" s="24"/>
      <c r="W135" s="24"/>
      <c r="X135" s="24"/>
      <c r="Y135" s="25"/>
      <c r="Z135" s="24"/>
      <c r="AA135" s="24"/>
      <c r="AB135" s="24"/>
      <c r="AC135" s="25"/>
      <c r="AD135" s="24"/>
      <c r="AE135" s="24"/>
      <c r="AF135" s="24"/>
      <c r="AG135" s="25"/>
      <c r="AH135" s="25"/>
      <c r="AI135" s="26"/>
      <c r="AJ135" s="27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s="37" customFormat="1" ht="12.75" customHeight="1" x14ac:dyDescent="0.25">
      <c r="A136" s="180" t="s">
        <v>672</v>
      </c>
      <c r="B136" s="182"/>
      <c r="C136" s="182"/>
      <c r="D136" s="182"/>
      <c r="E136" s="182"/>
      <c r="F136" s="182"/>
      <c r="G136" s="182"/>
      <c r="H136" s="182"/>
      <c r="I136" s="183"/>
      <c r="J136" s="33">
        <f>+J134</f>
        <v>252250000</v>
      </c>
      <c r="K136" s="33"/>
      <c r="L136" s="32"/>
      <c r="M136" s="33"/>
      <c r="N136" s="33"/>
      <c r="O136" s="33"/>
      <c r="P136" s="34"/>
      <c r="Q136" s="35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6"/>
      <c r="AJ136" s="36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x14ac:dyDescent="0.25">
      <c r="A137" s="187" t="s">
        <v>72</v>
      </c>
      <c r="B137" s="188"/>
      <c r="C137" s="188"/>
      <c r="D137" s="188"/>
      <c r="E137" s="189"/>
      <c r="F137" s="9"/>
      <c r="G137" s="10"/>
      <c r="H137" s="11"/>
      <c r="I137" s="11"/>
      <c r="J137" s="185">
        <v>113550000</v>
      </c>
      <c r="K137" s="13"/>
      <c r="L137" s="14"/>
      <c r="M137" s="15"/>
      <c r="N137" s="15"/>
      <c r="O137" s="15"/>
      <c r="P137" s="10"/>
      <c r="Q137" s="16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7"/>
      <c r="AJ137" s="17"/>
    </row>
    <row r="138" spans="1:106" ht="24.95" customHeight="1" outlineLevel="1" x14ac:dyDescent="0.25">
      <c r="A138" s="19">
        <v>1</v>
      </c>
      <c r="B138" s="19"/>
      <c r="C138" s="64"/>
      <c r="D138" s="29"/>
      <c r="E138" s="64"/>
      <c r="F138" s="64"/>
      <c r="G138" s="64"/>
      <c r="H138" s="29"/>
      <c r="I138" s="29"/>
      <c r="J138" s="186"/>
      <c r="K138" s="23"/>
      <c r="L138" s="22"/>
      <c r="M138" s="24"/>
      <c r="N138" s="24"/>
      <c r="O138" s="24"/>
      <c r="P138" s="22"/>
      <c r="Q138" s="22"/>
      <c r="R138" s="24"/>
      <c r="S138" s="24"/>
      <c r="T138" s="24"/>
      <c r="U138" s="25">
        <f>SUM(R138:T138)</f>
        <v>0</v>
      </c>
      <c r="V138" s="24"/>
      <c r="W138" s="24"/>
      <c r="X138" s="24"/>
      <c r="Y138" s="25">
        <f>SUM(V138:X138)</f>
        <v>0</v>
      </c>
      <c r="Z138" s="24"/>
      <c r="AA138" s="24"/>
      <c r="AB138" s="24"/>
      <c r="AC138" s="25">
        <f>SUM(Z138:AB138)</f>
        <v>0</v>
      </c>
      <c r="AD138" s="24"/>
      <c r="AE138" s="24"/>
      <c r="AF138" s="24"/>
      <c r="AG138" s="25">
        <f>SUM(AD138:AF138)</f>
        <v>0</v>
      </c>
      <c r="AH138" s="25">
        <f>SUM(U138,Y138,AC138,AG138)</f>
        <v>0</v>
      </c>
      <c r="AI138" s="26">
        <f>IF(ISERROR(AH138/J138),0,AH138/J138)</f>
        <v>0</v>
      </c>
      <c r="AJ138" s="27">
        <f>IF(ISERROR(AH138/$AH$143),"-",AH138/$AH$143)</f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s="37" customFormat="1" ht="12.75" customHeight="1" x14ac:dyDescent="0.25">
      <c r="A139" s="180" t="s">
        <v>73</v>
      </c>
      <c r="B139" s="182"/>
      <c r="C139" s="182"/>
      <c r="D139" s="182"/>
      <c r="E139" s="182"/>
      <c r="F139" s="182"/>
      <c r="G139" s="182"/>
      <c r="H139" s="182"/>
      <c r="I139" s="183"/>
      <c r="J139" s="33">
        <f>+J137</f>
        <v>113550000</v>
      </c>
      <c r="K139" s="33">
        <f>SUM(K138:K138)</f>
        <v>0</v>
      </c>
      <c r="L139" s="32"/>
      <c r="M139" s="33">
        <f>SUM(M138:M138)</f>
        <v>0</v>
      </c>
      <c r="N139" s="33">
        <f>SUM(N138:N138)</f>
        <v>0</v>
      </c>
      <c r="O139" s="33">
        <f>SUM(O138:O138)</f>
        <v>0</v>
      </c>
      <c r="P139" s="34"/>
      <c r="Q139" s="35"/>
      <c r="R139" s="33">
        <f t="shared" ref="R139:AH139" si="43">SUM(R138:R138)</f>
        <v>0</v>
      </c>
      <c r="S139" s="33">
        <f t="shared" si="43"/>
        <v>0</v>
      </c>
      <c r="T139" s="33">
        <f t="shared" si="43"/>
        <v>0</v>
      </c>
      <c r="U139" s="33">
        <f t="shared" si="43"/>
        <v>0</v>
      </c>
      <c r="V139" s="33">
        <f t="shared" si="43"/>
        <v>0</v>
      </c>
      <c r="W139" s="33">
        <f t="shared" si="43"/>
        <v>0</v>
      </c>
      <c r="X139" s="33">
        <f t="shared" si="43"/>
        <v>0</v>
      </c>
      <c r="Y139" s="33">
        <f t="shared" si="43"/>
        <v>0</v>
      </c>
      <c r="Z139" s="33">
        <f t="shared" si="43"/>
        <v>0</v>
      </c>
      <c r="AA139" s="33">
        <f t="shared" si="43"/>
        <v>0</v>
      </c>
      <c r="AB139" s="33">
        <f t="shared" si="43"/>
        <v>0</v>
      </c>
      <c r="AC139" s="33">
        <f t="shared" si="43"/>
        <v>0</v>
      </c>
      <c r="AD139" s="33">
        <f t="shared" si="43"/>
        <v>0</v>
      </c>
      <c r="AE139" s="33">
        <f t="shared" si="43"/>
        <v>0</v>
      </c>
      <c r="AF139" s="33">
        <f t="shared" si="43"/>
        <v>0</v>
      </c>
      <c r="AG139" s="33">
        <f t="shared" si="43"/>
        <v>0</v>
      </c>
      <c r="AH139" s="33">
        <f t="shared" si="43"/>
        <v>0</v>
      </c>
      <c r="AI139" s="36">
        <f>IF(ISERROR(AH139/J139),0,AH139/J139)</f>
        <v>0</v>
      </c>
      <c r="AJ139" s="36">
        <f>IF(ISERROR(AH139/$AH$143),0,AH139/$AH$143)</f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x14ac:dyDescent="0.25">
      <c r="A140" s="187" t="s">
        <v>74</v>
      </c>
      <c r="B140" s="188"/>
      <c r="C140" s="188"/>
      <c r="D140" s="188"/>
      <c r="E140" s="189"/>
      <c r="F140" s="9"/>
      <c r="G140" s="10"/>
      <c r="H140" s="11"/>
      <c r="I140" s="11"/>
      <c r="J140" s="185">
        <v>828000002</v>
      </c>
      <c r="K140" s="13"/>
      <c r="L140" s="14"/>
      <c r="M140" s="15"/>
      <c r="N140" s="15"/>
      <c r="O140" s="15"/>
      <c r="P140" s="10"/>
      <c r="Q140" s="16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7"/>
      <c r="AJ140" s="17"/>
    </row>
    <row r="141" spans="1:106" ht="49.5" customHeight="1" outlineLevel="1" x14ac:dyDescent="0.25">
      <c r="A141" s="19">
        <v>1</v>
      </c>
      <c r="B141" s="19"/>
      <c r="C141" s="50" t="s">
        <v>105</v>
      </c>
      <c r="D141" s="51">
        <v>45313</v>
      </c>
      <c r="E141" s="69" t="s">
        <v>107</v>
      </c>
      <c r="F141" s="69" t="s">
        <v>106</v>
      </c>
      <c r="G141" s="71" t="s">
        <v>306</v>
      </c>
      <c r="H141" s="53">
        <v>45292</v>
      </c>
      <c r="I141" s="55">
        <v>45657</v>
      </c>
      <c r="J141" s="199"/>
      <c r="K141" s="24">
        <v>828000000</v>
      </c>
      <c r="L141" s="64" t="s">
        <v>307</v>
      </c>
      <c r="M141" s="47"/>
      <c r="N141" s="73"/>
      <c r="O141" s="47"/>
      <c r="P141" s="74"/>
      <c r="Q141" s="74"/>
      <c r="R141" s="24">
        <v>414000000</v>
      </c>
      <c r="S141" s="24">
        <v>0</v>
      </c>
      <c r="T141" s="24"/>
      <c r="U141" s="25">
        <f>SUM(R141:T141)</f>
        <v>414000000</v>
      </c>
      <c r="V141" s="24"/>
      <c r="W141" s="24"/>
      <c r="X141" s="24">
        <v>414000000</v>
      </c>
      <c r="Y141" s="25">
        <f>SUM(V141:X141)</f>
        <v>414000000</v>
      </c>
      <c r="Z141" s="24"/>
      <c r="AA141" s="24"/>
      <c r="AB141" s="24"/>
      <c r="AC141" s="25">
        <f>SUM(Z141:AB141)</f>
        <v>0</v>
      </c>
      <c r="AD141" s="24"/>
      <c r="AE141" s="24">
        <v>0</v>
      </c>
      <c r="AF141" s="24">
        <v>0</v>
      </c>
      <c r="AG141" s="25">
        <f>SUM(AD141:AF141)</f>
        <v>0</v>
      </c>
      <c r="AH141" s="25">
        <f>SUM(U141,Y141,AC141,AG141)</f>
        <v>828000000</v>
      </c>
      <c r="AI141" s="26">
        <f>IF(ISERROR(AH141/J140),0,AH141/J140)</f>
        <v>0.99999999758454106</v>
      </c>
      <c r="AJ141" s="27">
        <f>IF(ISERROR(AH141/$AH$143),"-",AH141/$AH$143)</f>
        <v>0.6361303606275257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s="37" customFormat="1" ht="12.75" customHeight="1" x14ac:dyDescent="0.25">
      <c r="A142" s="187" t="s">
        <v>75</v>
      </c>
      <c r="B142" s="188"/>
      <c r="C142" s="188"/>
      <c r="D142" s="188"/>
      <c r="E142" s="189"/>
      <c r="F142" s="187"/>
      <c r="G142" s="188"/>
      <c r="H142" s="188"/>
      <c r="I142" s="188"/>
      <c r="J142" s="75">
        <f>J140</f>
        <v>828000002</v>
      </c>
      <c r="K142" s="75">
        <f>SUM(K141:K141)</f>
        <v>828000000</v>
      </c>
      <c r="L142" s="76"/>
      <c r="M142" s="75">
        <f>SUM(M141:M141)</f>
        <v>0</v>
      </c>
      <c r="N142" s="75">
        <f>SUM(N141:N141)</f>
        <v>0</v>
      </c>
      <c r="O142" s="75">
        <f>SUM(O141:O141)</f>
        <v>0</v>
      </c>
      <c r="P142" s="77"/>
      <c r="Q142" s="38"/>
      <c r="R142" s="75">
        <f t="shared" ref="R142:AH142" si="44">SUM(R141:R141)</f>
        <v>414000000</v>
      </c>
      <c r="S142" s="75">
        <f t="shared" si="44"/>
        <v>0</v>
      </c>
      <c r="T142" s="75">
        <f t="shared" si="44"/>
        <v>0</v>
      </c>
      <c r="U142" s="75">
        <f t="shared" si="44"/>
        <v>414000000</v>
      </c>
      <c r="V142" s="75">
        <f t="shared" si="44"/>
        <v>0</v>
      </c>
      <c r="W142" s="75">
        <f t="shared" si="44"/>
        <v>0</v>
      </c>
      <c r="X142" s="75">
        <f t="shared" si="44"/>
        <v>414000000</v>
      </c>
      <c r="Y142" s="75">
        <f t="shared" si="44"/>
        <v>414000000</v>
      </c>
      <c r="Z142" s="75">
        <f t="shared" si="44"/>
        <v>0</v>
      </c>
      <c r="AA142" s="75">
        <f t="shared" si="44"/>
        <v>0</v>
      </c>
      <c r="AB142" s="75">
        <f t="shared" si="44"/>
        <v>0</v>
      </c>
      <c r="AC142" s="75">
        <f t="shared" si="44"/>
        <v>0</v>
      </c>
      <c r="AD142" s="75">
        <f t="shared" si="44"/>
        <v>0</v>
      </c>
      <c r="AE142" s="75">
        <f t="shared" si="44"/>
        <v>0</v>
      </c>
      <c r="AF142" s="75">
        <f t="shared" si="44"/>
        <v>0</v>
      </c>
      <c r="AG142" s="75">
        <f t="shared" si="44"/>
        <v>0</v>
      </c>
      <c r="AH142" s="75">
        <f t="shared" si="44"/>
        <v>828000000</v>
      </c>
      <c r="AI142" s="78">
        <f>IF(ISERROR(AH142/J142),0,AH142/J142)</f>
        <v>0.99999999758454106</v>
      </c>
      <c r="AJ142" s="78">
        <f>IF(ISERROR(AH142/$AH$143),0,AH142/$AH$143)</f>
        <v>0.6361303606275257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s="79" customFormat="1" ht="15" customHeight="1" x14ac:dyDescent="0.25">
      <c r="A143" s="195" t="str">
        <f>"TOTAL ASIG."&amp;" "&amp;$A$5</f>
        <v>TOTAL ASIG. 24-03-344 "Programa de Apoyo a Familias para el Autoconsumo"</v>
      </c>
      <c r="B143" s="196"/>
      <c r="C143" s="196"/>
      <c r="D143" s="196"/>
      <c r="E143" s="196"/>
      <c r="F143" s="196"/>
      <c r="G143" s="196"/>
      <c r="H143" s="196"/>
      <c r="I143" s="197"/>
      <c r="J143" s="33">
        <f>SUM(J10,J13,J16,J31,J46,J64,J94,J111,J115,J118,J123,J126,J129,J133,J136,J139,J142)</f>
        <v>3095981000</v>
      </c>
      <c r="K143" s="33">
        <f>SUM(K10,K13,K16,K31,K46,K64,K94,K111,K115,K118,K123,K126,K129,K133,K136,K139,K142)</f>
        <v>1927420000</v>
      </c>
      <c r="L143" s="32"/>
      <c r="M143" s="33">
        <f>+M10+M13+M16+M31+M46+M64+M94+M111+M115+M118+M123+M126+M139+M129+M133+M142</f>
        <v>0</v>
      </c>
      <c r="N143" s="33">
        <f>+N10+N13+N16+N31+N46+N64+N94+N111+N115+N118+N123+N126+N139+N129+N133+N142</f>
        <v>0</v>
      </c>
      <c r="O143" s="33">
        <f>+O10+O13+O16+O31+O46+O64+O94+O111+O115+O118+O123+O126+O139+O129+O133+O142</f>
        <v>0</v>
      </c>
      <c r="P143" s="94"/>
      <c r="Q143" s="95"/>
      <c r="R143" s="33">
        <f>+R10+R13+R16+R31+R46+R64+R94+R111+R115+R118+R123+R126+R139+R129+R133+R142</f>
        <v>414000000</v>
      </c>
      <c r="S143" s="33">
        <f>+S10+S13+S16+S31+S46+S64+S94+S111+S115+S118+S123+S126+S139+S129+S133+S142</f>
        <v>0</v>
      </c>
      <c r="T143" s="33">
        <f>+T10+T13+T16+T31+T46+T64+T94+T111+T115+T118+T123+T126+T139+T129+T133+T142</f>
        <v>0</v>
      </c>
      <c r="U143" s="33">
        <f>SUM(U10,U13,U16,U31,U46,U64,U94,U111,U115,U118,U123,U126,U129,U133,U136,U139,U142)</f>
        <v>414000000</v>
      </c>
      <c r="V143" s="33">
        <f>+V10+V13+V16+V31+V46+V64+V94+V111+V115+V118+V123+V126+V139+V129+V133+V142</f>
        <v>0</v>
      </c>
      <c r="W143" s="33">
        <f>+W10+W13+W16+W31+W46+W64+W94+W111+W115+W118+W123+W126+W139+W129+W133+W142</f>
        <v>0</v>
      </c>
      <c r="X143" s="33">
        <f>+X10+X13+X16+X31+X46+X64+X94+X111+X115+X118+X123+X126+X139+X129+X133+X142</f>
        <v>414000000</v>
      </c>
      <c r="Y143" s="33">
        <f>SUM(Y10,Y13,Y16,Y31,Y46,Y64,Y94,Y111,Y115,Y118,Y123,Y126,Y129,Y133,Y136,Y139,Y142)</f>
        <v>414000000</v>
      </c>
      <c r="Z143" s="33">
        <f>SUM(Z10,Z13,Z16,Z31,Z46,Z64,Z94,Z111,Z115,Z118,Z123,Z126,Z129,Z133,Z136,Z139,Z142)</f>
        <v>0</v>
      </c>
      <c r="AA143" s="33">
        <f>SUM(AA10,AA13,AA16,AA31,AA46,AA64,AA94,AA111,AA115,AA118,AA123,AA126,AA129,AA133,AA136,AA139,AA142)</f>
        <v>78000000</v>
      </c>
      <c r="AB143" s="33">
        <f>SUM(AB10,AB13,AB16,AB31,AB46,AB64,AB94,AB111,AB115,AB118,AB123,AB126,AB129,AB133,AB136,AB139,AB142)</f>
        <v>395620000</v>
      </c>
      <c r="AC143" s="33">
        <f>SUM(AC10,AC13,AC16,AC31,AC46,AC64,AC94,AC111,AC115,AC118,AC123,AC126,AC129,AC133,AC136,AC139,AC142)</f>
        <v>473620000</v>
      </c>
      <c r="AD143" s="33">
        <f>+AD10+AD13+AD16+AD31+AD46+AD64+AD94+AD111+AD115+AD118+AD123+AD126+AD139+AD129+AD133+AD142</f>
        <v>0</v>
      </c>
      <c r="AE143" s="33">
        <f>+AE10+AE13+AE16+AE31+AE46+AE64+AE94+AE111+AE115+AE118+AE123+AE126+AE139+AE129+AE133+AE142</f>
        <v>0</v>
      </c>
      <c r="AF143" s="33">
        <f>+AF10+AF13+AF16+AF31+AF46+AF64+AF94+AF111+AF115+AF118+AF123+AF126+AF139+AF129+AF133+AF142</f>
        <v>0</v>
      </c>
      <c r="AG143" s="33">
        <f>SUM(AG10,AG13,AG16,AG31,AG46,AG64,AG94,AG111,AG115,AG118,AG123,AG126,AG129,AG133,AG136,AG139,AG142)</f>
        <v>0</v>
      </c>
      <c r="AH143" s="33">
        <f>SUM(AH10,AH13,AH16,AH31,AH46,AH64,AH94,AH111,AH115,AH118,AH123,AH126,AH129,AH133,AH136,AH139,AH142)</f>
        <v>1301620000</v>
      </c>
      <c r="AI143" s="36">
        <f>IF(ISERROR(AH143/J143),0,AH143/J143)</f>
        <v>0.42042247675292582</v>
      </c>
      <c r="AJ143" s="36">
        <f>IF(ISERROR(AH143/$AH$143),0,AH143/$AH$143)</f>
        <v>1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x14ac:dyDescent="0.25">
      <c r="J144" s="81"/>
      <c r="R144" s="81"/>
      <c r="S144" s="81"/>
      <c r="T144" s="81"/>
      <c r="V144" s="81"/>
      <c r="W144" s="81"/>
      <c r="X144" s="81"/>
      <c r="Z144" s="81"/>
      <c r="AA144" s="81"/>
      <c r="AB144" s="81"/>
      <c r="AD144" s="81"/>
      <c r="AE144" s="81"/>
      <c r="AF144" s="8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x14ac:dyDescent="0.25">
      <c r="J145" s="81"/>
      <c r="R145" s="81"/>
      <c r="S145" s="81"/>
      <c r="T145" s="81"/>
      <c r="V145" s="81"/>
      <c r="W145" s="81"/>
      <c r="X145" s="81"/>
      <c r="Z145" s="81"/>
      <c r="AA145" s="81"/>
      <c r="AB145" s="81"/>
      <c r="AD145" s="81"/>
      <c r="AE145" s="81"/>
      <c r="AF145" s="8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x14ac:dyDescent="0.25">
      <c r="J146" s="81"/>
      <c r="R146" s="81"/>
      <c r="S146" s="81"/>
      <c r="T146" s="81"/>
      <c r="V146" s="81"/>
      <c r="W146" s="81"/>
      <c r="X146" s="81"/>
      <c r="Z146" s="81"/>
      <c r="AA146" s="81"/>
      <c r="AB146" s="81"/>
      <c r="AD146" s="81"/>
      <c r="AE146" s="81"/>
      <c r="AF146" s="81"/>
    </row>
    <row r="147" spans="1:106" x14ac:dyDescent="0.25">
      <c r="J147" s="81"/>
      <c r="R147" s="81"/>
      <c r="S147" s="81"/>
      <c r="T147" s="81"/>
      <c r="V147" s="81"/>
      <c r="W147" s="81"/>
      <c r="X147" s="81"/>
      <c r="Z147" s="81"/>
      <c r="AA147" s="81"/>
      <c r="AB147" s="81"/>
      <c r="AD147" s="81"/>
      <c r="AE147" s="81"/>
      <c r="AF147" s="8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x14ac:dyDescent="0.25">
      <c r="J148" s="81"/>
      <c r="R148" s="81"/>
      <c r="S148" s="81"/>
      <c r="T148" s="81"/>
      <c r="V148" s="81"/>
      <c r="W148" s="81"/>
      <c r="X148" s="81"/>
      <c r="Z148" s="81"/>
      <c r="AA148" s="81"/>
      <c r="AB148" s="81"/>
      <c r="AD148" s="81"/>
      <c r="AE148" s="81"/>
      <c r="AF148" s="81"/>
    </row>
    <row r="149" spans="1:106" x14ac:dyDescent="0.25">
      <c r="J149" s="81"/>
      <c r="R149" s="81"/>
      <c r="S149" s="81"/>
      <c r="T149" s="81"/>
      <c r="V149" s="81"/>
      <c r="W149" s="81"/>
      <c r="X149" s="81"/>
      <c r="Z149" s="81"/>
      <c r="AA149" s="81"/>
      <c r="AB149" s="81"/>
      <c r="AD149" s="81"/>
      <c r="AE149" s="81"/>
      <c r="AF149" s="81"/>
    </row>
    <row r="150" spans="1:106" x14ac:dyDescent="0.25">
      <c r="J150" s="81"/>
      <c r="R150" s="81"/>
      <c r="S150" s="81"/>
      <c r="T150" s="81"/>
      <c r="V150" s="81"/>
      <c r="W150" s="81"/>
      <c r="X150" s="81"/>
      <c r="Z150" s="81"/>
      <c r="AA150" s="81"/>
      <c r="AB150" s="81"/>
      <c r="AD150" s="81"/>
      <c r="AE150" s="81"/>
      <c r="AF150" s="81"/>
    </row>
    <row r="151" spans="1:106" x14ac:dyDescent="0.25">
      <c r="J151" s="81"/>
      <c r="R151" s="81"/>
      <c r="S151" s="81"/>
      <c r="T151" s="81"/>
      <c r="V151" s="81"/>
      <c r="W151" s="81"/>
      <c r="X151" s="81"/>
      <c r="Z151" s="81"/>
      <c r="AA151" s="81"/>
      <c r="AB151" s="81"/>
      <c r="AD151" s="81"/>
      <c r="AE151" s="81"/>
      <c r="AF151" s="81"/>
    </row>
    <row r="152" spans="1:106" x14ac:dyDescent="0.25">
      <c r="A152" s="2"/>
      <c r="J152" s="81"/>
      <c r="R152" s="81"/>
      <c r="S152" s="81"/>
      <c r="T152" s="81"/>
      <c r="V152" s="81"/>
      <c r="W152" s="81"/>
      <c r="X152" s="81"/>
      <c r="Z152" s="81"/>
      <c r="AA152" s="81"/>
      <c r="AB152" s="81"/>
      <c r="AD152" s="81"/>
      <c r="AE152" s="81"/>
      <c r="AF152" s="81"/>
    </row>
    <row r="153" spans="1:106" x14ac:dyDescent="0.25">
      <c r="A153" s="2"/>
      <c r="J153" s="81"/>
      <c r="R153" s="81"/>
      <c r="S153" s="81"/>
      <c r="T153" s="81"/>
      <c r="V153" s="81"/>
      <c r="W153" s="81"/>
      <c r="X153" s="81"/>
      <c r="Z153" s="81"/>
      <c r="AA153" s="81"/>
      <c r="AB153" s="81"/>
      <c r="AD153" s="81"/>
      <c r="AE153" s="81"/>
      <c r="AF153" s="81"/>
    </row>
    <row r="154" spans="1:106" x14ac:dyDescent="0.25">
      <c r="A154" s="2"/>
      <c r="J154" s="81"/>
      <c r="R154" s="81"/>
      <c r="S154" s="81"/>
      <c r="T154" s="81"/>
      <c r="V154" s="81"/>
      <c r="W154" s="81"/>
      <c r="X154" s="81"/>
      <c r="Z154" s="81"/>
      <c r="AA154" s="81"/>
      <c r="AB154" s="81"/>
      <c r="AD154" s="81"/>
      <c r="AE154" s="81"/>
      <c r="AF154" s="81"/>
    </row>
    <row r="155" spans="1:106" x14ac:dyDescent="0.25">
      <c r="A155" s="2"/>
      <c r="J155" s="81"/>
      <c r="R155" s="81"/>
      <c r="S155" s="81"/>
      <c r="T155" s="81"/>
      <c r="V155" s="81"/>
      <c r="W155" s="81"/>
      <c r="X155" s="81"/>
      <c r="Z155" s="81"/>
      <c r="AA155" s="81"/>
      <c r="AB155" s="81"/>
      <c r="AD155" s="81"/>
      <c r="AE155" s="81"/>
      <c r="AF155" s="81"/>
    </row>
    <row r="156" spans="1:106" x14ac:dyDescent="0.25">
      <c r="A156" s="2"/>
      <c r="J156" s="81"/>
      <c r="R156" s="81"/>
      <c r="S156" s="81"/>
      <c r="T156" s="81"/>
      <c r="V156" s="81"/>
      <c r="W156" s="81"/>
      <c r="X156" s="81"/>
      <c r="Z156" s="81"/>
      <c r="AA156" s="81"/>
      <c r="AB156" s="81"/>
      <c r="AD156" s="81"/>
      <c r="AE156" s="81"/>
      <c r="AF156" s="81"/>
    </row>
    <row r="157" spans="1:106" x14ac:dyDescent="0.25">
      <c r="A157" s="2"/>
      <c r="J157" s="81"/>
      <c r="R157" s="81"/>
      <c r="S157" s="81"/>
      <c r="T157" s="81"/>
      <c r="V157" s="81"/>
      <c r="W157" s="81"/>
      <c r="X157" s="81"/>
      <c r="Z157" s="81"/>
      <c r="AA157" s="81"/>
      <c r="AB157" s="81"/>
      <c r="AD157" s="81"/>
      <c r="AE157" s="81"/>
      <c r="AF157" s="81"/>
    </row>
    <row r="158" spans="1:106" x14ac:dyDescent="0.25">
      <c r="A158" s="2"/>
      <c r="J158" s="81"/>
      <c r="R158" s="81"/>
      <c r="S158" s="81"/>
      <c r="T158" s="81"/>
      <c r="V158" s="81"/>
      <c r="W158" s="81"/>
      <c r="X158" s="81"/>
      <c r="Z158" s="81"/>
      <c r="AA158" s="81"/>
      <c r="AB158" s="81"/>
      <c r="AD158" s="81"/>
      <c r="AE158" s="81"/>
      <c r="AF158" s="81"/>
    </row>
    <row r="159" spans="1:106" x14ac:dyDescent="0.25">
      <c r="A159" s="2"/>
      <c r="J159" s="81"/>
      <c r="R159" s="81"/>
      <c r="S159" s="81"/>
      <c r="T159" s="81"/>
      <c r="V159" s="81"/>
      <c r="W159" s="81"/>
      <c r="X159" s="81"/>
      <c r="Z159" s="81"/>
      <c r="AA159" s="81"/>
      <c r="AB159" s="81"/>
      <c r="AD159" s="81"/>
      <c r="AE159" s="81"/>
      <c r="AF159" s="81"/>
    </row>
    <row r="160" spans="1:106" x14ac:dyDescent="0.25">
      <c r="A160" s="2"/>
      <c r="J160" s="81"/>
      <c r="R160" s="81"/>
      <c r="S160" s="81"/>
      <c r="T160" s="81"/>
      <c r="V160" s="81"/>
      <c r="W160" s="81"/>
      <c r="X160" s="81"/>
      <c r="Z160" s="81"/>
      <c r="AA160" s="81"/>
      <c r="AB160" s="81"/>
      <c r="AD160" s="81"/>
      <c r="AE160" s="81"/>
      <c r="AF160" s="81"/>
    </row>
    <row r="162" spans="5:5" x14ac:dyDescent="0.25">
      <c r="E162" s="85"/>
    </row>
  </sheetData>
  <mergeCells count="81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0:I10"/>
    <mergeCell ref="A11:E11"/>
    <mergeCell ref="J8:J9"/>
    <mergeCell ref="J11:J12"/>
    <mergeCell ref="J14:J15"/>
    <mergeCell ref="J17:J30"/>
    <mergeCell ref="J32:J45"/>
    <mergeCell ref="J47:J63"/>
    <mergeCell ref="A115:I115"/>
    <mergeCell ref="A64:I64"/>
    <mergeCell ref="A14:E14"/>
    <mergeCell ref="A16:I16"/>
    <mergeCell ref="A17:E17"/>
    <mergeCell ref="A31:I31"/>
    <mergeCell ref="A32:E32"/>
    <mergeCell ref="A46:I46"/>
    <mergeCell ref="A47:E47"/>
    <mergeCell ref="A116:E116"/>
    <mergeCell ref="J65:J93"/>
    <mergeCell ref="J95:J110"/>
    <mergeCell ref="J112:J114"/>
    <mergeCell ref="J116:J117"/>
    <mergeCell ref="A65:E65"/>
    <mergeCell ref="A94:I94"/>
    <mergeCell ref="A95:E95"/>
    <mergeCell ref="A111:I111"/>
    <mergeCell ref="A112:E112"/>
    <mergeCell ref="J119:J122"/>
    <mergeCell ref="J124:J125"/>
    <mergeCell ref="J127:J128"/>
    <mergeCell ref="J130:J132"/>
    <mergeCell ref="A118:I118"/>
    <mergeCell ref="A133:I133"/>
    <mergeCell ref="A119:E119"/>
    <mergeCell ref="A123:I123"/>
    <mergeCell ref="A124:E124"/>
    <mergeCell ref="A126:I126"/>
    <mergeCell ref="A127:E127"/>
    <mergeCell ref="A129:I129"/>
    <mergeCell ref="A130:E130"/>
    <mergeCell ref="A134:E134"/>
    <mergeCell ref="A136:I136"/>
    <mergeCell ref="J134:J135"/>
    <mergeCell ref="J137:J138"/>
    <mergeCell ref="A143:I143"/>
    <mergeCell ref="A137:E137"/>
    <mergeCell ref="A139:I139"/>
    <mergeCell ref="A140:E140"/>
    <mergeCell ref="A142:E142"/>
    <mergeCell ref="F142:I142"/>
    <mergeCell ref="J140:J141"/>
  </mergeCells>
  <dataValidations count="8">
    <dataValidation type="decimal" allowBlank="1" showInputMessage="1" showErrorMessage="1" errorTitle="Sólo números" error="Sólo ingresar números sin letras_x000a_" sqref="M138:N138 M131:N132 R131:T132 AD131:AF132 AD120:AF122 V131:X132 M125:N125 R125:T125 AD125:AF125 Z125:AB125 V125:X125 M117 R117:T117 Z117:AB117 AD117:AF117 V117:X117 R12:T12 Z12:AB12 AD12:AF12 V12:X12 M12:N12 Z9:AB9 AD9:AF9 R9:T9 V9:X9 M9:N9 M15:N15 V15:X15 Z15:AB15 AD15:AF15 R15:T15 V66:X93 M48:N63 AB89:AB90 R66:T93 M66:N93 M114:N114 AD113:AF114 V113:X114 Z113:AB114 R113:T114 M113 V120:X122 AD96:AF110 AB120:AB122 R120:T122 M120:N122 V128:X128 Z128:AB128 AD128:AF128 R128:T128 M128:N128 V138:X138 Z138:AB138 AD138:AF138 R138:T138 M141 V141:X141 Z141:AB141 R141:T141 AD141:AF141 R18:T30 AB24 M18:N30 V18:X30 Z18:AA30 AB18:AB19 AB21:AB22 AB26 AB28 AD18:AF30 R33:T45 M33:M45 Z33:AA45 V33:X45 AD33:AF45 V48:X63 Z48:AB63 AD48:AF63 R48:T63 Z66:AA93 AB79 AB76 AB66 AB68:AB71 AB74 AB82 AB93 AB84:AB87 AD66:AF93 V96:X110 Z96:AB110 M96:N110 R96:T110 Z120:Z122 Z131:Z132 AB131:AB132" xr:uid="{29681CAD-05D1-44D3-8512-4C2E60C4E1C7}">
      <formula1>-100000000</formula1>
      <formula2>10000000000</formula2>
    </dataValidation>
    <dataValidation type="textLength" operator="lessThanOrEqual" allowBlank="1" showInputMessage="1" showErrorMessage="1" sqref="K138 K131:K132 K125 K117 AB33:AB45 K12 K9 K15 K66:K93 K113:K114 K120:K122 K128 K141 K18:K30 AB20 AB23 AB29:AB30 AB27 AB25 K33:K45 K48:K63 AB80:AB81 AB77:AB78 AB67 AB72:AB73 AB75 AB83 AB91:AB92 AB88 K96:K110 AA120:AA122 AA131:AA132" xr:uid="{48BE4F93-A8C2-4695-A68C-7EDF68862D26}">
      <formula1>255</formula1>
    </dataValidation>
    <dataValidation type="textLength" operator="lessThanOrEqual" allowBlank="1" showInputMessage="1" showErrorMessage="1" errorTitle="MÁXIMO DE CARACTERES SOBREPASADO" error="Sólo 255 caracteres por celdas" sqref="P138:Q138 P131:Q132 E135:G135 C131:C132 E120:G122 P125:Q125 L125 E125:G125 C125 E117:G117 N117 P117:Q117 C66:C93 P33:Q45 E141:G141 P12:Q12 L12 E12:G12 C12 C9 L9 P9:Q9 E9:G9 C15 E15:G15 L15 P15:Q15 E66:G93 P48:Q63 C96:C110 P66:Q93 P96:Q110 E131:G132 C114 N113 P113:Q114 P122:Q122 C120:C122 E113:G114 C135 Q120:Q121 C128 E128:G128 L128 P128:Q128 C138 E138:G138 L138 N141 P141:Q141 P18:Q30 E18:G30 C18:C30 E33:G45 N33:N45 C48:C63 E48:G63 E96:G110" xr:uid="{8DE0C1D3-E512-479A-821C-90797FF41A28}">
      <formula1>255</formula1>
    </dataValidation>
    <dataValidation allowBlank="1" showInputMessage="1" showErrorMessage="1" errorTitle="Sólo números" error="Sólo ingresar números sin letras_x000a_" sqref="O137:O138 O130:O132 O124:O125 O116:O117 O11:O12 O8:O9 O14:O15 O65:O93 O112:O114 O119:O122 P120:P121 O127:O128 O140:O141 O17:O30 O32:O45 O47:O63 O95:O110" xr:uid="{3283E2D3-DE77-47FE-B0ED-B7332E52A401}"/>
    <dataValidation type="date" errorStyle="information" operator="greaterThan" allowBlank="1" showInputMessage="1" showErrorMessage="1" errorTitle="SÓLO FECHAS" error="Las fechas corresponden al presupuesto 2014" sqref="H138:I138 H131:I132 H125:I125 H12:I12 H15:I15 H66:I93 H114:I114 H120:I122 H128:I128 H18:I30 H48:I63 H96:I110 H135:I135" xr:uid="{D23B7F2D-5760-4A81-B574-48A7787B3DBE}">
      <formula1>42005</formula1>
    </dataValidation>
    <dataValidation type="date" operator="greaterThan" allowBlank="1" showInputMessage="1" showErrorMessage="1" errorTitle="Error en Ingresos de Fechas" error="La fecha debe corresponder al Año 2014." sqref="D138 D131:D132 D125 D66:D93 D18:D30 D128 D12 D9 D15 D48:D63 D114 D120:D122 D96:D110 D135" xr:uid="{787CF354-FC4A-4BEF-923E-9007D812CE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D11EFFC-C958-465A-85AA-03B7B6B1498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C06D5D1E-854C-4055-9733-BE001954DB7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143" 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0B11-9FFD-4F90-BEAE-702E83A14E8B}">
  <sheetPr>
    <tabColor rgb="FF33CCFF"/>
    <pageSetUpPr fitToPage="1"/>
  </sheetPr>
  <dimension ref="A1:AJ42"/>
  <sheetViews>
    <sheetView topLeftCell="A11" zoomScale="110" zoomScaleNormal="110" workbookViewId="0">
      <selection activeCell="Y23" sqref="Y2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'24-03-344 Ind. Autoconsumo'!A5:U5</f>
        <v>24-03-344 "Programa de Apoyo a Familias para el Autoconsumo"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+'24-03-344 Ind. Autoconsumo'!J10</f>
        <v>48000000</v>
      </c>
      <c r="C8" s="63">
        <f>+'24-03-344 Ind. Autoconsumo'!K10</f>
        <v>0</v>
      </c>
      <c r="D8" s="63">
        <f>+'24-03-344 Ind. Autoconsumo'!M10</f>
        <v>0</v>
      </c>
      <c r="E8" s="63">
        <f>+'24-03-344 Ind. Autoconsumo'!N10</f>
        <v>0</v>
      </c>
      <c r="F8" s="63">
        <f>+'24-03-344 Ind. Autoconsumo'!O10</f>
        <v>0</v>
      </c>
      <c r="G8" s="63">
        <f>+'24-03-344 Ind. Autoconsumo'!R10</f>
        <v>0</v>
      </c>
      <c r="H8" s="63">
        <f>+'24-03-344 Ind. Autoconsumo'!S10</f>
        <v>0</v>
      </c>
      <c r="I8" s="63">
        <f>+'24-03-344 Ind. Autoconsumo'!T10</f>
        <v>0</v>
      </c>
      <c r="J8" s="63">
        <f>+'24-03-344 Ind. Autoconsumo'!U10</f>
        <v>0</v>
      </c>
      <c r="K8" s="63">
        <f>+'24-03-344 Ind. Autoconsumo'!V10</f>
        <v>0</v>
      </c>
      <c r="L8" s="63">
        <f>+'24-03-344 Ind. Autoconsumo'!W10</f>
        <v>0</v>
      </c>
      <c r="M8" s="63">
        <f>+'24-03-344 Ind. Autoconsumo'!X10</f>
        <v>0</v>
      </c>
      <c r="N8" s="63">
        <f>+'24-03-344 Ind. Autoconsumo'!Y10</f>
        <v>0</v>
      </c>
      <c r="O8" s="63">
        <f>+'24-03-344 Ind. Autoconsumo'!Z10</f>
        <v>0</v>
      </c>
      <c r="P8" s="63">
        <f>+'24-03-344 Ind. Autoconsumo'!AA10</f>
        <v>0</v>
      </c>
      <c r="Q8" s="63">
        <f>+'24-03-344 Ind. Autoconsumo'!AB10</f>
        <v>0</v>
      </c>
      <c r="R8" s="63">
        <f>+'24-03-344 Ind. Autoconsumo'!AC10</f>
        <v>0</v>
      </c>
      <c r="S8" s="63">
        <f>+'24-03-344 Ind. Autoconsumo'!AD10</f>
        <v>0</v>
      </c>
      <c r="T8" s="63">
        <f>+'24-03-344 Ind. Autoconsumo'!AE10</f>
        <v>0</v>
      </c>
      <c r="U8" s="63">
        <f>+'24-03-344 Ind. Autoconsumo'!AF10</f>
        <v>0</v>
      </c>
      <c r="V8" s="63">
        <f>+'24-03-344 Ind. Autoconsumo'!AG10</f>
        <v>0</v>
      </c>
      <c r="W8" s="63">
        <f>+'24-03-344 Ind. Autoconsumo'!AH10</f>
        <v>0</v>
      </c>
      <c r="X8" s="87">
        <f>+'24-03-344 Ind. Autoconsumo'!AI10</f>
        <v>0</v>
      </c>
      <c r="Y8" s="87">
        <f>+'24-03-344 Ind. Autoconsumo'!AJ10</f>
        <v>0</v>
      </c>
    </row>
    <row r="9" spans="1:36" ht="24.75" customHeight="1" x14ac:dyDescent="0.25">
      <c r="A9" s="86" t="s">
        <v>46</v>
      </c>
      <c r="B9" s="63">
        <f>+'24-03-344 Ind. Autoconsumo'!J13</f>
        <v>16790998</v>
      </c>
      <c r="C9" s="63">
        <f>+'24-03-344 Ind. Autoconsumo'!K13</f>
        <v>0</v>
      </c>
      <c r="D9" s="63">
        <f>+'24-03-344 Ind. Autoconsumo'!M13</f>
        <v>0</v>
      </c>
      <c r="E9" s="63">
        <f>+'24-03-344 Ind. Autoconsumo'!N13</f>
        <v>0</v>
      </c>
      <c r="F9" s="63">
        <f>+'24-03-344 Ind. Autoconsumo'!O13</f>
        <v>0</v>
      </c>
      <c r="G9" s="63">
        <f>+'24-03-344 Ind. Autoconsumo'!R13</f>
        <v>0</v>
      </c>
      <c r="H9" s="63">
        <f>+'24-03-344 Ind. Autoconsumo'!S13</f>
        <v>0</v>
      </c>
      <c r="I9" s="63">
        <f>+'24-03-344 Ind. Autoconsumo'!T13</f>
        <v>0</v>
      </c>
      <c r="J9" s="63">
        <f>+'24-03-344 Ind. Autoconsumo'!U13</f>
        <v>0</v>
      </c>
      <c r="K9" s="63">
        <f>+'24-03-344 Ind. Autoconsumo'!V13</f>
        <v>0</v>
      </c>
      <c r="L9" s="63">
        <f>+'24-03-344 Ind. Autoconsumo'!W13</f>
        <v>0</v>
      </c>
      <c r="M9" s="63">
        <f>+'24-03-344 Ind. Autoconsumo'!X13</f>
        <v>0</v>
      </c>
      <c r="N9" s="63">
        <f>+'24-03-344 Ind. Autoconsumo'!Y13</f>
        <v>0</v>
      </c>
      <c r="O9" s="63">
        <f>+'24-03-344 Ind. Autoconsumo'!Z13</f>
        <v>0</v>
      </c>
      <c r="P9" s="63">
        <f>+'24-03-344 Ind. Autoconsumo'!AA13</f>
        <v>0</v>
      </c>
      <c r="Q9" s="63">
        <f>+'24-03-344 Ind. Autoconsumo'!AB13</f>
        <v>0</v>
      </c>
      <c r="R9" s="63">
        <f>+'24-03-344 Ind. Autoconsumo'!AC13</f>
        <v>0</v>
      </c>
      <c r="S9" s="63">
        <f>+'24-03-344 Ind. Autoconsumo'!AD13</f>
        <v>0</v>
      </c>
      <c r="T9" s="63">
        <f>+'24-03-344 Ind. Autoconsumo'!AE13</f>
        <v>0</v>
      </c>
      <c r="U9" s="63">
        <f>+'24-03-344 Ind. Autoconsumo'!AF13</f>
        <v>0</v>
      </c>
      <c r="V9" s="63">
        <f>+'24-03-344 Ind. Autoconsumo'!AG13</f>
        <v>0</v>
      </c>
      <c r="W9" s="63">
        <f>+'24-03-344 Ind. Autoconsumo'!AH13</f>
        <v>0</v>
      </c>
      <c r="X9" s="87">
        <f>+'24-03-344 Ind. Autoconsumo'!AI13</f>
        <v>0</v>
      </c>
      <c r="Y9" s="87">
        <f>+'24-03-344 Ind. Autoconsumo'!AJ13</f>
        <v>0</v>
      </c>
    </row>
    <row r="10" spans="1:36" ht="24.75" customHeight="1" x14ac:dyDescent="0.25">
      <c r="A10" s="86" t="s">
        <v>48</v>
      </c>
      <c r="B10" s="63">
        <f>+'24-03-344 Ind. Autoconsumo'!J16</f>
        <v>16800000</v>
      </c>
      <c r="C10" s="63">
        <f>+'24-03-344 Ind. Autoconsumo'!K16</f>
        <v>0</v>
      </c>
      <c r="D10" s="63">
        <f>+'24-03-344 Ind. Autoconsumo'!M16</f>
        <v>0</v>
      </c>
      <c r="E10" s="63">
        <f>+'24-03-344 Ind. Autoconsumo'!N16</f>
        <v>0</v>
      </c>
      <c r="F10" s="63">
        <f>+'24-03-344 Ind. Autoconsumo'!O16</f>
        <v>0</v>
      </c>
      <c r="G10" s="63">
        <f>+'24-03-344 Ind. Autoconsumo'!R16</f>
        <v>0</v>
      </c>
      <c r="H10" s="63">
        <f>+'24-03-344 Ind. Autoconsumo'!S16</f>
        <v>0</v>
      </c>
      <c r="I10" s="63">
        <f>+'24-03-344 Ind. Autoconsumo'!T16</f>
        <v>0</v>
      </c>
      <c r="J10" s="63">
        <f>+'24-03-344 Ind. Autoconsumo'!U16</f>
        <v>0</v>
      </c>
      <c r="K10" s="63">
        <f>+'24-03-344 Ind. Autoconsumo'!V16</f>
        <v>0</v>
      </c>
      <c r="L10" s="63">
        <f>+'24-03-344 Ind. Autoconsumo'!W16</f>
        <v>0</v>
      </c>
      <c r="M10" s="63">
        <f>+'24-03-344 Ind. Autoconsumo'!X16</f>
        <v>0</v>
      </c>
      <c r="N10" s="63">
        <f>+'24-03-344 Ind. Autoconsumo'!Y16</f>
        <v>0</v>
      </c>
      <c r="O10" s="63">
        <f>+'24-03-344 Ind. Autoconsumo'!Z16</f>
        <v>0</v>
      </c>
      <c r="P10" s="63">
        <f>+'24-03-344 Ind. Autoconsumo'!AA16</f>
        <v>0</v>
      </c>
      <c r="Q10" s="63">
        <f>+'24-03-344 Ind. Autoconsumo'!AB16</f>
        <v>0</v>
      </c>
      <c r="R10" s="63">
        <f>+'24-03-344 Ind. Autoconsumo'!AC16</f>
        <v>0</v>
      </c>
      <c r="S10" s="63">
        <f>+'24-03-344 Ind. Autoconsumo'!AD16</f>
        <v>0</v>
      </c>
      <c r="T10" s="63">
        <f>+'24-03-344 Ind. Autoconsumo'!AE16</f>
        <v>0</v>
      </c>
      <c r="U10" s="63">
        <f>+'24-03-344 Ind. Autoconsumo'!AF16</f>
        <v>0</v>
      </c>
      <c r="V10" s="63">
        <f>+'24-03-344 Ind. Autoconsumo'!AG16</f>
        <v>0</v>
      </c>
      <c r="W10" s="63">
        <f>+'24-03-344 Ind. Autoconsumo'!AH16</f>
        <v>0</v>
      </c>
      <c r="X10" s="87">
        <f>+'24-03-344 Ind. Autoconsumo'!AI16</f>
        <v>0</v>
      </c>
      <c r="Y10" s="87">
        <f>+'24-03-344 Ind. Autoconsumo'!AJ16</f>
        <v>0</v>
      </c>
    </row>
    <row r="11" spans="1:36" ht="24.75" customHeight="1" x14ac:dyDescent="0.25">
      <c r="A11" s="86" t="s">
        <v>50</v>
      </c>
      <c r="B11" s="63">
        <f>+'24-03-344 Ind. Autoconsumo'!J31</f>
        <v>153900000</v>
      </c>
      <c r="C11" s="63">
        <f>+'24-03-344 Ind. Autoconsumo'!K31</f>
        <v>134900000</v>
      </c>
      <c r="D11" s="63">
        <f>+'24-03-344 Ind. Autoconsumo'!M31</f>
        <v>0</v>
      </c>
      <c r="E11" s="63">
        <f>+'24-03-344 Ind. Autoconsumo'!N31</f>
        <v>0</v>
      </c>
      <c r="F11" s="63">
        <f>+'24-03-344 Ind. Autoconsumo'!O31</f>
        <v>0</v>
      </c>
      <c r="G11" s="63">
        <f>+'24-03-344 Ind. Autoconsumo'!R31</f>
        <v>0</v>
      </c>
      <c r="H11" s="63">
        <f>+'24-03-344 Ind. Autoconsumo'!S31</f>
        <v>0</v>
      </c>
      <c r="I11" s="63">
        <f>+'24-03-344 Ind. Autoconsumo'!T31</f>
        <v>0</v>
      </c>
      <c r="J11" s="63">
        <f>+'24-03-344 Ind. Autoconsumo'!U31</f>
        <v>0</v>
      </c>
      <c r="K11" s="63">
        <f>+'24-03-344 Ind. Autoconsumo'!V31</f>
        <v>0</v>
      </c>
      <c r="L11" s="63">
        <f>+'24-03-344 Ind. Autoconsumo'!W31</f>
        <v>0</v>
      </c>
      <c r="M11" s="63">
        <f>+'24-03-344 Ind. Autoconsumo'!X31</f>
        <v>0</v>
      </c>
      <c r="N11" s="63">
        <f>+'24-03-344 Ind. Autoconsumo'!Y31</f>
        <v>0</v>
      </c>
      <c r="O11" s="63">
        <f>+'24-03-344 Ind. Autoconsumo'!Z31</f>
        <v>0</v>
      </c>
      <c r="P11" s="63">
        <f>+'24-03-344 Ind. Autoconsumo'!AA31</f>
        <v>0</v>
      </c>
      <c r="Q11" s="63">
        <f>+'24-03-344 Ind. Autoconsumo'!AB31</f>
        <v>57950000</v>
      </c>
      <c r="R11" s="63">
        <f>+'24-03-344 Ind. Autoconsumo'!AC31</f>
        <v>57950000</v>
      </c>
      <c r="S11" s="63">
        <f>+'24-03-344 Ind. Autoconsumo'!AD31</f>
        <v>0</v>
      </c>
      <c r="T11" s="63">
        <f>+'24-03-344 Ind. Autoconsumo'!AE31</f>
        <v>0</v>
      </c>
      <c r="U11" s="63">
        <f>+'24-03-344 Ind. Autoconsumo'!AF31</f>
        <v>0</v>
      </c>
      <c r="V11" s="63">
        <f>+'24-03-344 Ind. Autoconsumo'!AG31</f>
        <v>0</v>
      </c>
      <c r="W11" s="63">
        <f>+'24-03-344 Ind. Autoconsumo'!AH31</f>
        <v>57950000</v>
      </c>
      <c r="X11" s="87">
        <f>+'24-03-344 Ind. Autoconsumo'!AI31</f>
        <v>0.37654320987654322</v>
      </c>
      <c r="Y11" s="87">
        <f>+'24-03-344 Ind. Autoconsumo'!AJ31</f>
        <v>4.4521442510102795E-2</v>
      </c>
    </row>
    <row r="12" spans="1:36" ht="24.75" customHeight="1" x14ac:dyDescent="0.25">
      <c r="A12" s="86" t="s">
        <v>52</v>
      </c>
      <c r="B12" s="63">
        <f>+'24-03-344 Ind. Autoconsumo'!J46</f>
        <v>289750000</v>
      </c>
      <c r="C12" s="63">
        <f>+'24-03-344 Ind. Autoconsumo'!K46</f>
        <v>186200000</v>
      </c>
      <c r="D12" s="63">
        <f>+'24-03-344 Ind. Autoconsumo'!M46</f>
        <v>0</v>
      </c>
      <c r="E12" s="63">
        <f>+'24-03-344 Ind. Autoconsumo'!N46</f>
        <v>0</v>
      </c>
      <c r="F12" s="63">
        <f>+'24-03-344 Ind. Autoconsumo'!O46</f>
        <v>0</v>
      </c>
      <c r="G12" s="63">
        <f>+'24-03-344 Ind. Autoconsumo'!R46</f>
        <v>0</v>
      </c>
      <c r="H12" s="63">
        <f>+'24-03-344 Ind. Autoconsumo'!S46</f>
        <v>0</v>
      </c>
      <c r="I12" s="63">
        <f>+'24-03-344 Ind. Autoconsumo'!T46</f>
        <v>0</v>
      </c>
      <c r="J12" s="63">
        <f>+'24-03-344 Ind. Autoconsumo'!U46</f>
        <v>0</v>
      </c>
      <c r="K12" s="63">
        <f>+'24-03-344 Ind. Autoconsumo'!V46</f>
        <v>0</v>
      </c>
      <c r="L12" s="63">
        <f>+'24-03-344 Ind. Autoconsumo'!W46</f>
        <v>0</v>
      </c>
      <c r="M12" s="63">
        <f>+'24-03-344 Ind. Autoconsumo'!X46</f>
        <v>0</v>
      </c>
      <c r="N12" s="63">
        <f>+'24-03-344 Ind. Autoconsumo'!Y46</f>
        <v>0</v>
      </c>
      <c r="O12" s="63">
        <f>+'24-03-344 Ind. Autoconsumo'!Z46</f>
        <v>0</v>
      </c>
      <c r="P12" s="63">
        <f>+'24-03-344 Ind. Autoconsumo'!AA46</f>
        <v>0</v>
      </c>
      <c r="Q12" s="63">
        <f>+'24-03-344 Ind. Autoconsumo'!AB46</f>
        <v>186200000</v>
      </c>
      <c r="R12" s="63">
        <f>+'24-03-344 Ind. Autoconsumo'!AC46</f>
        <v>186200000</v>
      </c>
      <c r="S12" s="63">
        <f>+'24-03-344 Ind. Autoconsumo'!AD46</f>
        <v>0</v>
      </c>
      <c r="T12" s="63">
        <f>+'24-03-344 Ind. Autoconsumo'!AE46</f>
        <v>0</v>
      </c>
      <c r="U12" s="63">
        <f>+'24-03-344 Ind. Autoconsumo'!AF46</f>
        <v>0</v>
      </c>
      <c r="V12" s="63">
        <f>+'24-03-344 Ind. Autoconsumo'!AG46</f>
        <v>0</v>
      </c>
      <c r="W12" s="63">
        <f>+'24-03-344 Ind. Autoconsumo'!AH46</f>
        <v>186200000</v>
      </c>
      <c r="X12" s="87">
        <f>+'24-03-344 Ind. Autoconsumo'!AI46</f>
        <v>0.64262295081967213</v>
      </c>
      <c r="Y12" s="87">
        <f>+'24-03-344 Ind. Autoconsumo'!AJ46</f>
        <v>0.14305250380295323</v>
      </c>
    </row>
    <row r="13" spans="1:36" ht="24.75" customHeight="1" x14ac:dyDescent="0.25">
      <c r="A13" s="86" t="s">
        <v>54</v>
      </c>
      <c r="B13" s="63">
        <f>+'24-03-344 Ind. Autoconsumo'!J64</f>
        <v>224200000</v>
      </c>
      <c r="C13" s="63">
        <f>+'24-03-344 Ind. Autoconsumo'!K64</f>
        <v>180500000</v>
      </c>
      <c r="D13" s="63">
        <f>+'24-03-344 Ind. Autoconsumo'!M64</f>
        <v>0</v>
      </c>
      <c r="E13" s="63">
        <f>+'24-03-344 Ind. Autoconsumo'!N64</f>
        <v>0</v>
      </c>
      <c r="F13" s="63">
        <f>+'24-03-344 Ind. Autoconsumo'!O64</f>
        <v>0</v>
      </c>
      <c r="G13" s="63">
        <f>+'24-03-344 Ind. Autoconsumo'!R64</f>
        <v>0</v>
      </c>
      <c r="H13" s="63">
        <f>+'24-03-344 Ind. Autoconsumo'!S64</f>
        <v>0</v>
      </c>
      <c r="I13" s="63">
        <f>+'24-03-344 Ind. Autoconsumo'!T64</f>
        <v>0</v>
      </c>
      <c r="J13" s="63">
        <f>+'24-03-344 Ind. Autoconsumo'!U64</f>
        <v>0</v>
      </c>
      <c r="K13" s="63">
        <f>+'24-03-344 Ind. Autoconsumo'!V64</f>
        <v>0</v>
      </c>
      <c r="L13" s="63">
        <f>+'24-03-344 Ind. Autoconsumo'!W64</f>
        <v>0</v>
      </c>
      <c r="M13" s="63">
        <f>+'24-03-344 Ind. Autoconsumo'!X64</f>
        <v>0</v>
      </c>
      <c r="N13" s="63">
        <f>+'24-03-344 Ind. Autoconsumo'!Y64</f>
        <v>0</v>
      </c>
      <c r="O13" s="63">
        <f>+'24-03-344 Ind. Autoconsumo'!Z64</f>
        <v>0</v>
      </c>
      <c r="P13" s="63">
        <f>+'24-03-344 Ind. Autoconsumo'!AA64</f>
        <v>0</v>
      </c>
      <c r="Q13" s="63">
        <f>+'24-03-344 Ind. Autoconsumo'!AB64</f>
        <v>0</v>
      </c>
      <c r="R13" s="63">
        <f>+'24-03-344 Ind. Autoconsumo'!AC64</f>
        <v>0</v>
      </c>
      <c r="S13" s="63">
        <f>+'24-03-344 Ind. Autoconsumo'!AD64</f>
        <v>0</v>
      </c>
      <c r="T13" s="63">
        <f>+'24-03-344 Ind. Autoconsumo'!AE64</f>
        <v>0</v>
      </c>
      <c r="U13" s="63">
        <f>+'24-03-344 Ind. Autoconsumo'!AF64</f>
        <v>0</v>
      </c>
      <c r="V13" s="63">
        <f>+'24-03-344 Ind. Autoconsumo'!AG64</f>
        <v>0</v>
      </c>
      <c r="W13" s="63">
        <f>+'24-03-344 Ind. Autoconsumo'!AH64</f>
        <v>0</v>
      </c>
      <c r="X13" s="87">
        <f>+'24-03-344 Ind. Autoconsumo'!AI64</f>
        <v>0</v>
      </c>
      <c r="Y13" s="87">
        <f>+'24-03-344 Ind. Autoconsumo'!AJ64</f>
        <v>0</v>
      </c>
    </row>
    <row r="14" spans="1:36" ht="24.75" customHeight="1" x14ac:dyDescent="0.25">
      <c r="A14" s="86" t="s">
        <v>56</v>
      </c>
      <c r="B14" s="63">
        <f>+'24-03-344 Ind. Autoconsumo'!J94</f>
        <v>315400000</v>
      </c>
      <c r="C14" s="63">
        <f>+'24-03-344 Ind. Autoconsumo'!K94</f>
        <v>315400000</v>
      </c>
      <c r="D14" s="63">
        <f>+'24-03-344 Ind. Autoconsumo'!M94</f>
        <v>0</v>
      </c>
      <c r="E14" s="63">
        <f>+'24-03-344 Ind. Autoconsumo'!N94</f>
        <v>0</v>
      </c>
      <c r="F14" s="63">
        <f>+'24-03-344 Ind. Autoconsumo'!O94</f>
        <v>0</v>
      </c>
      <c r="G14" s="63">
        <f>+'24-03-344 Ind. Autoconsumo'!R94</f>
        <v>0</v>
      </c>
      <c r="H14" s="63">
        <f>+'24-03-344 Ind. Autoconsumo'!S94</f>
        <v>0</v>
      </c>
      <c r="I14" s="63">
        <f>+'24-03-344 Ind. Autoconsumo'!T94</f>
        <v>0</v>
      </c>
      <c r="J14" s="63">
        <f>+'24-03-344 Ind. Autoconsumo'!U94</f>
        <v>0</v>
      </c>
      <c r="K14" s="63">
        <f>+'24-03-344 Ind. Autoconsumo'!V94</f>
        <v>0</v>
      </c>
      <c r="L14" s="63">
        <f>+'24-03-344 Ind. Autoconsumo'!W94</f>
        <v>0</v>
      </c>
      <c r="M14" s="63">
        <f>+'24-03-344 Ind. Autoconsumo'!X94</f>
        <v>0</v>
      </c>
      <c r="N14" s="63">
        <f>+'24-03-344 Ind. Autoconsumo'!Y94</f>
        <v>0</v>
      </c>
      <c r="O14" s="63">
        <f>+'24-03-344 Ind. Autoconsumo'!Z94</f>
        <v>0</v>
      </c>
      <c r="P14" s="63">
        <f>+'24-03-344 Ind. Autoconsumo'!AA94</f>
        <v>0</v>
      </c>
      <c r="Q14" s="63">
        <f>+'24-03-344 Ind. Autoconsumo'!AB94</f>
        <v>128250000</v>
      </c>
      <c r="R14" s="63">
        <f>+'24-03-344 Ind. Autoconsumo'!AC94</f>
        <v>128250000</v>
      </c>
      <c r="S14" s="63">
        <f>+'24-03-344 Ind. Autoconsumo'!AD94</f>
        <v>0</v>
      </c>
      <c r="T14" s="63">
        <f>+'24-03-344 Ind. Autoconsumo'!AE94</f>
        <v>0</v>
      </c>
      <c r="U14" s="63">
        <f>+'24-03-344 Ind. Autoconsumo'!AF94</f>
        <v>0</v>
      </c>
      <c r="V14" s="63">
        <f>+'24-03-344 Ind. Autoconsumo'!AG94</f>
        <v>0</v>
      </c>
      <c r="W14" s="63">
        <f>+'24-03-344 Ind. Autoconsumo'!AH94</f>
        <v>128250000</v>
      </c>
      <c r="X14" s="87">
        <f>+'24-03-344 Ind. Autoconsumo'!AI94</f>
        <v>0.40662650602409639</v>
      </c>
      <c r="Y14" s="87">
        <f>+'24-03-344 Ind. Autoconsumo'!AJ94</f>
        <v>9.8531061292850441E-2</v>
      </c>
    </row>
    <row r="15" spans="1:36" ht="24.75" customHeight="1" x14ac:dyDescent="0.25">
      <c r="A15" s="86" t="s">
        <v>58</v>
      </c>
      <c r="B15" s="63">
        <f>+'24-03-344 Ind. Autoconsumo'!J111</f>
        <v>163200000</v>
      </c>
      <c r="C15" s="63">
        <f>+'24-03-344 Ind. Autoconsumo'!K111</f>
        <v>163200000</v>
      </c>
      <c r="D15" s="63">
        <f>+'24-03-344 Ind. Autoconsumo'!M111</f>
        <v>0</v>
      </c>
      <c r="E15" s="63">
        <f>+'24-03-344 Ind. Autoconsumo'!N111</f>
        <v>0</v>
      </c>
      <c r="F15" s="63">
        <f>+'24-03-344 Ind. Autoconsumo'!O111</f>
        <v>0</v>
      </c>
      <c r="G15" s="63">
        <f>+'24-03-344 Ind. Autoconsumo'!R111</f>
        <v>0</v>
      </c>
      <c r="H15" s="63">
        <f>+'24-03-344 Ind. Autoconsumo'!S111</f>
        <v>0</v>
      </c>
      <c r="I15" s="63">
        <f>+'24-03-344 Ind. Autoconsumo'!T111</f>
        <v>0</v>
      </c>
      <c r="J15" s="63">
        <f>+'24-03-344 Ind. Autoconsumo'!U111</f>
        <v>0</v>
      </c>
      <c r="K15" s="63">
        <f>+'24-03-344 Ind. Autoconsumo'!V111</f>
        <v>0</v>
      </c>
      <c r="L15" s="63">
        <f>+'24-03-344 Ind. Autoconsumo'!W111</f>
        <v>0</v>
      </c>
      <c r="M15" s="63">
        <f>+'24-03-344 Ind. Autoconsumo'!X111</f>
        <v>0</v>
      </c>
      <c r="N15" s="63">
        <f>+'24-03-344 Ind. Autoconsumo'!Y111</f>
        <v>0</v>
      </c>
      <c r="O15" s="63">
        <f>+'24-03-344 Ind. Autoconsumo'!Z111</f>
        <v>0</v>
      </c>
      <c r="P15" s="63">
        <f>+'24-03-344 Ind. Autoconsumo'!AA111</f>
        <v>0</v>
      </c>
      <c r="Q15" s="63">
        <f>+'24-03-344 Ind. Autoconsumo'!AB111</f>
        <v>0</v>
      </c>
      <c r="R15" s="63">
        <f>+'24-03-344 Ind. Autoconsumo'!AC111</f>
        <v>0</v>
      </c>
      <c r="S15" s="63">
        <f>+'24-03-344 Ind. Autoconsumo'!AD111</f>
        <v>0</v>
      </c>
      <c r="T15" s="63">
        <f>+'24-03-344 Ind. Autoconsumo'!AE111</f>
        <v>0</v>
      </c>
      <c r="U15" s="63">
        <f>+'24-03-344 Ind. Autoconsumo'!AF111</f>
        <v>0</v>
      </c>
      <c r="V15" s="63">
        <f>+'24-03-344 Ind. Autoconsumo'!AG111</f>
        <v>0</v>
      </c>
      <c r="W15" s="63">
        <f>+'24-03-344 Ind. Autoconsumo'!AH111</f>
        <v>0</v>
      </c>
      <c r="X15" s="87">
        <f>+'24-03-344 Ind. Autoconsumo'!AI111</f>
        <v>0</v>
      </c>
      <c r="Y15" s="87">
        <f>+'24-03-344 Ind. Autoconsumo'!AJ111</f>
        <v>0</v>
      </c>
    </row>
    <row r="16" spans="1:36" ht="24.75" customHeight="1" x14ac:dyDescent="0.25">
      <c r="A16" s="86" t="s">
        <v>60</v>
      </c>
      <c r="B16" s="63">
        <f>+'24-03-344 Ind. Autoconsumo'!J115</f>
        <v>326740000</v>
      </c>
      <c r="C16" s="63">
        <f>+'24-03-344 Ind. Autoconsumo'!K115</f>
        <v>23220000</v>
      </c>
      <c r="D16" s="63">
        <f>+'24-03-344 Ind. Autoconsumo'!M115</f>
        <v>0</v>
      </c>
      <c r="E16" s="63">
        <f>+'24-03-344 Ind. Autoconsumo'!N115</f>
        <v>0</v>
      </c>
      <c r="F16" s="63">
        <f>+'24-03-344 Ind. Autoconsumo'!O115</f>
        <v>0</v>
      </c>
      <c r="G16" s="63">
        <f>+'24-03-344 Ind. Autoconsumo'!R115</f>
        <v>0</v>
      </c>
      <c r="H16" s="63">
        <f>+'24-03-344 Ind. Autoconsumo'!S115</f>
        <v>0</v>
      </c>
      <c r="I16" s="63">
        <f>+'24-03-344 Ind. Autoconsumo'!T115</f>
        <v>0</v>
      </c>
      <c r="J16" s="63">
        <f>+'24-03-344 Ind. Autoconsumo'!U115</f>
        <v>0</v>
      </c>
      <c r="K16" s="63">
        <f>+'24-03-344 Ind. Autoconsumo'!V115</f>
        <v>0</v>
      </c>
      <c r="L16" s="63">
        <f>+'24-03-344 Ind. Autoconsumo'!W115</f>
        <v>0</v>
      </c>
      <c r="M16" s="63">
        <f>+'24-03-344 Ind. Autoconsumo'!X115</f>
        <v>0</v>
      </c>
      <c r="N16" s="63">
        <f>+'24-03-344 Ind. Autoconsumo'!Y115</f>
        <v>0</v>
      </c>
      <c r="O16" s="63">
        <f>+'24-03-344 Ind. Autoconsumo'!Z115</f>
        <v>0</v>
      </c>
      <c r="P16" s="63">
        <f>+'24-03-344 Ind. Autoconsumo'!AA115</f>
        <v>0</v>
      </c>
      <c r="Q16" s="63">
        <f>+'24-03-344 Ind. Autoconsumo'!AB115</f>
        <v>23220000</v>
      </c>
      <c r="R16" s="63">
        <f>+'24-03-344 Ind. Autoconsumo'!AC115</f>
        <v>23220000</v>
      </c>
      <c r="S16" s="63">
        <f>+'24-03-344 Ind. Autoconsumo'!AD115</f>
        <v>0</v>
      </c>
      <c r="T16" s="63">
        <f>+'24-03-344 Ind. Autoconsumo'!AE115</f>
        <v>0</v>
      </c>
      <c r="U16" s="63">
        <f>+'24-03-344 Ind. Autoconsumo'!AF115</f>
        <v>0</v>
      </c>
      <c r="V16" s="63">
        <f>+'24-03-344 Ind. Autoconsumo'!AG115</f>
        <v>0</v>
      </c>
      <c r="W16" s="63">
        <f>+'24-03-344 Ind. Autoconsumo'!AH115</f>
        <v>23220000</v>
      </c>
      <c r="X16" s="87">
        <f>+'24-03-344 Ind. Autoconsumo'!AI115</f>
        <v>7.1065679133255802E-2</v>
      </c>
      <c r="Y16" s="87">
        <f>+'24-03-344 Ind. Autoconsumo'!AJ115</f>
        <v>1.7839307939337135E-2</v>
      </c>
    </row>
    <row r="17" spans="1:25" ht="24.75" customHeight="1" x14ac:dyDescent="0.25">
      <c r="A17" s="86" t="s">
        <v>62</v>
      </c>
      <c r="B17" s="63">
        <f>+'24-03-344 Ind. Autoconsumo'!J118</f>
        <v>145100000</v>
      </c>
      <c r="C17" s="63">
        <f>+'24-03-344 Ind. Autoconsumo'!K118</f>
        <v>0</v>
      </c>
      <c r="D17" s="63">
        <f>+'24-03-344 Ind. Autoconsumo'!M118</f>
        <v>0</v>
      </c>
      <c r="E17" s="63">
        <f>+'24-03-344 Ind. Autoconsumo'!N118</f>
        <v>0</v>
      </c>
      <c r="F17" s="63">
        <f>+'24-03-344 Ind. Autoconsumo'!O118</f>
        <v>0</v>
      </c>
      <c r="G17" s="63">
        <f>+'24-03-344 Ind. Autoconsumo'!R118</f>
        <v>0</v>
      </c>
      <c r="H17" s="63">
        <f>+'24-03-344 Ind. Autoconsumo'!S118</f>
        <v>0</v>
      </c>
      <c r="I17" s="63">
        <f>+'24-03-344 Ind. Autoconsumo'!T118</f>
        <v>0</v>
      </c>
      <c r="J17" s="63">
        <f>+'24-03-344 Ind. Autoconsumo'!U118</f>
        <v>0</v>
      </c>
      <c r="K17" s="63">
        <f>+'24-03-344 Ind. Autoconsumo'!V118</f>
        <v>0</v>
      </c>
      <c r="L17" s="63">
        <f>+'24-03-344 Ind. Autoconsumo'!W118</f>
        <v>0</v>
      </c>
      <c r="M17" s="63">
        <f>+'24-03-344 Ind. Autoconsumo'!X118</f>
        <v>0</v>
      </c>
      <c r="N17" s="63">
        <f>+'24-03-344 Ind. Autoconsumo'!Y118</f>
        <v>0</v>
      </c>
      <c r="O17" s="63">
        <f>+'24-03-344 Ind. Autoconsumo'!Z118</f>
        <v>0</v>
      </c>
      <c r="P17" s="63">
        <f>+'24-03-344 Ind. Autoconsumo'!AA118</f>
        <v>0</v>
      </c>
      <c r="Q17" s="63">
        <f>+'24-03-344 Ind. Autoconsumo'!AB118</f>
        <v>0</v>
      </c>
      <c r="R17" s="63">
        <f>+'24-03-344 Ind. Autoconsumo'!AC118</f>
        <v>0</v>
      </c>
      <c r="S17" s="63">
        <f>+'24-03-344 Ind. Autoconsumo'!AD118</f>
        <v>0</v>
      </c>
      <c r="T17" s="63">
        <f>+'24-03-344 Ind. Autoconsumo'!AE118</f>
        <v>0</v>
      </c>
      <c r="U17" s="63">
        <f>+'24-03-344 Ind. Autoconsumo'!AF118</f>
        <v>0</v>
      </c>
      <c r="V17" s="63">
        <f>+'24-03-344 Ind. Autoconsumo'!AG118</f>
        <v>0</v>
      </c>
      <c r="W17" s="63">
        <f>+'24-03-344 Ind. Autoconsumo'!AH118</f>
        <v>0</v>
      </c>
      <c r="X17" s="87">
        <f>+'24-03-344 Ind. Autoconsumo'!AI118</f>
        <v>0</v>
      </c>
      <c r="Y17" s="87">
        <f>+'24-03-344 Ind. Autoconsumo'!AJ116</f>
        <v>0</v>
      </c>
    </row>
    <row r="18" spans="1:25" ht="24.75" customHeight="1" x14ac:dyDescent="0.25">
      <c r="A18" s="86" t="s">
        <v>64</v>
      </c>
      <c r="B18" s="63">
        <f>+'24-03-344 Ind. Autoconsumo'!J123</f>
        <v>49200000</v>
      </c>
      <c r="C18" s="63">
        <f>+'24-03-344 Ind. Autoconsumo'!K123</f>
        <v>49200000</v>
      </c>
      <c r="D18" s="63">
        <f>+'24-03-344 Ind. Autoconsumo'!M123</f>
        <v>0</v>
      </c>
      <c r="E18" s="63">
        <f>+'24-03-344 Ind. Autoconsumo'!N123</f>
        <v>0</v>
      </c>
      <c r="F18" s="63">
        <f>+'24-03-344 Ind. Autoconsumo'!O123</f>
        <v>0</v>
      </c>
      <c r="G18" s="63">
        <f>+'24-03-344 Ind. Autoconsumo'!R123</f>
        <v>0</v>
      </c>
      <c r="H18" s="63">
        <f>+'24-03-344 Ind. Autoconsumo'!S123</f>
        <v>0</v>
      </c>
      <c r="I18" s="63">
        <f>+'24-03-344 Ind. Autoconsumo'!T123</f>
        <v>0</v>
      </c>
      <c r="J18" s="63">
        <f>+'24-03-344 Ind. Autoconsumo'!U123</f>
        <v>0</v>
      </c>
      <c r="K18" s="63">
        <f>+'24-03-344 Ind. Autoconsumo'!V123</f>
        <v>0</v>
      </c>
      <c r="L18" s="63">
        <f>+'24-03-344 Ind. Autoconsumo'!W123</f>
        <v>0</v>
      </c>
      <c r="M18" s="63">
        <f>+'24-03-344 Ind. Autoconsumo'!X123</f>
        <v>0</v>
      </c>
      <c r="N18" s="63">
        <f>+'24-03-344 Ind. Autoconsumo'!Y123</f>
        <v>0</v>
      </c>
      <c r="O18" s="63">
        <f>+'24-03-344 Ind. Autoconsumo'!Z123</f>
        <v>0</v>
      </c>
      <c r="P18" s="63">
        <f>+'24-03-344 Ind. Autoconsumo'!AA123</f>
        <v>49200000</v>
      </c>
      <c r="Q18" s="63">
        <f>+'24-03-344 Ind. Autoconsumo'!AB123</f>
        <v>0</v>
      </c>
      <c r="R18" s="63">
        <f>+'24-03-344 Ind. Autoconsumo'!AC123</f>
        <v>49200000</v>
      </c>
      <c r="S18" s="63">
        <f>+'24-03-344 Ind. Autoconsumo'!AD123</f>
        <v>0</v>
      </c>
      <c r="T18" s="63">
        <f>+'24-03-344 Ind. Autoconsumo'!AE123</f>
        <v>0</v>
      </c>
      <c r="U18" s="63">
        <f>+'24-03-344 Ind. Autoconsumo'!AF123</f>
        <v>0</v>
      </c>
      <c r="V18" s="63">
        <f>+'24-03-344 Ind. Autoconsumo'!AG123</f>
        <v>0</v>
      </c>
      <c r="W18" s="63">
        <f>+'24-03-344 Ind. Autoconsumo'!AH123</f>
        <v>49200000</v>
      </c>
      <c r="X18" s="87">
        <f>+'24-03-344 Ind. Autoconsumo'!AI123</f>
        <v>1</v>
      </c>
      <c r="Y18" s="87">
        <f>+'24-03-344 Ind. Autoconsumo'!AJ123</f>
        <v>3.7799050414099353E-2</v>
      </c>
    </row>
    <row r="19" spans="1:25" ht="24.75" customHeight="1" x14ac:dyDescent="0.25">
      <c r="A19" s="86" t="s">
        <v>66</v>
      </c>
      <c r="B19" s="63">
        <f>+'24-03-344 Ind. Autoconsumo'!J126</f>
        <v>18000000</v>
      </c>
      <c r="C19" s="63">
        <f>+'24-03-344 Ind. Autoconsumo'!K126</f>
        <v>18000000</v>
      </c>
      <c r="D19" s="63">
        <f>+'24-03-344 Ind. Autoconsumo'!M126</f>
        <v>0</v>
      </c>
      <c r="E19" s="63">
        <f>+'24-03-344 Ind. Autoconsumo'!N126</f>
        <v>0</v>
      </c>
      <c r="F19" s="63">
        <f>+'24-03-344 Ind. Autoconsumo'!O126</f>
        <v>0</v>
      </c>
      <c r="G19" s="63">
        <f>+'24-03-344 Ind. Autoconsumo'!R126</f>
        <v>0</v>
      </c>
      <c r="H19" s="63">
        <f>+'24-03-344 Ind. Autoconsumo'!S126</f>
        <v>0</v>
      </c>
      <c r="I19" s="63">
        <f>+'24-03-344 Ind. Autoconsumo'!T126</f>
        <v>0</v>
      </c>
      <c r="J19" s="63">
        <f>+'24-03-344 Ind. Autoconsumo'!U126</f>
        <v>0</v>
      </c>
      <c r="K19" s="63">
        <f>+'24-03-344 Ind. Autoconsumo'!V126</f>
        <v>0</v>
      </c>
      <c r="L19" s="63">
        <f>+'24-03-344 Ind. Autoconsumo'!W126</f>
        <v>0</v>
      </c>
      <c r="M19" s="63">
        <f>+'24-03-344 Ind. Autoconsumo'!X126</f>
        <v>0</v>
      </c>
      <c r="N19" s="63">
        <f>+'24-03-344 Ind. Autoconsumo'!Y126</f>
        <v>0</v>
      </c>
      <c r="O19" s="63">
        <f>+'24-03-344 Ind. Autoconsumo'!Z126</f>
        <v>0</v>
      </c>
      <c r="P19" s="63">
        <f>+'24-03-344 Ind. Autoconsumo'!AA126</f>
        <v>0</v>
      </c>
      <c r="Q19" s="63">
        <f>+'24-03-344 Ind. Autoconsumo'!AB126</f>
        <v>0</v>
      </c>
      <c r="R19" s="63">
        <f>+'24-03-344 Ind. Autoconsumo'!AC126</f>
        <v>0</v>
      </c>
      <c r="S19" s="63">
        <f>+'24-03-344 Ind. Autoconsumo'!AD126</f>
        <v>0</v>
      </c>
      <c r="T19" s="63">
        <f>+'24-03-344 Ind. Autoconsumo'!AE126</f>
        <v>0</v>
      </c>
      <c r="U19" s="63">
        <f>+'24-03-344 Ind. Autoconsumo'!AF126</f>
        <v>0</v>
      </c>
      <c r="V19" s="63">
        <f>+'24-03-344 Ind. Autoconsumo'!AG126</f>
        <v>0</v>
      </c>
      <c r="W19" s="63">
        <f>+'24-03-344 Ind. Autoconsumo'!AH126</f>
        <v>0</v>
      </c>
      <c r="X19" s="87">
        <f>+'24-03-344 Ind. Autoconsumo'!AI126</f>
        <v>0</v>
      </c>
      <c r="Y19" s="87">
        <f>+'24-03-344 Ind. Autoconsumo'!AJ126</f>
        <v>0</v>
      </c>
    </row>
    <row r="20" spans="1:25" ht="24.75" customHeight="1" x14ac:dyDescent="0.25">
      <c r="A20" s="88" t="s">
        <v>68</v>
      </c>
      <c r="B20" s="63">
        <f>+'24-03-344 Ind. Autoconsumo'!J129</f>
        <v>106300000</v>
      </c>
      <c r="C20" s="63">
        <f>+'24-03-344 Ind. Autoconsumo'!K129</f>
        <v>0</v>
      </c>
      <c r="D20" s="63">
        <f>+'24-03-344 Ind. Autoconsumo'!M129</f>
        <v>0</v>
      </c>
      <c r="E20" s="63">
        <f>+'24-03-344 Ind. Autoconsumo'!N129</f>
        <v>0</v>
      </c>
      <c r="F20" s="63">
        <f>+'24-03-344 Ind. Autoconsumo'!O129</f>
        <v>0</v>
      </c>
      <c r="G20" s="63">
        <f>+'24-03-344 Ind. Autoconsumo'!R129</f>
        <v>0</v>
      </c>
      <c r="H20" s="63">
        <f>+'24-03-344 Ind. Autoconsumo'!S129</f>
        <v>0</v>
      </c>
      <c r="I20" s="63">
        <f>+'24-03-344 Ind. Autoconsumo'!T129</f>
        <v>0</v>
      </c>
      <c r="J20" s="63">
        <f>+'24-03-344 Ind. Autoconsumo'!U129</f>
        <v>0</v>
      </c>
      <c r="K20" s="63">
        <f>+'24-03-344 Ind. Autoconsumo'!V129</f>
        <v>0</v>
      </c>
      <c r="L20" s="63">
        <f>+'24-03-344 Ind. Autoconsumo'!W129</f>
        <v>0</v>
      </c>
      <c r="M20" s="63">
        <f>+'24-03-344 Ind. Autoconsumo'!X129</f>
        <v>0</v>
      </c>
      <c r="N20" s="63">
        <f>+'24-03-344 Ind. Autoconsumo'!Y129</f>
        <v>0</v>
      </c>
      <c r="O20" s="63">
        <f>+'24-03-344 Ind. Autoconsumo'!Z129</f>
        <v>0</v>
      </c>
      <c r="P20" s="63">
        <f>+'24-03-344 Ind. Autoconsumo'!AA129</f>
        <v>0</v>
      </c>
      <c r="Q20" s="63">
        <f>+'24-03-344 Ind. Autoconsumo'!AB129</f>
        <v>0</v>
      </c>
      <c r="R20" s="63">
        <f>+'24-03-344 Ind. Autoconsumo'!AC129</f>
        <v>0</v>
      </c>
      <c r="S20" s="63">
        <f>+'24-03-344 Ind. Autoconsumo'!AD129</f>
        <v>0</v>
      </c>
      <c r="T20" s="63">
        <f>+'24-03-344 Ind. Autoconsumo'!AE129</f>
        <v>0</v>
      </c>
      <c r="U20" s="63">
        <f>+'24-03-344 Ind. Autoconsumo'!AF129</f>
        <v>0</v>
      </c>
      <c r="V20" s="63">
        <f>+'24-03-344 Ind. Autoconsumo'!AG129</f>
        <v>0</v>
      </c>
      <c r="W20" s="63">
        <f>+'24-03-344 Ind. Autoconsumo'!AH129</f>
        <v>0</v>
      </c>
      <c r="X20" s="87">
        <f>+'24-03-344 Ind. Autoconsumo'!AI129</f>
        <v>0</v>
      </c>
      <c r="Y20" s="87">
        <f>+'24-03-344 Ind. Autoconsumo'!AJ129</f>
        <v>0</v>
      </c>
    </row>
    <row r="21" spans="1:25" ht="24.75" customHeight="1" x14ac:dyDescent="0.25">
      <c r="A21" s="88" t="s">
        <v>70</v>
      </c>
      <c r="B21" s="63">
        <f>+'24-03-344 Ind. Autoconsumo'!J133</f>
        <v>28800000</v>
      </c>
      <c r="C21" s="63">
        <f>+'24-03-344 Ind. Autoconsumo'!K133</f>
        <v>28800000</v>
      </c>
      <c r="D21" s="63">
        <f>+'24-03-344 Ind. Autoconsumo'!M133</f>
        <v>0</v>
      </c>
      <c r="E21" s="63">
        <f>+'24-03-344 Ind. Autoconsumo'!N133</f>
        <v>0</v>
      </c>
      <c r="F21" s="63">
        <f>+'24-03-344 Ind. Autoconsumo'!O133</f>
        <v>0</v>
      </c>
      <c r="G21" s="63">
        <f>+'24-03-344 Ind. Autoconsumo'!R133</f>
        <v>0</v>
      </c>
      <c r="H21" s="63">
        <f>+'24-03-344 Ind. Autoconsumo'!S133</f>
        <v>0</v>
      </c>
      <c r="I21" s="63">
        <f>+'24-03-344 Ind. Autoconsumo'!T133</f>
        <v>0</v>
      </c>
      <c r="J21" s="63">
        <f>+'24-03-344 Ind. Autoconsumo'!U133</f>
        <v>0</v>
      </c>
      <c r="K21" s="63">
        <f>+'24-03-344 Ind. Autoconsumo'!V133</f>
        <v>0</v>
      </c>
      <c r="L21" s="63">
        <f>+'24-03-344 Ind. Autoconsumo'!W133</f>
        <v>0</v>
      </c>
      <c r="M21" s="63">
        <f>+'24-03-344 Ind. Autoconsumo'!X133</f>
        <v>0</v>
      </c>
      <c r="N21" s="63">
        <f>+'24-03-344 Ind. Autoconsumo'!Y133</f>
        <v>0</v>
      </c>
      <c r="O21" s="63">
        <f>+'24-03-344 Ind. Autoconsumo'!Z133</f>
        <v>0</v>
      </c>
      <c r="P21" s="63">
        <f>+'24-03-344 Ind. Autoconsumo'!AA133</f>
        <v>28800000</v>
      </c>
      <c r="Q21" s="63">
        <f>+'24-03-344 Ind. Autoconsumo'!AB133</f>
        <v>0</v>
      </c>
      <c r="R21" s="63">
        <f>+'24-03-344 Ind. Autoconsumo'!AC133</f>
        <v>28800000</v>
      </c>
      <c r="S21" s="63">
        <f>+'24-03-344 Ind. Autoconsumo'!AD133</f>
        <v>0</v>
      </c>
      <c r="T21" s="63">
        <f>+'24-03-344 Ind. Autoconsumo'!AE133</f>
        <v>0</v>
      </c>
      <c r="U21" s="63">
        <f>+'24-03-344 Ind. Autoconsumo'!AF133</f>
        <v>0</v>
      </c>
      <c r="V21" s="63">
        <f>+'24-03-344 Ind. Autoconsumo'!AG133</f>
        <v>0</v>
      </c>
      <c r="W21" s="63">
        <f>+'24-03-344 Ind. Autoconsumo'!AH133</f>
        <v>28800000</v>
      </c>
      <c r="X21" s="87">
        <f>+'24-03-344 Ind. Autoconsumo'!AI133</f>
        <v>1</v>
      </c>
      <c r="Y21" s="87">
        <f>+'24-03-344 Ind. Autoconsumo'!AJ133</f>
        <v>2.212627341313133E-2</v>
      </c>
    </row>
    <row r="22" spans="1:25" ht="24.75" customHeight="1" x14ac:dyDescent="0.25">
      <c r="A22" s="88" t="s">
        <v>163</v>
      </c>
      <c r="B22" s="63">
        <f>+'24-03-344 Ind. Autoconsumo'!J136</f>
        <v>252250000</v>
      </c>
      <c r="C22" s="63">
        <f>+'24-03-344 Ind. Autoconsumo'!K136</f>
        <v>0</v>
      </c>
      <c r="D22" s="63">
        <f>+'24-03-344 Ind. Autoconsumo'!M136</f>
        <v>0</v>
      </c>
      <c r="E22" s="63">
        <f>+'24-03-344 Ind. Autoconsumo'!N136</f>
        <v>0</v>
      </c>
      <c r="F22" s="63">
        <f>+'24-03-344 Ind. Autoconsumo'!O136</f>
        <v>0</v>
      </c>
      <c r="G22" s="63">
        <f>+'24-03-344 Ind. Autoconsumo'!R134</f>
        <v>0</v>
      </c>
      <c r="H22" s="63">
        <f>+'24-03-344 Ind. Autoconsumo'!S134</f>
        <v>0</v>
      </c>
      <c r="I22" s="63">
        <f>+'24-03-344 Ind. Autoconsumo'!T134</f>
        <v>0</v>
      </c>
      <c r="J22" s="63">
        <f>+'24-03-344 Ind. Autoconsumo'!U136</f>
        <v>0</v>
      </c>
      <c r="K22" s="63">
        <f>+'24-03-344 Ind. Autoconsumo'!V136</f>
        <v>0</v>
      </c>
      <c r="L22" s="63">
        <f>+'24-03-344 Ind. Autoconsumo'!W136</f>
        <v>0</v>
      </c>
      <c r="M22" s="63">
        <f>+'24-03-344 Ind. Autoconsumo'!X136</f>
        <v>0</v>
      </c>
      <c r="N22" s="63">
        <f>+'24-03-344 Ind. Autoconsumo'!Y136</f>
        <v>0</v>
      </c>
      <c r="O22" s="63">
        <f>+'24-03-344 Ind. Autoconsumo'!Z134</f>
        <v>0</v>
      </c>
      <c r="P22" s="63">
        <f>+'24-03-344 Ind. Autoconsumo'!AA134</f>
        <v>0</v>
      </c>
      <c r="Q22" s="63">
        <f>+'24-03-344 Ind. Autoconsumo'!AB134</f>
        <v>0</v>
      </c>
      <c r="R22" s="63">
        <f>+'24-03-344 Ind. Autoconsumo'!AC136</f>
        <v>0</v>
      </c>
      <c r="S22" s="63">
        <f>+'24-03-344 Ind. Autoconsumo'!AD134</f>
        <v>0</v>
      </c>
      <c r="T22" s="63">
        <f>+'24-03-344 Ind. Autoconsumo'!AE134</f>
        <v>0</v>
      </c>
      <c r="U22" s="63">
        <f>+'24-03-344 Ind. Autoconsumo'!AF134</f>
        <v>0</v>
      </c>
      <c r="V22" s="63">
        <f>+'24-03-344 Ind. Autoconsumo'!AG136</f>
        <v>0</v>
      </c>
      <c r="W22" s="63">
        <f>+'24-03-344 Ind. Autoconsumo'!AH136</f>
        <v>0</v>
      </c>
      <c r="X22" s="87">
        <f>+'24-03-344 Ind. Autoconsumo'!AI136</f>
        <v>0</v>
      </c>
      <c r="Y22" s="87">
        <f>+'24-03-344 Ind. Autoconsumo'!AJ136</f>
        <v>0</v>
      </c>
    </row>
    <row r="23" spans="1:25" ht="24.75" customHeight="1" x14ac:dyDescent="0.25">
      <c r="A23" s="88" t="s">
        <v>72</v>
      </c>
      <c r="B23" s="63">
        <f>+'24-03-344 Ind. Autoconsumo'!J139</f>
        <v>113550000</v>
      </c>
      <c r="C23" s="63">
        <f>+'24-03-344 Ind. Autoconsumo'!K139</f>
        <v>0</v>
      </c>
      <c r="D23" s="63">
        <f>+'24-03-344 Ind. Autoconsumo'!M139</f>
        <v>0</v>
      </c>
      <c r="E23" s="63">
        <f>+'24-03-344 Ind. Autoconsumo'!N139</f>
        <v>0</v>
      </c>
      <c r="F23" s="63">
        <f>+'24-03-344 Ind. Autoconsumo'!O139</f>
        <v>0</v>
      </c>
      <c r="G23" s="63">
        <f>+'24-03-344 Ind. Autoconsumo'!R139</f>
        <v>0</v>
      </c>
      <c r="H23" s="63">
        <f>+'24-03-344 Ind. Autoconsumo'!S139</f>
        <v>0</v>
      </c>
      <c r="I23" s="63">
        <f>+'24-03-344 Ind. Autoconsumo'!T139</f>
        <v>0</v>
      </c>
      <c r="J23" s="63">
        <f>+'24-03-344 Ind. Autoconsumo'!U139</f>
        <v>0</v>
      </c>
      <c r="K23" s="63">
        <f>+'24-03-344 Ind. Autoconsumo'!V139</f>
        <v>0</v>
      </c>
      <c r="L23" s="63">
        <f>+'24-03-344 Ind. Autoconsumo'!W139</f>
        <v>0</v>
      </c>
      <c r="M23" s="63">
        <f>+'24-03-344 Ind. Autoconsumo'!X139</f>
        <v>0</v>
      </c>
      <c r="N23" s="63">
        <f>+'24-03-344 Ind. Autoconsumo'!Y139</f>
        <v>0</v>
      </c>
      <c r="O23" s="63">
        <f>+'24-03-344 Ind. Autoconsumo'!Z139</f>
        <v>0</v>
      </c>
      <c r="P23" s="63">
        <f>+'24-03-344 Ind. Autoconsumo'!AA139</f>
        <v>0</v>
      </c>
      <c r="Q23" s="63">
        <f>+'24-03-344 Ind. Autoconsumo'!AB139</f>
        <v>0</v>
      </c>
      <c r="R23" s="63">
        <f>+'24-03-344 Ind. Autoconsumo'!AC139</f>
        <v>0</v>
      </c>
      <c r="S23" s="63">
        <f>+'24-03-344 Ind. Autoconsumo'!AD139</f>
        <v>0</v>
      </c>
      <c r="T23" s="63">
        <f>+'24-03-344 Ind. Autoconsumo'!AE139</f>
        <v>0</v>
      </c>
      <c r="U23" s="63">
        <f>+'24-03-344 Ind. Autoconsumo'!AF139</f>
        <v>0</v>
      </c>
      <c r="V23" s="63">
        <f>+'24-03-344 Ind. Autoconsumo'!AG139</f>
        <v>0</v>
      </c>
      <c r="W23" s="63">
        <f>+'24-03-344 Ind. Autoconsumo'!AH139</f>
        <v>0</v>
      </c>
      <c r="X23" s="87">
        <f>+'24-03-344 Ind. Autoconsumo'!AI139</f>
        <v>0</v>
      </c>
      <c r="Y23" s="87">
        <f>+'24-03-344 Ind. Autoconsumo'!AJ139</f>
        <v>0</v>
      </c>
    </row>
    <row r="24" spans="1:25" ht="24.75" customHeight="1" x14ac:dyDescent="0.25">
      <c r="A24" s="89" t="s">
        <v>74</v>
      </c>
      <c r="B24" s="63">
        <f>+'24-03-344 Ind. Autoconsumo'!J142</f>
        <v>828000002</v>
      </c>
      <c r="C24" s="63">
        <f>+'24-03-344 Ind. Autoconsumo'!K142</f>
        <v>828000000</v>
      </c>
      <c r="D24" s="63">
        <f>+'24-03-344 Ind. Autoconsumo'!M142</f>
        <v>0</v>
      </c>
      <c r="E24" s="63">
        <f>+'24-03-344 Ind. Autoconsumo'!N142</f>
        <v>0</v>
      </c>
      <c r="F24" s="63">
        <f>+'24-03-344 Ind. Autoconsumo'!O142</f>
        <v>0</v>
      </c>
      <c r="G24" s="63">
        <f>+'24-03-344 Ind. Autoconsumo'!R142</f>
        <v>414000000</v>
      </c>
      <c r="H24" s="63">
        <f>+'24-03-344 Ind. Autoconsumo'!S142</f>
        <v>0</v>
      </c>
      <c r="I24" s="63">
        <f>+'24-03-344 Ind. Autoconsumo'!T142</f>
        <v>0</v>
      </c>
      <c r="J24" s="63">
        <f>+'24-03-344 Ind. Autoconsumo'!U142</f>
        <v>414000000</v>
      </c>
      <c r="K24" s="63">
        <f>+'24-03-344 Ind. Autoconsumo'!V142</f>
        <v>0</v>
      </c>
      <c r="L24" s="63">
        <f>+'24-03-344 Ind. Autoconsumo'!W142</f>
        <v>0</v>
      </c>
      <c r="M24" s="63">
        <f>+'24-03-344 Ind. Autoconsumo'!X142</f>
        <v>414000000</v>
      </c>
      <c r="N24" s="63">
        <f>+'24-03-344 Ind. Autoconsumo'!Y142</f>
        <v>414000000</v>
      </c>
      <c r="O24" s="63">
        <f>+'24-03-344 Ind. Autoconsumo'!Z142</f>
        <v>0</v>
      </c>
      <c r="P24" s="63">
        <f>+'24-03-344 Ind. Autoconsumo'!AA142</f>
        <v>0</v>
      </c>
      <c r="Q24" s="63">
        <f>+'24-03-344 Ind. Autoconsumo'!AB142</f>
        <v>0</v>
      </c>
      <c r="R24" s="63">
        <f>+'24-03-344 Ind. Autoconsumo'!AC142</f>
        <v>0</v>
      </c>
      <c r="S24" s="63">
        <f>+'24-03-344 Ind. Autoconsumo'!AD142</f>
        <v>0</v>
      </c>
      <c r="T24" s="63">
        <f>+'24-03-344 Ind. Autoconsumo'!AE142</f>
        <v>0</v>
      </c>
      <c r="U24" s="63">
        <f>+'24-03-344 Ind. Autoconsumo'!AF142</f>
        <v>0</v>
      </c>
      <c r="V24" s="63">
        <f>+'24-03-344 Ind. Autoconsumo'!AG142</f>
        <v>0</v>
      </c>
      <c r="W24" s="63">
        <f>+'24-03-344 Ind. Autoconsumo'!AH142</f>
        <v>828000000</v>
      </c>
      <c r="X24" s="87">
        <f>+'24-03-344 Ind. Autoconsumo'!AI142</f>
        <v>0.99999999758454106</v>
      </c>
      <c r="Y24" s="87">
        <f>+'24-03-344 Ind. Autoconsumo'!AJ142</f>
        <v>0.6361303606275257</v>
      </c>
    </row>
    <row r="25" spans="1:25" ht="25.5" x14ac:dyDescent="0.25">
      <c r="A25" s="8" t="str">
        <f>"TOTAL ASIG."&amp;" "&amp;$A$5</f>
        <v>TOTAL ASIG. 24-03-344 "Programa de Apoyo a Familias para el Autoconsumo"</v>
      </c>
      <c r="B25" s="75">
        <f>SUM(B8:B24)</f>
        <v>3095981000</v>
      </c>
      <c r="C25" s="75">
        <f t="shared" ref="C25:V25" si="0">SUM(C8:C24)</f>
        <v>1927420000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414000000</v>
      </c>
      <c r="H25" s="75">
        <f t="shared" si="0"/>
        <v>0</v>
      </c>
      <c r="I25" s="75">
        <f t="shared" si="0"/>
        <v>0</v>
      </c>
      <c r="J25" s="75">
        <f t="shared" si="0"/>
        <v>414000000</v>
      </c>
      <c r="K25" s="75">
        <f t="shared" si="0"/>
        <v>0</v>
      </c>
      <c r="L25" s="75">
        <f t="shared" si="0"/>
        <v>0</v>
      </c>
      <c r="M25" s="75">
        <f t="shared" si="0"/>
        <v>414000000</v>
      </c>
      <c r="N25" s="75">
        <f t="shared" si="0"/>
        <v>414000000</v>
      </c>
      <c r="O25" s="75">
        <f t="shared" si="0"/>
        <v>0</v>
      </c>
      <c r="P25" s="75">
        <f t="shared" si="0"/>
        <v>78000000</v>
      </c>
      <c r="Q25" s="75">
        <f t="shared" si="0"/>
        <v>395620000</v>
      </c>
      <c r="R25" s="75">
        <f t="shared" si="0"/>
        <v>473620000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1301620000</v>
      </c>
      <c r="X25" s="90">
        <f>+'24-03-344 Ind. Autoconsumo'!AI143</f>
        <v>0.42042247675292582</v>
      </c>
      <c r="Y25" s="90">
        <f>'24-03-344 Ind. Autoconsumo'!AJ143</f>
        <v>1</v>
      </c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1:25" x14ac:dyDescent="0.25">
      <c r="B33" s="81"/>
      <c r="G33" s="81"/>
      <c r="H33" s="81"/>
      <c r="I33" s="81"/>
      <c r="K33" s="81"/>
      <c r="L33" s="81"/>
      <c r="M33" s="81"/>
      <c r="O33" s="81"/>
      <c r="P33" s="81"/>
      <c r="Q33" s="81"/>
      <c r="S33" s="81"/>
      <c r="T33" s="81"/>
      <c r="U33" s="81"/>
    </row>
    <row r="34" spans="1:25" x14ac:dyDescent="0.25">
      <c r="A34" s="2"/>
      <c r="B34" s="81"/>
      <c r="G34" s="81"/>
      <c r="H34" s="81"/>
      <c r="I34" s="81"/>
      <c r="K34" s="81"/>
      <c r="L34" s="81"/>
      <c r="M34" s="81"/>
      <c r="O34" s="81"/>
      <c r="P34" s="81"/>
      <c r="Q34" s="81"/>
      <c r="S34" s="81"/>
      <c r="T34" s="81"/>
      <c r="U34" s="81"/>
      <c r="V34" s="2"/>
      <c r="W34" s="2"/>
      <c r="X34" s="80"/>
      <c r="Y34" s="80"/>
    </row>
    <row r="35" spans="1:25" x14ac:dyDescent="0.25">
      <c r="A35" s="2"/>
      <c r="B35" s="81"/>
      <c r="G35" s="81"/>
      <c r="H35" s="81"/>
      <c r="I35" s="81"/>
      <c r="K35" s="81"/>
      <c r="L35" s="81"/>
      <c r="M35" s="81"/>
      <c r="O35" s="81"/>
      <c r="P35" s="81"/>
      <c r="Q35" s="81"/>
      <c r="S35" s="81"/>
      <c r="T35" s="81"/>
      <c r="U35" s="81"/>
      <c r="V35" s="2"/>
      <c r="W35" s="2"/>
      <c r="X35" s="80"/>
      <c r="Y35" s="80"/>
    </row>
    <row r="36" spans="1:25" x14ac:dyDescent="0.25">
      <c r="A36" s="2"/>
      <c r="B36" s="81"/>
      <c r="G36" s="81"/>
      <c r="H36" s="81"/>
      <c r="I36" s="81"/>
      <c r="K36" s="81"/>
      <c r="L36" s="81"/>
      <c r="M36" s="81"/>
      <c r="O36" s="81"/>
      <c r="P36" s="81"/>
      <c r="Q36" s="81"/>
      <c r="S36" s="81"/>
      <c r="T36" s="81"/>
      <c r="U36" s="81"/>
      <c r="V36" s="2"/>
      <c r="W36" s="2"/>
      <c r="X36" s="80"/>
      <c r="Y36" s="80"/>
    </row>
    <row r="37" spans="1:25" x14ac:dyDescent="0.25">
      <c r="A37" s="2"/>
      <c r="B37" s="81"/>
      <c r="G37" s="81"/>
      <c r="H37" s="81"/>
      <c r="I37" s="81"/>
      <c r="K37" s="81"/>
      <c r="L37" s="81"/>
      <c r="M37" s="81"/>
      <c r="O37" s="81"/>
      <c r="P37" s="81"/>
      <c r="Q37" s="81"/>
      <c r="S37" s="81"/>
      <c r="T37" s="81"/>
      <c r="U37" s="81"/>
      <c r="V37" s="2"/>
      <c r="W37" s="2"/>
      <c r="X37" s="80"/>
      <c r="Y37" s="80"/>
    </row>
    <row r="38" spans="1:25" x14ac:dyDescent="0.25">
      <c r="A38" s="2"/>
      <c r="B38" s="81"/>
      <c r="G38" s="81"/>
      <c r="H38" s="81"/>
      <c r="I38" s="81"/>
      <c r="K38" s="81"/>
      <c r="L38" s="81"/>
      <c r="M38" s="81"/>
      <c r="O38" s="81"/>
      <c r="P38" s="81"/>
      <c r="Q38" s="81"/>
      <c r="S38" s="81"/>
      <c r="T38" s="81"/>
      <c r="U38" s="81"/>
      <c r="V38" s="2"/>
      <c r="W38" s="2"/>
      <c r="X38" s="80"/>
      <c r="Y38" s="80"/>
    </row>
    <row r="39" spans="1:25" x14ac:dyDescent="0.25">
      <c r="A39" s="2"/>
      <c r="B39" s="81"/>
      <c r="G39" s="81"/>
      <c r="H39" s="81"/>
      <c r="I39" s="81"/>
      <c r="K39" s="81"/>
      <c r="L39" s="81"/>
      <c r="M39" s="81"/>
      <c r="O39" s="81"/>
      <c r="P39" s="81"/>
      <c r="Q39" s="81"/>
      <c r="S39" s="81"/>
      <c r="T39" s="81"/>
      <c r="U39" s="81"/>
      <c r="V39" s="2"/>
      <c r="W39" s="2"/>
      <c r="X39" s="80"/>
      <c r="Y39" s="80"/>
    </row>
    <row r="40" spans="1:25" x14ac:dyDescent="0.25">
      <c r="A40" s="2"/>
      <c r="B40" s="81"/>
      <c r="G40" s="81"/>
      <c r="H40" s="81"/>
      <c r="I40" s="81"/>
      <c r="K40" s="81"/>
      <c r="L40" s="81"/>
      <c r="M40" s="81"/>
      <c r="O40" s="81"/>
      <c r="P40" s="81"/>
      <c r="Q40" s="81"/>
      <c r="S40" s="81"/>
      <c r="T40" s="81"/>
      <c r="U40" s="81"/>
      <c r="V40" s="2"/>
      <c r="W40" s="2"/>
      <c r="X40" s="80"/>
      <c r="Y40" s="80"/>
    </row>
    <row r="41" spans="1:25" x14ac:dyDescent="0.25">
      <c r="A41" s="2"/>
      <c r="B41" s="81"/>
      <c r="G41" s="81"/>
      <c r="H41" s="81"/>
      <c r="I41" s="81"/>
      <c r="K41" s="81"/>
      <c r="L41" s="81"/>
      <c r="M41" s="81"/>
      <c r="O41" s="81"/>
      <c r="P41" s="81"/>
      <c r="Q41" s="81"/>
      <c r="S41" s="81"/>
      <c r="T41" s="81"/>
      <c r="U41" s="81"/>
      <c r="V41" s="2"/>
      <c r="W41" s="2"/>
      <c r="X41" s="80"/>
      <c r="Y41" s="80"/>
    </row>
    <row r="42" spans="1:25" x14ac:dyDescent="0.25">
      <c r="A42" s="2"/>
      <c r="B42" s="81"/>
      <c r="G42" s="81"/>
      <c r="H42" s="81"/>
      <c r="I42" s="81"/>
      <c r="K42" s="81"/>
      <c r="L42" s="81"/>
      <c r="M42" s="81"/>
      <c r="O42" s="81"/>
      <c r="P42" s="81"/>
      <c r="Q42" s="81"/>
      <c r="S42" s="81"/>
      <c r="T42" s="81"/>
      <c r="U42" s="81"/>
      <c r="V42" s="2"/>
      <c r="W42" s="2"/>
      <c r="X42" s="80"/>
      <c r="Y42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791-F479-4432-8FC7-C2CF91EFFBDC}">
  <sheetPr>
    <tabColor rgb="FF007DB5"/>
    <pageSetUpPr fitToPage="1"/>
  </sheetPr>
  <dimension ref="A1:DB255"/>
  <sheetViews>
    <sheetView topLeftCell="A225" zoomScale="130" zoomScaleNormal="130" workbookViewId="0">
      <pane xSplit="2" topLeftCell="N1" activePane="topRight" state="frozen"/>
      <selection activeCell="A170" sqref="A170"/>
      <selection pane="topRight" activeCell="Y237" sqref="Y237:AH239"/>
    </sheetView>
  </sheetViews>
  <sheetFormatPr baseColWidth="10" defaultColWidth="11.42578125" defaultRowHeight="12.75" outlineLevelRow="1" outlineLevelCol="1" x14ac:dyDescent="0.25"/>
  <cols>
    <col min="1" max="1" width="9.5703125" style="80" customWidth="1"/>
    <col min="2" max="2" width="11.140625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5.28515625" style="2" customWidth="1"/>
    <col min="13" max="13" width="7.5703125" style="80" bestFit="1" customWidth="1"/>
    <col min="14" max="14" width="6.85546875" style="80" bestFit="1" customWidth="1"/>
    <col min="15" max="15" width="9.5703125" style="80" bestFit="1" customWidth="1"/>
    <col min="16" max="16" width="13.5703125" style="80" bestFit="1" customWidth="1"/>
    <col min="17" max="17" width="10.5703125" style="82" bestFit="1" customWidth="1"/>
    <col min="18" max="19" width="7.5703125" style="83" hidden="1" customWidth="1" outlineLevel="1"/>
    <col min="20" max="20" width="8.28515625" style="83" hidden="1" customWidth="1" outlineLevel="1"/>
    <col min="21" max="21" width="10" style="83" bestFit="1" customWidth="1" collapsed="1"/>
    <col min="22" max="22" width="8.28515625" style="83" hidden="1" customWidth="1" outlineLevel="1"/>
    <col min="23" max="24" width="7.5703125" style="83" hidden="1" customWidth="1" outlineLevel="1"/>
    <col min="25" max="25" width="10.42578125" style="83" bestFit="1" customWidth="1" collapsed="1"/>
    <col min="26" max="26" width="7.5703125" style="83" bestFit="1" customWidth="1" outlineLevel="1"/>
    <col min="27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92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85">
        <v>18331000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24.95" customHeight="1" outlineLevel="1" x14ac:dyDescent="0.25">
      <c r="A9" s="18">
        <v>1</v>
      </c>
      <c r="B9" s="19"/>
      <c r="C9" s="64"/>
      <c r="D9" s="29"/>
      <c r="E9" s="64"/>
      <c r="F9" s="64"/>
      <c r="G9" s="64"/>
      <c r="H9" s="29"/>
      <c r="I9" s="29"/>
      <c r="J9" s="199"/>
      <c r="K9" s="24">
        <v>5631595</v>
      </c>
      <c r="L9" s="106" t="s">
        <v>174</v>
      </c>
      <c r="M9" s="24"/>
      <c r="N9" s="24"/>
      <c r="O9" s="24"/>
      <c r="P9" s="22"/>
      <c r="Q9" s="22"/>
      <c r="R9" s="24">
        <v>129000</v>
      </c>
      <c r="S9" s="24">
        <v>129000</v>
      </c>
      <c r="T9" s="24">
        <v>163556</v>
      </c>
      <c r="U9" s="25">
        <f>SUM(R9:T9)</f>
        <v>421556</v>
      </c>
      <c r="V9" s="24">
        <v>474100</v>
      </c>
      <c r="W9" s="24">
        <v>283700</v>
      </c>
      <c r="X9" s="24">
        <v>527520</v>
      </c>
      <c r="Y9" s="25">
        <f>SUM(V9:X9)</f>
        <v>1285320</v>
      </c>
      <c r="Z9" s="24">
        <v>2077138</v>
      </c>
      <c r="AA9" s="24"/>
      <c r="AB9" s="24">
        <v>974590</v>
      </c>
      <c r="AC9" s="25">
        <f>SUM(Z9:AB9)</f>
        <v>3051728</v>
      </c>
      <c r="AD9" s="24"/>
      <c r="AE9" s="24"/>
      <c r="AF9" s="24"/>
      <c r="AG9" s="25">
        <f>SUM(AD9:AF9)</f>
        <v>0</v>
      </c>
      <c r="AH9" s="25">
        <f>SUM(U9,Y9,AC9,AG9)</f>
        <v>4758604</v>
      </c>
      <c r="AI9" s="26">
        <f>IF(ISERROR(AH9/J8),0,AH9/J8)</f>
        <v>0.2595932573236594</v>
      </c>
      <c r="AJ9" s="27">
        <f>IF(ISERROR(AH9/$AH$236),"-",AH9/$AH$236)</f>
        <v>6.3312679849617014E-3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s="37" customFormat="1" ht="12.75" customHeight="1" x14ac:dyDescent="0.25">
      <c r="A10" s="180" t="s">
        <v>45</v>
      </c>
      <c r="B10" s="181"/>
      <c r="C10" s="182"/>
      <c r="D10" s="182"/>
      <c r="E10" s="182"/>
      <c r="F10" s="182"/>
      <c r="G10" s="182"/>
      <c r="H10" s="182"/>
      <c r="I10" s="183"/>
      <c r="J10" s="33">
        <f>+J8</f>
        <v>18331000</v>
      </c>
      <c r="K10" s="33">
        <f>SUM(K9:K9)</f>
        <v>5631595</v>
      </c>
      <c r="L10" s="32"/>
      <c r="M10" s="33">
        <f>SUM(M9:M9)</f>
        <v>0</v>
      </c>
      <c r="N10" s="33">
        <f>SUM(N9:N9)</f>
        <v>0</v>
      </c>
      <c r="O10" s="33">
        <f>SUM(O9:O9)</f>
        <v>0</v>
      </c>
      <c r="P10" s="34"/>
      <c r="Q10" s="35"/>
      <c r="R10" s="33">
        <f t="shared" ref="R10:AG10" si="0">SUM(R9:R9)</f>
        <v>129000</v>
      </c>
      <c r="S10" s="33">
        <f t="shared" si="0"/>
        <v>129000</v>
      </c>
      <c r="T10" s="33">
        <f t="shared" si="0"/>
        <v>163556</v>
      </c>
      <c r="U10" s="33">
        <f t="shared" si="0"/>
        <v>421556</v>
      </c>
      <c r="V10" s="33">
        <f>SUM(V9:V9)</f>
        <v>474100</v>
      </c>
      <c r="W10" s="33">
        <f t="shared" si="0"/>
        <v>283700</v>
      </c>
      <c r="X10" s="33">
        <f t="shared" si="0"/>
        <v>527520</v>
      </c>
      <c r="Y10" s="33">
        <f t="shared" si="0"/>
        <v>1285320</v>
      </c>
      <c r="Z10" s="33">
        <f t="shared" si="0"/>
        <v>2077138</v>
      </c>
      <c r="AA10" s="33">
        <f t="shared" si="0"/>
        <v>0</v>
      </c>
      <c r="AB10" s="33">
        <f t="shared" si="0"/>
        <v>974590</v>
      </c>
      <c r="AC10" s="33">
        <f t="shared" si="0"/>
        <v>3051728</v>
      </c>
      <c r="AD10" s="33">
        <f t="shared" si="0"/>
        <v>0</v>
      </c>
      <c r="AE10" s="33">
        <f t="shared" si="0"/>
        <v>0</v>
      </c>
      <c r="AF10" s="33">
        <f t="shared" si="0"/>
        <v>0</v>
      </c>
      <c r="AG10" s="33">
        <f t="shared" si="0"/>
        <v>0</v>
      </c>
      <c r="AH10" s="33">
        <f>SUM(AH9:AH9)</f>
        <v>4758604</v>
      </c>
      <c r="AI10" s="36">
        <f>IF(ISERROR(AH10/J10),0,AH10/J10)</f>
        <v>0.2595932573236594</v>
      </c>
      <c r="AJ10" s="36">
        <f>IF(ISERROR(AH10/$AH$236),0,AH10/$AH$236)</f>
        <v>6.3312679849617014E-3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x14ac:dyDescent="0.25">
      <c r="A11" s="187" t="s">
        <v>46</v>
      </c>
      <c r="B11" s="188"/>
      <c r="C11" s="188"/>
      <c r="D11" s="188"/>
      <c r="E11" s="189"/>
      <c r="F11" s="9"/>
      <c r="G11" s="10"/>
      <c r="H11" s="11"/>
      <c r="I11" s="11"/>
      <c r="J11" s="185">
        <v>26499000</v>
      </c>
      <c r="K11" s="13"/>
      <c r="L11" s="14"/>
      <c r="M11" s="15"/>
      <c r="N11" s="15"/>
      <c r="O11" s="15"/>
      <c r="P11" s="10"/>
      <c r="Q11" s="16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7"/>
      <c r="AJ11" s="17"/>
    </row>
    <row r="12" spans="1:106" ht="24.95" customHeight="1" outlineLevel="1" x14ac:dyDescent="0.25">
      <c r="A12" s="19">
        <v>1</v>
      </c>
      <c r="B12" s="19"/>
      <c r="C12" s="64"/>
      <c r="D12" s="29"/>
      <c r="E12" s="64"/>
      <c r="F12" s="64"/>
      <c r="G12" s="64"/>
      <c r="H12" s="29"/>
      <c r="I12" s="29"/>
      <c r="J12" s="199"/>
      <c r="K12" s="93">
        <f>24486+530937</f>
        <v>555423</v>
      </c>
      <c r="L12" s="106" t="s">
        <v>173</v>
      </c>
      <c r="M12" s="93"/>
      <c r="N12" s="93"/>
      <c r="O12" s="93"/>
      <c r="P12" s="64"/>
      <c r="Q12" s="64"/>
      <c r="R12" s="24"/>
      <c r="S12" s="24"/>
      <c r="T12" s="24"/>
      <c r="U12" s="25">
        <f>SUM(R12:T12)</f>
        <v>0</v>
      </c>
      <c r="V12" s="24"/>
      <c r="W12" s="24"/>
      <c r="X12" s="24"/>
      <c r="Y12" s="25">
        <f>SUM(V12:X12)</f>
        <v>0</v>
      </c>
      <c r="Z12" s="24"/>
      <c r="AA12" s="24"/>
      <c r="AB12" s="24"/>
      <c r="AC12" s="25">
        <f>SUM(Z12:AB12)</f>
        <v>0</v>
      </c>
      <c r="AD12" s="24"/>
      <c r="AE12" s="24"/>
      <c r="AF12" s="24"/>
      <c r="AG12" s="25">
        <f>SUM(AD12:AF12)</f>
        <v>0</v>
      </c>
      <c r="AH12" s="25">
        <f>SUM(U12,Y12,AC12,AG12)</f>
        <v>0</v>
      </c>
      <c r="AI12" s="26">
        <f>IF(ISERROR(AH12/J11),0,AH12/J11)</f>
        <v>0</v>
      </c>
      <c r="AJ12" s="27">
        <f>IF(ISERROR(AH12/$AH$236),"-",AH12/$AH$236)</f>
        <v>0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 x14ac:dyDescent="0.25">
      <c r="A13" s="19">
        <v>2</v>
      </c>
      <c r="B13" s="19"/>
      <c r="C13" s="64"/>
      <c r="D13" s="29"/>
      <c r="E13" s="64"/>
      <c r="F13" s="64"/>
      <c r="G13" s="64"/>
      <c r="H13" s="29"/>
      <c r="I13" s="29"/>
      <c r="J13" s="186"/>
      <c r="K13" s="93">
        <f>3210363+38300</f>
        <v>3248663</v>
      </c>
      <c r="L13" s="106" t="s">
        <v>174</v>
      </c>
      <c r="M13" s="93"/>
      <c r="N13" s="93"/>
      <c r="O13" s="93"/>
      <c r="P13" s="64"/>
      <c r="Q13" s="64"/>
      <c r="R13" s="24">
        <v>48972</v>
      </c>
      <c r="S13" s="24"/>
      <c r="T13" s="24">
        <v>728677</v>
      </c>
      <c r="U13" s="25">
        <f>SUM(R13:T13)</f>
        <v>777649</v>
      </c>
      <c r="V13" s="24"/>
      <c r="W13" s="24">
        <v>20000</v>
      </c>
      <c r="X13" s="24"/>
      <c r="Y13" s="25">
        <f>SUM(V13:X13)</f>
        <v>20000</v>
      </c>
      <c r="Z13" s="24">
        <f>248270+18300</f>
        <v>266570</v>
      </c>
      <c r="AA13" s="24">
        <v>1854556</v>
      </c>
      <c r="AB13" s="24">
        <v>5200</v>
      </c>
      <c r="AC13" s="25">
        <f>SUM(Z13:AB13)</f>
        <v>2126326</v>
      </c>
      <c r="AD13" s="24"/>
      <c r="AE13" s="24"/>
      <c r="AF13" s="24"/>
      <c r="AG13" s="25"/>
      <c r="AH13" s="25">
        <f>SUM(U13,Y13,AC13,AG13)</f>
        <v>2923975</v>
      </c>
      <c r="AI13" s="26">
        <f>IF(ISERROR(AH13/J11),0,AH13/J11)</f>
        <v>0.11034284312615571</v>
      </c>
      <c r="AJ13" s="27">
        <f>IF(ISERROR(AH13/$AH$236),"-",AH13/$AH$236)</f>
        <v>3.8903151651888644E-3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7" customFormat="1" ht="12.75" customHeight="1" x14ac:dyDescent="0.25">
      <c r="A14" s="180" t="s">
        <v>47</v>
      </c>
      <c r="B14" s="181"/>
      <c r="C14" s="182"/>
      <c r="D14" s="182"/>
      <c r="E14" s="182"/>
      <c r="F14" s="182"/>
      <c r="G14" s="182"/>
      <c r="H14" s="182"/>
      <c r="I14" s="183"/>
      <c r="J14" s="33">
        <f>+J11</f>
        <v>26499000</v>
      </c>
      <c r="K14" s="33">
        <f>SUM(K12:K13)</f>
        <v>3804086</v>
      </c>
      <c r="L14" s="32"/>
      <c r="M14" s="33">
        <f>SUM(M12:M12)</f>
        <v>0</v>
      </c>
      <c r="N14" s="33">
        <f>SUM(N12:N12)</f>
        <v>0</v>
      </c>
      <c r="O14" s="33">
        <f>SUM(O12:O12)</f>
        <v>0</v>
      </c>
      <c r="P14" s="34"/>
      <c r="Q14" s="35"/>
      <c r="R14" s="33">
        <f t="shared" ref="R14:AG14" si="1">SUM(R12:R13)</f>
        <v>48972</v>
      </c>
      <c r="S14" s="33">
        <f t="shared" si="1"/>
        <v>0</v>
      </c>
      <c r="T14" s="33">
        <f t="shared" si="1"/>
        <v>728677</v>
      </c>
      <c r="U14" s="33">
        <f t="shared" si="1"/>
        <v>777649</v>
      </c>
      <c r="V14" s="33">
        <f>SUM(V12:V13)</f>
        <v>0</v>
      </c>
      <c r="W14" s="33">
        <f t="shared" si="1"/>
        <v>20000</v>
      </c>
      <c r="X14" s="33">
        <f t="shared" si="1"/>
        <v>0</v>
      </c>
      <c r="Y14" s="33">
        <f>SUM(Y12:Y13)</f>
        <v>20000</v>
      </c>
      <c r="Z14" s="33">
        <f t="shared" si="1"/>
        <v>266570</v>
      </c>
      <c r="AA14" s="33">
        <f t="shared" si="1"/>
        <v>1854556</v>
      </c>
      <c r="AB14" s="33">
        <f t="shared" si="1"/>
        <v>5200</v>
      </c>
      <c r="AC14" s="33">
        <f t="shared" si="1"/>
        <v>2126326</v>
      </c>
      <c r="AD14" s="33">
        <f t="shared" si="1"/>
        <v>0</v>
      </c>
      <c r="AE14" s="33">
        <f t="shared" si="1"/>
        <v>0</v>
      </c>
      <c r="AF14" s="33">
        <f t="shared" si="1"/>
        <v>0</v>
      </c>
      <c r="AG14" s="33">
        <f t="shared" si="1"/>
        <v>0</v>
      </c>
      <c r="AH14" s="33">
        <f>SUM(AH12:AH13)</f>
        <v>2923975</v>
      </c>
      <c r="AI14" s="36">
        <f>IF(ISERROR(AH14/J14),0,AH14/J14)</f>
        <v>0.11034284312615571</v>
      </c>
      <c r="AJ14" s="36">
        <f>IF(ISERROR(AH14/$AH$236),0,AH14/$AH$236)</f>
        <v>3.8903151651888644E-3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x14ac:dyDescent="0.25">
      <c r="A15" s="187" t="s">
        <v>48</v>
      </c>
      <c r="B15" s="188"/>
      <c r="C15" s="188"/>
      <c r="D15" s="188"/>
      <c r="E15" s="189"/>
      <c r="F15" s="9"/>
      <c r="G15" s="10"/>
      <c r="H15" s="11"/>
      <c r="I15" s="11"/>
      <c r="J15" s="185">
        <v>36318526</v>
      </c>
      <c r="K15" s="13"/>
      <c r="L15" s="14"/>
      <c r="M15" s="15"/>
      <c r="N15" s="15"/>
      <c r="O15" s="15"/>
      <c r="P15" s="10"/>
      <c r="Q15" s="16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106" ht="24.95" customHeight="1" outlineLevel="1" x14ac:dyDescent="0.25">
      <c r="A16" s="19">
        <v>1</v>
      </c>
      <c r="B16" s="19"/>
      <c r="C16" s="64"/>
      <c r="D16" s="29"/>
      <c r="E16" s="64"/>
      <c r="F16" s="64"/>
      <c r="G16" s="64"/>
      <c r="H16" s="29"/>
      <c r="I16" s="29"/>
      <c r="J16" s="199"/>
      <c r="K16" s="93">
        <v>21372779</v>
      </c>
      <c r="L16" s="106" t="s">
        <v>174</v>
      </c>
      <c r="M16" s="24"/>
      <c r="N16" s="24"/>
      <c r="O16" s="24"/>
      <c r="P16" s="22"/>
      <c r="Q16" s="22"/>
      <c r="R16" s="24">
        <v>272063</v>
      </c>
      <c r="S16" s="24">
        <v>1161655</v>
      </c>
      <c r="T16" s="24">
        <v>1347979</v>
      </c>
      <c r="U16" s="25">
        <f>SUM(R16:T16)</f>
        <v>2781697</v>
      </c>
      <c r="V16" s="24">
        <v>3082115</v>
      </c>
      <c r="W16" s="24">
        <v>2242765</v>
      </c>
      <c r="X16" s="24">
        <v>2550117</v>
      </c>
      <c r="Y16" s="25">
        <f>SUM(V16:X16)</f>
        <v>7874997</v>
      </c>
      <c r="Z16" s="24">
        <v>1864273</v>
      </c>
      <c r="AA16" s="24">
        <v>1206133</v>
      </c>
      <c r="AB16" s="24">
        <v>2262007</v>
      </c>
      <c r="AC16" s="25">
        <f>SUM(Z16:AB16)</f>
        <v>5332413</v>
      </c>
      <c r="AD16" s="24"/>
      <c r="AE16" s="24"/>
      <c r="AF16" s="24"/>
      <c r="AG16" s="25">
        <f>SUM(AD16:AF16)</f>
        <v>0</v>
      </c>
      <c r="AH16" s="25">
        <f>SUM(U16,Y16,AC16,AG16)</f>
        <v>15989107</v>
      </c>
      <c r="AI16" s="26">
        <f>IF(ISERROR(AH16/J15),0,AH16/J15)</f>
        <v>0.44024658379582915</v>
      </c>
      <c r="AJ16" s="27">
        <f>IF(ISERROR(AH16/$AH$236),"-",AH16/$AH$236)</f>
        <v>2.1273323280782984E-2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7" customFormat="1" ht="12.75" customHeight="1" x14ac:dyDescent="0.25">
      <c r="A17" s="180" t="s">
        <v>49</v>
      </c>
      <c r="B17" s="181"/>
      <c r="C17" s="182"/>
      <c r="D17" s="182"/>
      <c r="E17" s="182"/>
      <c r="F17" s="182"/>
      <c r="G17" s="182"/>
      <c r="H17" s="182"/>
      <c r="I17" s="183"/>
      <c r="J17" s="33">
        <f>+J15</f>
        <v>36318526</v>
      </c>
      <c r="K17" s="33">
        <f>SUM(K16:K16)</f>
        <v>21372779</v>
      </c>
      <c r="L17" s="32"/>
      <c r="M17" s="33">
        <f>SUM(M16:M16)</f>
        <v>0</v>
      </c>
      <c r="N17" s="33">
        <f>SUM(N16:N16)</f>
        <v>0</v>
      </c>
      <c r="O17" s="33">
        <f>SUM(O16:O16)</f>
        <v>0</v>
      </c>
      <c r="P17" s="34"/>
      <c r="Q17" s="35"/>
      <c r="R17" s="33">
        <f t="shared" ref="R17:AG17" si="2">SUM(R16:R16)</f>
        <v>272063</v>
      </c>
      <c r="S17" s="33">
        <f t="shared" si="2"/>
        <v>1161655</v>
      </c>
      <c r="T17" s="33">
        <f t="shared" si="2"/>
        <v>1347979</v>
      </c>
      <c r="U17" s="33">
        <f t="shared" si="2"/>
        <v>2781697</v>
      </c>
      <c r="V17" s="33">
        <f>SUM(V16:V16)</f>
        <v>3082115</v>
      </c>
      <c r="W17" s="33">
        <f t="shared" si="2"/>
        <v>2242765</v>
      </c>
      <c r="X17" s="33">
        <f t="shared" si="2"/>
        <v>2550117</v>
      </c>
      <c r="Y17" s="33">
        <f t="shared" si="2"/>
        <v>7874997</v>
      </c>
      <c r="Z17" s="33">
        <f t="shared" si="2"/>
        <v>1864273</v>
      </c>
      <c r="AA17" s="33">
        <f t="shared" si="2"/>
        <v>1206133</v>
      </c>
      <c r="AB17" s="33">
        <f t="shared" si="2"/>
        <v>2262007</v>
      </c>
      <c r="AC17" s="33">
        <f t="shared" si="2"/>
        <v>5332413</v>
      </c>
      <c r="AD17" s="33">
        <f t="shared" si="2"/>
        <v>0</v>
      </c>
      <c r="AE17" s="33">
        <f t="shared" si="2"/>
        <v>0</v>
      </c>
      <c r="AF17" s="33">
        <f t="shared" si="2"/>
        <v>0</v>
      </c>
      <c r="AG17" s="33">
        <f t="shared" si="2"/>
        <v>0</v>
      </c>
      <c r="AH17" s="33">
        <f>SUM(AH16:AH16)</f>
        <v>15989107</v>
      </c>
      <c r="AI17" s="36">
        <f>IF(ISERROR(AH17/J17),0,AH17/J17)</f>
        <v>0.44024658379582915</v>
      </c>
      <c r="AJ17" s="36">
        <f>IF(ISERROR(AH17/$AH$236),0,AH17/$AH$236)</f>
        <v>2.1273323280782984E-2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187" t="s">
        <v>50</v>
      </c>
      <c r="B18" s="188"/>
      <c r="C18" s="188"/>
      <c r="D18" s="188"/>
      <c r="E18" s="189"/>
      <c r="F18" s="9"/>
      <c r="G18" s="10"/>
      <c r="H18" s="11"/>
      <c r="I18" s="11"/>
      <c r="J18" s="185">
        <v>54355350</v>
      </c>
      <c r="K18" s="13"/>
      <c r="L18" s="14"/>
      <c r="M18" s="15"/>
      <c r="N18" s="15"/>
      <c r="O18" s="15"/>
      <c r="P18" s="10"/>
      <c r="Q18" s="16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7"/>
      <c r="AJ18" s="17"/>
    </row>
    <row r="19" spans="1:106" ht="24.95" customHeight="1" outlineLevel="1" x14ac:dyDescent="0.25">
      <c r="A19" s="19">
        <v>1</v>
      </c>
      <c r="B19" s="19"/>
      <c r="C19" s="40"/>
      <c r="D19" s="41"/>
      <c r="E19" s="70"/>
      <c r="F19" s="70"/>
      <c r="G19" s="43"/>
      <c r="H19" s="29"/>
      <c r="I19" s="29"/>
      <c r="J19" s="199"/>
      <c r="K19" s="93">
        <v>895220</v>
      </c>
      <c r="L19" s="98" t="s">
        <v>173</v>
      </c>
      <c r="M19" s="93"/>
      <c r="N19" s="93"/>
      <c r="O19" s="93"/>
      <c r="P19" s="64"/>
      <c r="Q19" s="64"/>
      <c r="R19" s="24"/>
      <c r="S19" s="24"/>
      <c r="T19" s="24"/>
      <c r="U19" s="25">
        <f>SUM(R19:T19)</f>
        <v>0</v>
      </c>
      <c r="V19" s="24"/>
      <c r="W19" s="24"/>
      <c r="X19" s="24"/>
      <c r="Y19" s="25">
        <f>SUM(V19:X19)</f>
        <v>0</v>
      </c>
      <c r="Z19" s="24"/>
      <c r="AA19" s="24"/>
      <c r="AB19" s="24"/>
      <c r="AC19" s="25">
        <f>SUM(Z19:AB19)</f>
        <v>0</v>
      </c>
      <c r="AD19" s="24"/>
      <c r="AE19" s="24"/>
      <c r="AF19" s="24"/>
      <c r="AG19" s="25">
        <f>SUM(AD19:AF19)</f>
        <v>0</v>
      </c>
      <c r="AH19" s="25">
        <f>SUM(U19,Y19,AC19,AG19)</f>
        <v>0</v>
      </c>
      <c r="AI19" s="26">
        <f>IF(ISERROR(AH19/J18),0,AH19/J18)</f>
        <v>0</v>
      </c>
      <c r="AJ19" s="27">
        <f t="shared" ref="AJ19:AJ32" si="3">IF(ISERROR(AH19/$AH$236),"-",AH19/$AH$236)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25">
      <c r="A20" s="19">
        <v>2</v>
      </c>
      <c r="B20" s="19"/>
      <c r="C20" s="40"/>
      <c r="D20" s="41"/>
      <c r="E20" s="70"/>
      <c r="F20" s="70"/>
      <c r="G20" s="43"/>
      <c r="H20" s="29"/>
      <c r="I20" s="29"/>
      <c r="J20" s="199"/>
      <c r="K20" s="93">
        <v>17890921</v>
      </c>
      <c r="L20" s="98" t="s">
        <v>174</v>
      </c>
      <c r="M20" s="93"/>
      <c r="N20" s="93"/>
      <c r="O20" s="93"/>
      <c r="P20" s="64"/>
      <c r="Q20" s="64"/>
      <c r="R20" s="24"/>
      <c r="S20" s="24">
        <v>148868</v>
      </c>
      <c r="T20" s="24">
        <v>846902</v>
      </c>
      <c r="U20" s="25">
        <f>SUM(R20:T20)</f>
        <v>995770</v>
      </c>
      <c r="V20" s="24">
        <v>1288411</v>
      </c>
      <c r="W20" s="24">
        <v>3341522</v>
      </c>
      <c r="X20" s="24">
        <v>4318783</v>
      </c>
      <c r="Y20" s="25">
        <f>SUM(V20:X20)</f>
        <v>8948716</v>
      </c>
      <c r="Z20" s="24">
        <v>2456455</v>
      </c>
      <c r="AA20" s="24">
        <v>3530084</v>
      </c>
      <c r="AB20" s="24">
        <v>1032561</v>
      </c>
      <c r="AC20" s="25">
        <f>SUM(Z20:AB20)</f>
        <v>7019100</v>
      </c>
      <c r="AD20" s="24"/>
      <c r="AE20" s="24"/>
      <c r="AF20" s="24"/>
      <c r="AG20" s="25">
        <f>SUM(AD20:AF20)</f>
        <v>0</v>
      </c>
      <c r="AH20" s="25">
        <f>SUM(U20,Y20,AC20,AG20)</f>
        <v>16963586</v>
      </c>
      <c r="AI20" s="26">
        <f>IF(ISERROR(AH20/J18),0,AH20/J18)</f>
        <v>0.31208677710657734</v>
      </c>
      <c r="AJ20" s="27">
        <f t="shared" si="3"/>
        <v>2.2569856401571664E-2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 x14ac:dyDescent="0.25">
      <c r="A21" s="19">
        <v>3</v>
      </c>
      <c r="B21" s="19"/>
      <c r="C21" s="40" t="s">
        <v>673</v>
      </c>
      <c r="D21" s="41">
        <v>45552</v>
      </c>
      <c r="E21" s="70" t="s">
        <v>341</v>
      </c>
      <c r="F21" s="70" t="s">
        <v>134</v>
      </c>
      <c r="G21" s="43" t="s">
        <v>308</v>
      </c>
      <c r="H21" s="29"/>
      <c r="I21" s="29"/>
      <c r="J21" s="199"/>
      <c r="K21" s="93">
        <v>4151000</v>
      </c>
      <c r="L21" s="64" t="s">
        <v>309</v>
      </c>
      <c r="M21" s="93"/>
      <c r="N21" s="93"/>
      <c r="O21" s="93"/>
      <c r="P21" s="64"/>
      <c r="Q21" s="64"/>
      <c r="R21" s="24"/>
      <c r="S21" s="24"/>
      <c r="T21" s="24"/>
      <c r="U21" s="25">
        <f t="shared" ref="U21:U32" si="4">SUM(R21:T21)</f>
        <v>0</v>
      </c>
      <c r="V21" s="24"/>
      <c r="W21" s="24"/>
      <c r="X21" s="24"/>
      <c r="Y21" s="25">
        <f t="shared" ref="Y21:Y32" si="5">SUM(V21:X21)</f>
        <v>0</v>
      </c>
      <c r="Z21" s="24"/>
      <c r="AA21" s="24"/>
      <c r="AB21" s="24"/>
      <c r="AC21" s="25">
        <f t="shared" ref="AC21:AC32" si="6">SUM(Z21:AB21)</f>
        <v>0</v>
      </c>
      <c r="AD21" s="24"/>
      <c r="AE21" s="24"/>
      <c r="AF21" s="24"/>
      <c r="AG21" s="25">
        <f t="shared" ref="AG21:AG32" si="7">SUM(AD21:AF21)</f>
        <v>0</v>
      </c>
      <c r="AH21" s="25">
        <f t="shared" ref="AH21:AH32" si="8">SUM(U21,Y21,AC21,AG21)</f>
        <v>0</v>
      </c>
      <c r="AI21" s="26">
        <f t="shared" ref="AI21:AI32" si="9">IF(ISERROR(AH21/J19),0,AH21/J19)</f>
        <v>0</v>
      </c>
      <c r="AJ21" s="27">
        <f t="shared" si="3"/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25">
      <c r="A22" s="19">
        <v>4</v>
      </c>
      <c r="B22" s="19"/>
      <c r="C22" s="40" t="s">
        <v>674</v>
      </c>
      <c r="D22" s="41">
        <v>45539</v>
      </c>
      <c r="E22" s="70" t="s">
        <v>339</v>
      </c>
      <c r="F22" s="70" t="s">
        <v>134</v>
      </c>
      <c r="G22" s="43" t="s">
        <v>308</v>
      </c>
      <c r="H22" s="29"/>
      <c r="I22" s="29"/>
      <c r="J22" s="199"/>
      <c r="K22" s="93">
        <v>3983000</v>
      </c>
      <c r="L22" s="64" t="s">
        <v>309</v>
      </c>
      <c r="M22" s="93"/>
      <c r="N22" s="93"/>
      <c r="O22" s="93"/>
      <c r="P22" s="64"/>
      <c r="Q22" s="64"/>
      <c r="R22" s="24"/>
      <c r="S22" s="24"/>
      <c r="T22" s="24"/>
      <c r="U22" s="25">
        <f t="shared" si="4"/>
        <v>0</v>
      </c>
      <c r="V22" s="24"/>
      <c r="W22" s="24"/>
      <c r="X22" s="24"/>
      <c r="Y22" s="25">
        <f t="shared" si="5"/>
        <v>0</v>
      </c>
      <c r="Z22" s="24"/>
      <c r="AA22" s="24"/>
      <c r="AB22" s="24"/>
      <c r="AC22" s="25">
        <f t="shared" si="6"/>
        <v>0</v>
      </c>
      <c r="AD22" s="24"/>
      <c r="AE22" s="24"/>
      <c r="AF22" s="24"/>
      <c r="AG22" s="25">
        <f t="shared" si="7"/>
        <v>0</v>
      </c>
      <c r="AH22" s="25">
        <f t="shared" si="8"/>
        <v>0</v>
      </c>
      <c r="AI22" s="26">
        <f t="shared" si="9"/>
        <v>0</v>
      </c>
      <c r="AJ22" s="27">
        <f t="shared" si="3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25">
      <c r="A23" s="19">
        <v>5</v>
      </c>
      <c r="B23" s="19"/>
      <c r="C23" s="40" t="s">
        <v>675</v>
      </c>
      <c r="D23" s="41">
        <v>45539</v>
      </c>
      <c r="E23" s="70" t="s">
        <v>335</v>
      </c>
      <c r="F23" s="70" t="s">
        <v>134</v>
      </c>
      <c r="G23" s="43" t="s">
        <v>308</v>
      </c>
      <c r="H23" s="29"/>
      <c r="I23" s="29"/>
      <c r="J23" s="199"/>
      <c r="K23" s="93">
        <v>1945000</v>
      </c>
      <c r="L23" s="64" t="s">
        <v>309</v>
      </c>
      <c r="M23" s="93"/>
      <c r="N23" s="93"/>
      <c r="O23" s="93"/>
      <c r="P23" s="64"/>
      <c r="Q23" s="64"/>
      <c r="R23" s="24"/>
      <c r="S23" s="24"/>
      <c r="T23" s="24"/>
      <c r="U23" s="25">
        <f t="shared" si="4"/>
        <v>0</v>
      </c>
      <c r="V23" s="24"/>
      <c r="W23" s="24"/>
      <c r="X23" s="24"/>
      <c r="Y23" s="25">
        <f t="shared" si="5"/>
        <v>0</v>
      </c>
      <c r="Z23" s="24"/>
      <c r="AA23" s="24"/>
      <c r="AB23" s="24"/>
      <c r="AC23" s="25">
        <f t="shared" si="6"/>
        <v>0</v>
      </c>
      <c r="AD23" s="24"/>
      <c r="AE23" s="24"/>
      <c r="AF23" s="24"/>
      <c r="AG23" s="25">
        <f t="shared" si="7"/>
        <v>0</v>
      </c>
      <c r="AH23" s="25">
        <f t="shared" si="8"/>
        <v>0</v>
      </c>
      <c r="AI23" s="26">
        <f t="shared" si="9"/>
        <v>0</v>
      </c>
      <c r="AJ23" s="27">
        <f t="shared" si="3"/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25">
      <c r="A24" s="19">
        <v>6</v>
      </c>
      <c r="B24" s="19"/>
      <c r="C24" s="40" t="s">
        <v>676</v>
      </c>
      <c r="D24" s="41">
        <v>45538</v>
      </c>
      <c r="E24" s="70" t="s">
        <v>342</v>
      </c>
      <c r="F24" s="70" t="s">
        <v>134</v>
      </c>
      <c r="G24" s="43" t="s">
        <v>308</v>
      </c>
      <c r="H24" s="29"/>
      <c r="I24" s="29"/>
      <c r="J24" s="199"/>
      <c r="K24" s="93">
        <v>1112000</v>
      </c>
      <c r="L24" s="64" t="s">
        <v>309</v>
      </c>
      <c r="M24" s="93"/>
      <c r="N24" s="93"/>
      <c r="O24" s="93"/>
      <c r="P24" s="64"/>
      <c r="Q24" s="64"/>
      <c r="R24" s="24"/>
      <c r="S24" s="24"/>
      <c r="T24" s="24"/>
      <c r="U24" s="25">
        <f t="shared" si="4"/>
        <v>0</v>
      </c>
      <c r="V24" s="24"/>
      <c r="W24" s="24"/>
      <c r="X24" s="24"/>
      <c r="Y24" s="25">
        <f t="shared" si="5"/>
        <v>0</v>
      </c>
      <c r="Z24" s="24"/>
      <c r="AA24" s="24"/>
      <c r="AB24" s="24"/>
      <c r="AC24" s="25">
        <f t="shared" si="6"/>
        <v>0</v>
      </c>
      <c r="AD24" s="24"/>
      <c r="AE24" s="24"/>
      <c r="AF24" s="24"/>
      <c r="AG24" s="25">
        <f t="shared" si="7"/>
        <v>0</v>
      </c>
      <c r="AH24" s="25">
        <f t="shared" si="8"/>
        <v>0</v>
      </c>
      <c r="AI24" s="26">
        <f t="shared" si="9"/>
        <v>0</v>
      </c>
      <c r="AJ24" s="27">
        <f t="shared" si="3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x14ac:dyDescent="0.25">
      <c r="A25" s="19">
        <v>7</v>
      </c>
      <c r="B25" s="19"/>
      <c r="C25" s="40" t="s">
        <v>677</v>
      </c>
      <c r="D25" s="41">
        <v>45538</v>
      </c>
      <c r="E25" s="70" t="s">
        <v>333</v>
      </c>
      <c r="F25" s="70" t="s">
        <v>134</v>
      </c>
      <c r="G25" s="43" t="s">
        <v>308</v>
      </c>
      <c r="H25" s="29"/>
      <c r="I25" s="29"/>
      <c r="J25" s="199"/>
      <c r="K25" s="93">
        <v>4481000</v>
      </c>
      <c r="L25" s="64" t="s">
        <v>309</v>
      </c>
      <c r="M25" s="93"/>
      <c r="N25" s="93"/>
      <c r="O25" s="93"/>
      <c r="P25" s="64"/>
      <c r="Q25" s="64"/>
      <c r="R25" s="24"/>
      <c r="S25" s="24"/>
      <c r="T25" s="24"/>
      <c r="U25" s="25">
        <f t="shared" si="4"/>
        <v>0</v>
      </c>
      <c r="V25" s="24"/>
      <c r="W25" s="24"/>
      <c r="X25" s="24"/>
      <c r="Y25" s="25">
        <f t="shared" si="5"/>
        <v>0</v>
      </c>
      <c r="Z25" s="24"/>
      <c r="AA25" s="24"/>
      <c r="AB25" s="24"/>
      <c r="AC25" s="25">
        <f t="shared" si="6"/>
        <v>0</v>
      </c>
      <c r="AD25" s="24"/>
      <c r="AE25" s="24"/>
      <c r="AF25" s="24"/>
      <c r="AG25" s="25">
        <f t="shared" si="7"/>
        <v>0</v>
      </c>
      <c r="AH25" s="25">
        <f t="shared" si="8"/>
        <v>0</v>
      </c>
      <c r="AI25" s="26">
        <f t="shared" si="9"/>
        <v>0</v>
      </c>
      <c r="AJ25" s="27">
        <f t="shared" si="3"/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9">
        <v>8</v>
      </c>
      <c r="B26" s="19"/>
      <c r="C26" s="40" t="s">
        <v>678</v>
      </c>
      <c r="D26" s="41">
        <v>45537</v>
      </c>
      <c r="E26" s="70" t="s">
        <v>345</v>
      </c>
      <c r="F26" s="70" t="s">
        <v>134</v>
      </c>
      <c r="G26" s="43" t="s">
        <v>308</v>
      </c>
      <c r="H26" s="29"/>
      <c r="I26" s="29"/>
      <c r="J26" s="199"/>
      <c r="K26" s="93">
        <v>1945000</v>
      </c>
      <c r="L26" s="64" t="s">
        <v>309</v>
      </c>
      <c r="M26" s="93"/>
      <c r="N26" s="93"/>
      <c r="O26" s="93"/>
      <c r="P26" s="64"/>
      <c r="Q26" s="64"/>
      <c r="R26" s="24"/>
      <c r="S26" s="24"/>
      <c r="T26" s="24"/>
      <c r="U26" s="25">
        <f t="shared" si="4"/>
        <v>0</v>
      </c>
      <c r="V26" s="24"/>
      <c r="W26" s="24"/>
      <c r="X26" s="24"/>
      <c r="Y26" s="25">
        <f t="shared" si="5"/>
        <v>0</v>
      </c>
      <c r="Z26" s="24"/>
      <c r="AA26" s="24"/>
      <c r="AB26" s="24"/>
      <c r="AC26" s="25">
        <f t="shared" si="6"/>
        <v>0</v>
      </c>
      <c r="AD26" s="24"/>
      <c r="AE26" s="24"/>
      <c r="AF26" s="24"/>
      <c r="AG26" s="25">
        <f t="shared" si="7"/>
        <v>0</v>
      </c>
      <c r="AH26" s="25">
        <f t="shared" si="8"/>
        <v>0</v>
      </c>
      <c r="AI26" s="26">
        <f t="shared" si="9"/>
        <v>0</v>
      </c>
      <c r="AJ26" s="27">
        <f t="shared" si="3"/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25">
      <c r="A27" s="19">
        <v>9</v>
      </c>
      <c r="B27" s="19"/>
      <c r="C27" s="40" t="s">
        <v>679</v>
      </c>
      <c r="D27" s="41">
        <v>45531</v>
      </c>
      <c r="E27" s="70" t="s">
        <v>334</v>
      </c>
      <c r="F27" s="70" t="s">
        <v>134</v>
      </c>
      <c r="G27" s="43" t="s">
        <v>308</v>
      </c>
      <c r="H27" s="29"/>
      <c r="I27" s="29"/>
      <c r="J27" s="199"/>
      <c r="K27" s="93">
        <v>1945000</v>
      </c>
      <c r="L27" s="64" t="s">
        <v>309</v>
      </c>
      <c r="M27" s="93"/>
      <c r="N27" s="93"/>
      <c r="O27" s="93"/>
      <c r="P27" s="64"/>
      <c r="Q27" s="64"/>
      <c r="R27" s="24"/>
      <c r="S27" s="24"/>
      <c r="T27" s="24"/>
      <c r="U27" s="25">
        <f t="shared" si="4"/>
        <v>0</v>
      </c>
      <c r="V27" s="24"/>
      <c r="W27" s="24"/>
      <c r="X27" s="24"/>
      <c r="Y27" s="25">
        <f t="shared" si="5"/>
        <v>0</v>
      </c>
      <c r="Z27" s="24"/>
      <c r="AA27" s="24"/>
      <c r="AB27" s="24"/>
      <c r="AC27" s="25">
        <f t="shared" si="6"/>
        <v>0</v>
      </c>
      <c r="AD27" s="24"/>
      <c r="AE27" s="24"/>
      <c r="AF27" s="24"/>
      <c r="AG27" s="25">
        <f t="shared" si="7"/>
        <v>0</v>
      </c>
      <c r="AH27" s="25">
        <f t="shared" si="8"/>
        <v>0</v>
      </c>
      <c r="AI27" s="26">
        <f t="shared" si="9"/>
        <v>0</v>
      </c>
      <c r="AJ27" s="27">
        <f t="shared" si="3"/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25">
      <c r="A28" s="19">
        <v>10</v>
      </c>
      <c r="B28" s="19"/>
      <c r="C28" s="40" t="s">
        <v>680</v>
      </c>
      <c r="D28" s="41">
        <v>45531</v>
      </c>
      <c r="E28" s="70" t="s">
        <v>681</v>
      </c>
      <c r="F28" s="70" t="s">
        <v>134</v>
      </c>
      <c r="G28" s="43" t="s">
        <v>308</v>
      </c>
      <c r="H28" s="29"/>
      <c r="I28" s="29"/>
      <c r="J28" s="199"/>
      <c r="K28" s="93">
        <v>1667000</v>
      </c>
      <c r="L28" s="64" t="s">
        <v>309</v>
      </c>
      <c r="M28" s="93"/>
      <c r="N28" s="93"/>
      <c r="O28" s="93"/>
      <c r="P28" s="64"/>
      <c r="Q28" s="64"/>
      <c r="R28" s="24"/>
      <c r="S28" s="24"/>
      <c r="T28" s="24"/>
      <c r="U28" s="25">
        <f t="shared" si="4"/>
        <v>0</v>
      </c>
      <c r="V28" s="24"/>
      <c r="W28" s="24"/>
      <c r="X28" s="24"/>
      <c r="Y28" s="25">
        <f t="shared" si="5"/>
        <v>0</v>
      </c>
      <c r="Z28" s="24"/>
      <c r="AA28" s="24"/>
      <c r="AB28" s="24"/>
      <c r="AC28" s="25">
        <f t="shared" si="6"/>
        <v>0</v>
      </c>
      <c r="AD28" s="24"/>
      <c r="AE28" s="24"/>
      <c r="AF28" s="24"/>
      <c r="AG28" s="25">
        <f t="shared" si="7"/>
        <v>0</v>
      </c>
      <c r="AH28" s="25">
        <f t="shared" si="8"/>
        <v>0</v>
      </c>
      <c r="AI28" s="26">
        <f t="shared" si="9"/>
        <v>0</v>
      </c>
      <c r="AJ28" s="27">
        <f t="shared" si="3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25">
      <c r="A29" s="19">
        <v>11</v>
      </c>
      <c r="B29" s="19"/>
      <c r="C29" s="40" t="s">
        <v>682</v>
      </c>
      <c r="D29" s="41">
        <v>45531</v>
      </c>
      <c r="E29" s="70" t="s">
        <v>337</v>
      </c>
      <c r="F29" s="70" t="s">
        <v>134</v>
      </c>
      <c r="G29" s="43" t="s">
        <v>308</v>
      </c>
      <c r="H29" s="29"/>
      <c r="I29" s="29"/>
      <c r="J29" s="199"/>
      <c r="K29" s="93">
        <v>1667000</v>
      </c>
      <c r="L29" s="64" t="s">
        <v>309</v>
      </c>
      <c r="M29" s="93"/>
      <c r="N29" s="93"/>
      <c r="O29" s="93"/>
      <c r="P29" s="64"/>
      <c r="Q29" s="64"/>
      <c r="R29" s="24"/>
      <c r="S29" s="24"/>
      <c r="T29" s="24"/>
      <c r="U29" s="25">
        <f t="shared" si="4"/>
        <v>0</v>
      </c>
      <c r="V29" s="24"/>
      <c r="W29" s="24"/>
      <c r="X29" s="24"/>
      <c r="Y29" s="25">
        <f t="shared" si="5"/>
        <v>0</v>
      </c>
      <c r="Z29" s="24"/>
      <c r="AA29" s="24"/>
      <c r="AB29" s="24"/>
      <c r="AC29" s="25">
        <f t="shared" si="6"/>
        <v>0</v>
      </c>
      <c r="AD29" s="24"/>
      <c r="AE29" s="24"/>
      <c r="AF29" s="24"/>
      <c r="AG29" s="25">
        <f t="shared" si="7"/>
        <v>0</v>
      </c>
      <c r="AH29" s="25">
        <f t="shared" si="8"/>
        <v>0</v>
      </c>
      <c r="AI29" s="26">
        <f t="shared" si="9"/>
        <v>0</v>
      </c>
      <c r="AJ29" s="27">
        <f t="shared" si="3"/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25">
      <c r="A30" s="19">
        <v>12</v>
      </c>
      <c r="B30" s="19"/>
      <c r="C30" s="40" t="s">
        <v>684</v>
      </c>
      <c r="D30" s="41">
        <v>45530</v>
      </c>
      <c r="E30" s="70" t="s">
        <v>344</v>
      </c>
      <c r="F30" s="70" t="s">
        <v>134</v>
      </c>
      <c r="G30" s="43" t="s">
        <v>308</v>
      </c>
      <c r="H30" s="29"/>
      <c r="I30" s="29"/>
      <c r="J30" s="199"/>
      <c r="K30" s="93">
        <v>1342000</v>
      </c>
      <c r="L30" s="64" t="s">
        <v>309</v>
      </c>
      <c r="M30" s="93"/>
      <c r="N30" s="93"/>
      <c r="O30" s="93"/>
      <c r="P30" s="64"/>
      <c r="Q30" s="64"/>
      <c r="R30" s="24"/>
      <c r="S30" s="24"/>
      <c r="T30" s="24"/>
      <c r="U30" s="25">
        <f t="shared" si="4"/>
        <v>0</v>
      </c>
      <c r="V30" s="24"/>
      <c r="W30" s="24"/>
      <c r="X30" s="24"/>
      <c r="Y30" s="25">
        <f t="shared" si="5"/>
        <v>0</v>
      </c>
      <c r="Z30" s="24"/>
      <c r="AA30" s="24"/>
      <c r="AB30" s="24"/>
      <c r="AC30" s="25">
        <f t="shared" si="6"/>
        <v>0</v>
      </c>
      <c r="AD30" s="24"/>
      <c r="AE30" s="24"/>
      <c r="AF30" s="24"/>
      <c r="AG30" s="25">
        <f t="shared" si="7"/>
        <v>0</v>
      </c>
      <c r="AH30" s="25">
        <f t="shared" si="8"/>
        <v>0</v>
      </c>
      <c r="AI30" s="26">
        <f t="shared" si="9"/>
        <v>0</v>
      </c>
      <c r="AJ30" s="27">
        <f t="shared" si="3"/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 x14ac:dyDescent="0.25">
      <c r="A31" s="19">
        <v>13</v>
      </c>
      <c r="B31" s="19"/>
      <c r="C31" s="40" t="s">
        <v>683</v>
      </c>
      <c r="D31" s="41">
        <v>45530</v>
      </c>
      <c r="E31" s="70" t="s">
        <v>343</v>
      </c>
      <c r="F31" s="70" t="s">
        <v>134</v>
      </c>
      <c r="G31" s="43" t="s">
        <v>308</v>
      </c>
      <c r="H31" s="29"/>
      <c r="I31" s="29"/>
      <c r="J31" s="199"/>
      <c r="K31" s="93">
        <v>2013000</v>
      </c>
      <c r="L31" s="64" t="s">
        <v>309</v>
      </c>
      <c r="M31" s="93"/>
      <c r="N31" s="93"/>
      <c r="O31" s="93"/>
      <c r="P31" s="64"/>
      <c r="Q31" s="64"/>
      <c r="R31" s="24"/>
      <c r="S31" s="24"/>
      <c r="T31" s="24"/>
      <c r="U31" s="25">
        <f t="shared" si="4"/>
        <v>0</v>
      </c>
      <c r="V31" s="24"/>
      <c r="W31" s="24"/>
      <c r="X31" s="24"/>
      <c r="Y31" s="25">
        <f t="shared" si="5"/>
        <v>0</v>
      </c>
      <c r="Z31" s="24"/>
      <c r="AA31" s="24"/>
      <c r="AB31" s="24"/>
      <c r="AC31" s="25">
        <f t="shared" si="6"/>
        <v>0</v>
      </c>
      <c r="AD31" s="24"/>
      <c r="AE31" s="24"/>
      <c r="AF31" s="24"/>
      <c r="AG31" s="25">
        <f t="shared" si="7"/>
        <v>0</v>
      </c>
      <c r="AH31" s="25">
        <f t="shared" si="8"/>
        <v>0</v>
      </c>
      <c r="AI31" s="26">
        <f t="shared" si="9"/>
        <v>0</v>
      </c>
      <c r="AJ31" s="27">
        <f t="shared" si="3"/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x14ac:dyDescent="0.25">
      <c r="A32" s="19">
        <v>14</v>
      </c>
      <c r="B32" s="19"/>
      <c r="C32" s="40" t="s">
        <v>685</v>
      </c>
      <c r="D32" s="41">
        <v>45530</v>
      </c>
      <c r="E32" s="70" t="s">
        <v>340</v>
      </c>
      <c r="F32" s="70" t="s">
        <v>134</v>
      </c>
      <c r="G32" s="43" t="s">
        <v>308</v>
      </c>
      <c r="H32" s="29"/>
      <c r="I32" s="29"/>
      <c r="J32" s="186"/>
      <c r="K32" s="93">
        <v>2223000</v>
      </c>
      <c r="L32" s="64" t="s">
        <v>309</v>
      </c>
      <c r="M32" s="93"/>
      <c r="N32" s="93"/>
      <c r="O32" s="93"/>
      <c r="P32" s="64"/>
      <c r="Q32" s="64"/>
      <c r="R32" s="24"/>
      <c r="S32" s="24"/>
      <c r="T32" s="24"/>
      <c r="U32" s="25">
        <f t="shared" si="4"/>
        <v>0</v>
      </c>
      <c r="V32" s="24"/>
      <c r="W32" s="24"/>
      <c r="X32" s="24"/>
      <c r="Y32" s="25">
        <f t="shared" si="5"/>
        <v>0</v>
      </c>
      <c r="Z32" s="24"/>
      <c r="AA32" s="24"/>
      <c r="AB32" s="24"/>
      <c r="AC32" s="25">
        <f t="shared" si="6"/>
        <v>0</v>
      </c>
      <c r="AD32" s="24"/>
      <c r="AE32" s="24"/>
      <c r="AF32" s="24"/>
      <c r="AG32" s="25">
        <f t="shared" si="7"/>
        <v>0</v>
      </c>
      <c r="AH32" s="25">
        <f t="shared" si="8"/>
        <v>0</v>
      </c>
      <c r="AI32" s="26">
        <f t="shared" si="9"/>
        <v>0</v>
      </c>
      <c r="AJ32" s="27">
        <f t="shared" si="3"/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s="37" customFormat="1" ht="12.75" customHeight="1" x14ac:dyDescent="0.25">
      <c r="A33" s="180" t="s">
        <v>51</v>
      </c>
      <c r="B33" s="181"/>
      <c r="C33" s="182"/>
      <c r="D33" s="182"/>
      <c r="E33" s="182"/>
      <c r="F33" s="182"/>
      <c r="G33" s="182"/>
      <c r="H33" s="182"/>
      <c r="I33" s="183"/>
      <c r="J33" s="33">
        <f>+J18</f>
        <v>54355350</v>
      </c>
      <c r="K33" s="33">
        <f>SUM(K19:K32)</f>
        <v>47260141</v>
      </c>
      <c r="L33" s="32"/>
      <c r="M33" s="33">
        <f>SUM(M19:M20)</f>
        <v>0</v>
      </c>
      <c r="N33" s="33">
        <f>SUM(N19:N20)</f>
        <v>0</v>
      </c>
      <c r="O33" s="33">
        <f>SUM(O19:O20)</f>
        <v>0</v>
      </c>
      <c r="P33" s="34"/>
      <c r="Q33" s="35"/>
      <c r="R33" s="33">
        <f>SUM(R19:R20)</f>
        <v>0</v>
      </c>
      <c r="S33" s="33">
        <f>SUM(S19:S20)</f>
        <v>148868</v>
      </c>
      <c r="T33" s="33">
        <f>SUM(T19:T20)</f>
        <v>846902</v>
      </c>
      <c r="U33" s="33">
        <f>SUM(U19:U32)</f>
        <v>995770</v>
      </c>
      <c r="V33" s="33">
        <f>SUM(V19:V20)</f>
        <v>1288411</v>
      </c>
      <c r="W33" s="33">
        <f>SUM(W19:W20)</f>
        <v>3341522</v>
      </c>
      <c r="X33" s="33">
        <f>SUM(X19:X20)</f>
        <v>4318783</v>
      </c>
      <c r="Y33" s="33">
        <f>SUM(Y19:Y32)</f>
        <v>8948716</v>
      </c>
      <c r="Z33" s="33">
        <f t="shared" ref="Z33:AG33" si="10">SUM(Z19:Z20)</f>
        <v>2456455</v>
      </c>
      <c r="AA33" s="33">
        <f t="shared" si="10"/>
        <v>3530084</v>
      </c>
      <c r="AB33" s="33">
        <f t="shared" si="10"/>
        <v>1032561</v>
      </c>
      <c r="AC33" s="33">
        <f t="shared" si="10"/>
        <v>7019100</v>
      </c>
      <c r="AD33" s="33">
        <f t="shared" si="10"/>
        <v>0</v>
      </c>
      <c r="AE33" s="33">
        <f t="shared" si="10"/>
        <v>0</v>
      </c>
      <c r="AF33" s="33">
        <f t="shared" si="10"/>
        <v>0</v>
      </c>
      <c r="AG33" s="33">
        <f t="shared" si="10"/>
        <v>0</v>
      </c>
      <c r="AH33" s="33">
        <f>SUM(AH19:AH32)</f>
        <v>16963586</v>
      </c>
      <c r="AI33" s="36">
        <f>IF(ISERROR(AH33/J33),0,AH33/J33)</f>
        <v>0.31208677710657734</v>
      </c>
      <c r="AJ33" s="36">
        <f>IF(ISERROR(AH33/$AH$236),0,AH33/$AH$236)</f>
        <v>2.2569856401571664E-2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x14ac:dyDescent="0.25">
      <c r="A34" s="187" t="s">
        <v>52</v>
      </c>
      <c r="B34" s="188"/>
      <c r="C34" s="188"/>
      <c r="D34" s="188"/>
      <c r="E34" s="189"/>
      <c r="F34" s="9"/>
      <c r="G34" s="10"/>
      <c r="H34" s="11"/>
      <c r="I34" s="11"/>
      <c r="J34" s="185">
        <v>80763000</v>
      </c>
      <c r="K34" s="13"/>
      <c r="L34" s="14"/>
      <c r="M34" s="15"/>
      <c r="N34" s="15"/>
      <c r="O34" s="15"/>
      <c r="P34" s="10"/>
      <c r="Q34" s="16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7"/>
      <c r="AJ34" s="17"/>
    </row>
    <row r="35" spans="1:106" ht="24.95" customHeight="1" outlineLevel="1" x14ac:dyDescent="0.25">
      <c r="A35" s="19">
        <v>1</v>
      </c>
      <c r="B35" s="19"/>
      <c r="C35" s="40"/>
      <c r="D35" s="41"/>
      <c r="E35" s="70"/>
      <c r="F35" s="43"/>
      <c r="G35" s="43"/>
      <c r="H35" s="44"/>
      <c r="I35" s="44"/>
      <c r="J35" s="199"/>
      <c r="K35" s="93">
        <v>30893657</v>
      </c>
      <c r="L35" s="106" t="s">
        <v>174</v>
      </c>
      <c r="M35" s="47"/>
      <c r="N35" s="48"/>
      <c r="O35" s="47"/>
      <c r="P35" s="93"/>
      <c r="Q35" s="93"/>
      <c r="R35" s="93">
        <v>2080707</v>
      </c>
      <c r="S35" s="93">
        <v>2739678</v>
      </c>
      <c r="T35" s="93">
        <v>3934146</v>
      </c>
      <c r="U35" s="25">
        <f>SUM(R35:T35)</f>
        <v>8754531</v>
      </c>
      <c r="V35" s="24">
        <v>3003695</v>
      </c>
      <c r="W35" s="24">
        <v>4743051</v>
      </c>
      <c r="X35" s="24">
        <v>3694151</v>
      </c>
      <c r="Y35" s="25">
        <f>SUM(V35:X35)</f>
        <v>11440897</v>
      </c>
      <c r="Z35" s="24">
        <v>3953689</v>
      </c>
      <c r="AA35" s="24">
        <v>2523418</v>
      </c>
      <c r="AB35" s="24">
        <v>3621790</v>
      </c>
      <c r="AC35" s="25">
        <f>SUM(Z35:AB35)</f>
        <v>10098897</v>
      </c>
      <c r="AD35" s="24"/>
      <c r="AE35" s="24">
        <v>0</v>
      </c>
      <c r="AF35" s="24">
        <v>0</v>
      </c>
      <c r="AG35" s="25">
        <f>SUM(AD35:AF35)</f>
        <v>0</v>
      </c>
      <c r="AH35" s="25">
        <f>SUM(U35,Y35,AC35,AG35)</f>
        <v>30294325</v>
      </c>
      <c r="AI35" s="26">
        <f>IF(ISERROR(AH35/$J$34),0,AH35/$J$34)</f>
        <v>0.37510153164196475</v>
      </c>
      <c r="AJ35" s="27">
        <f t="shared" ref="AJ35:AJ52" si="11">IF(ISERROR(AH35/$AH$236),"-",AH35/$AH$236)</f>
        <v>4.0306251581036137E-2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9">
        <v>2</v>
      </c>
      <c r="B36" s="19"/>
      <c r="C36" s="40" t="s">
        <v>263</v>
      </c>
      <c r="D36" s="41">
        <v>45324</v>
      </c>
      <c r="E36" s="70" t="s">
        <v>188</v>
      </c>
      <c r="F36" s="70" t="s">
        <v>134</v>
      </c>
      <c r="G36" s="43" t="s">
        <v>308</v>
      </c>
      <c r="H36" s="44"/>
      <c r="I36" s="44"/>
      <c r="J36" s="199"/>
      <c r="K36" s="93">
        <v>1000000</v>
      </c>
      <c r="L36" s="64" t="s">
        <v>309</v>
      </c>
      <c r="M36" s="47"/>
      <c r="N36" s="48"/>
      <c r="O36" s="47"/>
      <c r="P36" s="43"/>
      <c r="Q36" s="43"/>
      <c r="R36" s="93"/>
      <c r="S36" s="24"/>
      <c r="T36" s="93"/>
      <c r="U36" s="25">
        <f t="shared" ref="U36:U52" si="12">SUM(R36:T36)</f>
        <v>0</v>
      </c>
      <c r="V36" s="24"/>
      <c r="W36" s="24">
        <v>1000000</v>
      </c>
      <c r="X36" s="24"/>
      <c r="Y36" s="25">
        <f t="shared" ref="Y36:Y44" si="13">SUM(V36:X36)</f>
        <v>1000000</v>
      </c>
      <c r="Z36" s="24"/>
      <c r="AA36" s="24"/>
      <c r="AB36" s="24"/>
      <c r="AC36" s="25">
        <f t="shared" ref="AC36:AC44" si="14">SUM(Z36:AB36)</f>
        <v>0</v>
      </c>
      <c r="AD36" s="24"/>
      <c r="AE36" s="24"/>
      <c r="AF36" s="24"/>
      <c r="AG36" s="25">
        <f t="shared" ref="AG36:AG44" si="15">SUM(AD36:AF36)</f>
        <v>0</v>
      </c>
      <c r="AH36" s="25">
        <f t="shared" ref="AH36:AH44" si="16">SUM(U36,Y36,AC36,AG36)</f>
        <v>1000000</v>
      </c>
      <c r="AI36" s="26">
        <f t="shared" ref="AI36:AI44" si="17">IF(ISERROR(AH36/$J$34),0,AH36/$J$34)</f>
        <v>1.2381907556678182E-2</v>
      </c>
      <c r="AJ36" s="27">
        <f t="shared" si="11"/>
        <v>1.3304885182632766E-3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9">
        <v>3</v>
      </c>
      <c r="B37" s="19"/>
      <c r="C37" s="40" t="s">
        <v>135</v>
      </c>
      <c r="D37" s="41">
        <v>45324</v>
      </c>
      <c r="E37" s="70" t="s">
        <v>112</v>
      </c>
      <c r="F37" s="70" t="s">
        <v>134</v>
      </c>
      <c r="G37" s="43" t="s">
        <v>308</v>
      </c>
      <c r="H37" s="44"/>
      <c r="I37" s="44"/>
      <c r="J37" s="199"/>
      <c r="K37" s="93">
        <v>1000000</v>
      </c>
      <c r="L37" s="64" t="s">
        <v>309</v>
      </c>
      <c r="M37" s="47"/>
      <c r="N37" s="48"/>
      <c r="O37" s="47"/>
      <c r="P37" s="43"/>
      <c r="Q37" s="43"/>
      <c r="R37" s="93"/>
      <c r="S37" s="24"/>
      <c r="T37" s="93">
        <v>1000000</v>
      </c>
      <c r="U37" s="25">
        <f t="shared" si="12"/>
        <v>1000000</v>
      </c>
      <c r="V37" s="24"/>
      <c r="W37" s="24"/>
      <c r="X37" s="24"/>
      <c r="Y37" s="25">
        <f t="shared" si="13"/>
        <v>0</v>
      </c>
      <c r="Z37" s="24"/>
      <c r="AA37" s="24"/>
      <c r="AB37" s="24"/>
      <c r="AC37" s="25">
        <f t="shared" si="14"/>
        <v>0</v>
      </c>
      <c r="AD37" s="24"/>
      <c r="AE37" s="24"/>
      <c r="AF37" s="24"/>
      <c r="AG37" s="25">
        <f t="shared" si="15"/>
        <v>0</v>
      </c>
      <c r="AH37" s="25">
        <f t="shared" si="16"/>
        <v>1000000</v>
      </c>
      <c r="AI37" s="26">
        <f t="shared" si="17"/>
        <v>1.2381907556678182E-2</v>
      </c>
      <c r="AJ37" s="27">
        <f t="shared" si="11"/>
        <v>1.3304885182632766E-3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9">
        <v>4</v>
      </c>
      <c r="B38" s="19"/>
      <c r="C38" s="40" t="s">
        <v>136</v>
      </c>
      <c r="D38" s="41">
        <v>45343</v>
      </c>
      <c r="E38" s="70" t="s">
        <v>137</v>
      </c>
      <c r="F38" s="70" t="s">
        <v>134</v>
      </c>
      <c r="G38" s="43" t="s">
        <v>308</v>
      </c>
      <c r="H38" s="53"/>
      <c r="I38" s="44"/>
      <c r="J38" s="199"/>
      <c r="K38" s="93">
        <v>1785000</v>
      </c>
      <c r="L38" s="64" t="s">
        <v>309</v>
      </c>
      <c r="M38" s="47"/>
      <c r="N38" s="48"/>
      <c r="O38" s="47"/>
      <c r="P38" s="43"/>
      <c r="Q38" s="43"/>
      <c r="R38" s="93"/>
      <c r="S38" s="24"/>
      <c r="T38" s="93">
        <v>1785000</v>
      </c>
      <c r="U38" s="25">
        <f t="shared" si="12"/>
        <v>1785000</v>
      </c>
      <c r="V38" s="24"/>
      <c r="W38" s="24"/>
      <c r="X38" s="24"/>
      <c r="Y38" s="25">
        <f t="shared" si="13"/>
        <v>0</v>
      </c>
      <c r="Z38" s="24"/>
      <c r="AA38" s="24"/>
      <c r="AB38" s="24"/>
      <c r="AC38" s="25">
        <f t="shared" si="14"/>
        <v>0</v>
      </c>
      <c r="AD38" s="24"/>
      <c r="AE38" s="24">
        <v>0</v>
      </c>
      <c r="AF38" s="24">
        <v>0</v>
      </c>
      <c r="AG38" s="25">
        <f t="shared" si="15"/>
        <v>0</v>
      </c>
      <c r="AH38" s="25">
        <f t="shared" si="16"/>
        <v>1785000</v>
      </c>
      <c r="AI38" s="26">
        <f t="shared" si="17"/>
        <v>2.2101704988670555E-2</v>
      </c>
      <c r="AJ38" s="27">
        <f t="shared" si="11"/>
        <v>2.3749220050999489E-3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9">
        <v>5</v>
      </c>
      <c r="B39" s="19"/>
      <c r="C39" s="40" t="s">
        <v>138</v>
      </c>
      <c r="D39" s="41">
        <v>45335</v>
      </c>
      <c r="E39" s="70" t="s">
        <v>139</v>
      </c>
      <c r="F39" s="70" t="s">
        <v>134</v>
      </c>
      <c r="G39" s="43" t="s">
        <v>308</v>
      </c>
      <c r="H39" s="53"/>
      <c r="I39" s="44"/>
      <c r="J39" s="199"/>
      <c r="K39" s="93">
        <v>907000</v>
      </c>
      <c r="L39" s="64" t="s">
        <v>309</v>
      </c>
      <c r="M39" s="47"/>
      <c r="N39" s="48"/>
      <c r="O39" s="47"/>
      <c r="P39" s="43"/>
      <c r="Q39" s="43"/>
      <c r="R39" s="93"/>
      <c r="S39" s="24"/>
      <c r="T39" s="93">
        <v>907000</v>
      </c>
      <c r="U39" s="25">
        <f t="shared" si="12"/>
        <v>907000</v>
      </c>
      <c r="V39" s="24"/>
      <c r="W39" s="24"/>
      <c r="X39" s="24"/>
      <c r="Y39" s="25">
        <f t="shared" si="13"/>
        <v>0</v>
      </c>
      <c r="Z39" s="24"/>
      <c r="AA39" s="24"/>
      <c r="AB39" s="24"/>
      <c r="AC39" s="25">
        <f t="shared" si="14"/>
        <v>0</v>
      </c>
      <c r="AD39" s="24"/>
      <c r="AE39" s="24"/>
      <c r="AF39" s="24"/>
      <c r="AG39" s="25">
        <f t="shared" si="15"/>
        <v>0</v>
      </c>
      <c r="AH39" s="25">
        <f t="shared" si="16"/>
        <v>907000</v>
      </c>
      <c r="AI39" s="26">
        <f t="shared" si="17"/>
        <v>1.1230390153907111E-2</v>
      </c>
      <c r="AJ39" s="27">
        <f t="shared" si="11"/>
        <v>1.2067530860647919E-3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9">
        <v>6</v>
      </c>
      <c r="B40" s="19"/>
      <c r="C40" s="40" t="s">
        <v>144</v>
      </c>
      <c r="D40" s="41">
        <v>45327</v>
      </c>
      <c r="E40" s="70" t="s">
        <v>123</v>
      </c>
      <c r="F40" s="70" t="s">
        <v>134</v>
      </c>
      <c r="G40" s="43" t="s">
        <v>308</v>
      </c>
      <c r="H40" s="53"/>
      <c r="I40" s="44"/>
      <c r="J40" s="199"/>
      <c r="K40" s="93">
        <v>1750000</v>
      </c>
      <c r="L40" s="64" t="s">
        <v>309</v>
      </c>
      <c r="M40" s="47"/>
      <c r="N40" s="48"/>
      <c r="O40" s="47"/>
      <c r="P40" s="43"/>
      <c r="Q40" s="43"/>
      <c r="R40" s="93"/>
      <c r="S40" s="24"/>
      <c r="T40" s="93">
        <v>1750000</v>
      </c>
      <c r="U40" s="25">
        <f t="shared" si="12"/>
        <v>1750000</v>
      </c>
      <c r="V40" s="24"/>
      <c r="W40" s="24"/>
      <c r="X40" s="24"/>
      <c r="Y40" s="25">
        <f t="shared" si="13"/>
        <v>0</v>
      </c>
      <c r="Z40" s="24"/>
      <c r="AA40" s="24"/>
      <c r="AB40" s="24"/>
      <c r="AC40" s="25">
        <f t="shared" si="14"/>
        <v>0</v>
      </c>
      <c r="AD40" s="24"/>
      <c r="AE40" s="24"/>
      <c r="AF40" s="24"/>
      <c r="AG40" s="25">
        <f t="shared" si="15"/>
        <v>0</v>
      </c>
      <c r="AH40" s="25">
        <f t="shared" si="16"/>
        <v>1750000</v>
      </c>
      <c r="AI40" s="26">
        <f t="shared" si="17"/>
        <v>2.1668338224186817E-2</v>
      </c>
      <c r="AJ40" s="27">
        <f t="shared" si="11"/>
        <v>2.3283549069607339E-3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9">
        <v>7</v>
      </c>
      <c r="B41" s="19"/>
      <c r="C41" s="40" t="s">
        <v>140</v>
      </c>
      <c r="D41" s="41">
        <v>45327</v>
      </c>
      <c r="E41" s="70" t="s">
        <v>117</v>
      </c>
      <c r="F41" s="70" t="s">
        <v>134</v>
      </c>
      <c r="G41" s="43" t="s">
        <v>308</v>
      </c>
      <c r="H41" s="53"/>
      <c r="I41" s="44"/>
      <c r="J41" s="199"/>
      <c r="K41" s="93">
        <v>2000000</v>
      </c>
      <c r="L41" s="64" t="s">
        <v>309</v>
      </c>
      <c r="M41" s="47"/>
      <c r="N41" s="48"/>
      <c r="O41" s="47"/>
      <c r="P41" s="43"/>
      <c r="Q41" s="43"/>
      <c r="R41" s="93"/>
      <c r="S41" s="24"/>
      <c r="T41" s="93">
        <v>2000000</v>
      </c>
      <c r="U41" s="25">
        <f t="shared" si="12"/>
        <v>2000000</v>
      </c>
      <c r="V41" s="24"/>
      <c r="W41" s="24"/>
      <c r="X41" s="24"/>
      <c r="Y41" s="25">
        <f t="shared" si="13"/>
        <v>0</v>
      </c>
      <c r="Z41" s="24"/>
      <c r="AA41" s="24"/>
      <c r="AB41" s="24"/>
      <c r="AC41" s="25">
        <f t="shared" si="14"/>
        <v>0</v>
      </c>
      <c r="AD41" s="24"/>
      <c r="AE41" s="24"/>
      <c r="AF41" s="24"/>
      <c r="AG41" s="25">
        <f t="shared" si="15"/>
        <v>0</v>
      </c>
      <c r="AH41" s="25">
        <f t="shared" si="16"/>
        <v>2000000</v>
      </c>
      <c r="AI41" s="26">
        <f t="shared" si="17"/>
        <v>2.4763815113356364E-2</v>
      </c>
      <c r="AJ41" s="27">
        <f t="shared" si="11"/>
        <v>2.6609770365265532E-3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9">
        <v>8</v>
      </c>
      <c r="B42" s="19"/>
      <c r="C42" s="40" t="s">
        <v>141</v>
      </c>
      <c r="D42" s="41">
        <v>45327</v>
      </c>
      <c r="E42" s="70" t="s">
        <v>142</v>
      </c>
      <c r="F42" s="70" t="s">
        <v>134</v>
      </c>
      <c r="G42" s="43" t="s">
        <v>308</v>
      </c>
      <c r="H42" s="53"/>
      <c r="I42" s="44"/>
      <c r="J42" s="199"/>
      <c r="K42" s="93">
        <v>9065000</v>
      </c>
      <c r="L42" s="64" t="s">
        <v>309</v>
      </c>
      <c r="M42" s="47"/>
      <c r="N42" s="48"/>
      <c r="O42" s="47"/>
      <c r="P42" s="43"/>
      <c r="Q42" s="43"/>
      <c r="R42" s="93"/>
      <c r="S42" s="24"/>
      <c r="T42" s="93">
        <v>9065000</v>
      </c>
      <c r="U42" s="25">
        <f t="shared" si="12"/>
        <v>9065000</v>
      </c>
      <c r="V42" s="24"/>
      <c r="W42" s="24"/>
      <c r="X42" s="24"/>
      <c r="Y42" s="25">
        <f t="shared" si="13"/>
        <v>0</v>
      </c>
      <c r="Z42" s="24"/>
      <c r="AA42" s="24"/>
      <c r="AB42" s="24"/>
      <c r="AC42" s="25">
        <f t="shared" si="14"/>
        <v>0</v>
      </c>
      <c r="AD42" s="24"/>
      <c r="AE42" s="24"/>
      <c r="AF42" s="24"/>
      <c r="AG42" s="25">
        <f t="shared" si="15"/>
        <v>0</v>
      </c>
      <c r="AH42" s="25">
        <f t="shared" si="16"/>
        <v>9065000</v>
      </c>
      <c r="AI42" s="26">
        <f t="shared" si="17"/>
        <v>0.11224199200128772</v>
      </c>
      <c r="AJ42" s="27">
        <f t="shared" si="11"/>
        <v>1.2060878418056602E-2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9">
        <v>9</v>
      </c>
      <c r="B43" s="19"/>
      <c r="C43" s="40" t="s">
        <v>120</v>
      </c>
      <c r="D43" s="41">
        <v>45330</v>
      </c>
      <c r="E43" s="70" t="s">
        <v>121</v>
      </c>
      <c r="F43" s="70" t="s">
        <v>134</v>
      </c>
      <c r="G43" s="43" t="s">
        <v>308</v>
      </c>
      <c r="H43" s="53"/>
      <c r="I43" s="44"/>
      <c r="J43" s="199"/>
      <c r="K43" s="93">
        <v>1000000</v>
      </c>
      <c r="L43" s="64" t="s">
        <v>309</v>
      </c>
      <c r="M43" s="47"/>
      <c r="N43" s="48"/>
      <c r="O43" s="47"/>
      <c r="P43" s="43"/>
      <c r="Q43" s="43"/>
      <c r="R43" s="93"/>
      <c r="S43" s="24"/>
      <c r="T43" s="93">
        <v>1000000</v>
      </c>
      <c r="U43" s="25">
        <f t="shared" si="12"/>
        <v>1000000</v>
      </c>
      <c r="V43" s="24"/>
      <c r="W43" s="24"/>
      <c r="X43" s="24"/>
      <c r="Y43" s="25">
        <f t="shared" si="13"/>
        <v>0</v>
      </c>
      <c r="Z43" s="24"/>
      <c r="AA43" s="24"/>
      <c r="AB43" s="24"/>
      <c r="AC43" s="25">
        <f t="shared" si="14"/>
        <v>0</v>
      </c>
      <c r="AD43" s="24"/>
      <c r="AE43" s="24"/>
      <c r="AF43" s="24"/>
      <c r="AG43" s="25">
        <f t="shared" si="15"/>
        <v>0</v>
      </c>
      <c r="AH43" s="25">
        <f t="shared" si="16"/>
        <v>1000000</v>
      </c>
      <c r="AI43" s="26">
        <f t="shared" si="17"/>
        <v>1.2381907556678182E-2</v>
      </c>
      <c r="AJ43" s="27">
        <f t="shared" si="11"/>
        <v>1.3304885182632766E-3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9">
        <v>10</v>
      </c>
      <c r="B44" s="19"/>
      <c r="C44" s="40" t="s">
        <v>143</v>
      </c>
      <c r="D44" s="41">
        <v>45336</v>
      </c>
      <c r="E44" s="70" t="s">
        <v>119</v>
      </c>
      <c r="F44" s="70" t="s">
        <v>134</v>
      </c>
      <c r="G44" s="43" t="s">
        <v>308</v>
      </c>
      <c r="H44" s="53"/>
      <c r="I44" s="44"/>
      <c r="J44" s="199"/>
      <c r="K44" s="93">
        <v>1750000</v>
      </c>
      <c r="L44" s="64" t="s">
        <v>309</v>
      </c>
      <c r="M44" s="47"/>
      <c r="N44" s="48"/>
      <c r="O44" s="47"/>
      <c r="P44" s="43"/>
      <c r="Q44" s="43"/>
      <c r="R44" s="93"/>
      <c r="S44" s="24"/>
      <c r="T44" s="93">
        <v>1750000</v>
      </c>
      <c r="U44" s="25">
        <f t="shared" si="12"/>
        <v>1750000</v>
      </c>
      <c r="V44" s="24"/>
      <c r="W44" s="24"/>
      <c r="X44" s="24"/>
      <c r="Y44" s="25">
        <f t="shared" si="13"/>
        <v>0</v>
      </c>
      <c r="Z44" s="24"/>
      <c r="AA44" s="24"/>
      <c r="AB44" s="24"/>
      <c r="AC44" s="25">
        <f t="shared" si="14"/>
        <v>0</v>
      </c>
      <c r="AD44" s="24"/>
      <c r="AE44" s="24"/>
      <c r="AF44" s="24"/>
      <c r="AG44" s="25">
        <f t="shared" si="15"/>
        <v>0</v>
      </c>
      <c r="AH44" s="25">
        <f t="shared" si="16"/>
        <v>1750000</v>
      </c>
      <c r="AI44" s="26">
        <f t="shared" si="17"/>
        <v>2.1668338224186817E-2</v>
      </c>
      <c r="AJ44" s="27">
        <f t="shared" si="11"/>
        <v>2.3283549069607339E-3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8">
        <v>11</v>
      </c>
      <c r="B45" s="110"/>
      <c r="C45" s="40" t="s">
        <v>257</v>
      </c>
      <c r="D45" s="41">
        <v>45356</v>
      </c>
      <c r="E45" s="70" t="s">
        <v>189</v>
      </c>
      <c r="F45" s="70" t="s">
        <v>134</v>
      </c>
      <c r="G45" s="43" t="s">
        <v>308</v>
      </c>
      <c r="H45" s="53"/>
      <c r="I45" s="44"/>
      <c r="J45" s="199"/>
      <c r="K45" s="93">
        <v>7252000</v>
      </c>
      <c r="L45" s="64" t="s">
        <v>309</v>
      </c>
      <c r="M45" s="47"/>
      <c r="N45" s="48"/>
      <c r="O45" s="47"/>
      <c r="P45" s="43"/>
      <c r="Q45" s="43"/>
      <c r="R45" s="93"/>
      <c r="S45" s="24"/>
      <c r="T45" s="93"/>
      <c r="U45" s="25">
        <f t="shared" si="12"/>
        <v>0</v>
      </c>
      <c r="V45" s="24">
        <v>7252000</v>
      </c>
      <c r="W45" s="24"/>
      <c r="X45" s="24"/>
      <c r="Y45" s="25">
        <f t="shared" ref="Y45:Y52" si="18">SUM(V45:X45)</f>
        <v>7252000</v>
      </c>
      <c r="Z45" s="24"/>
      <c r="AA45" s="24"/>
      <c r="AB45" s="24"/>
      <c r="AC45" s="25">
        <f t="shared" ref="AC45:AC52" si="19">SUM(Z45:AB45)</f>
        <v>0</v>
      </c>
      <c r="AD45" s="24"/>
      <c r="AE45" s="24"/>
      <c r="AF45" s="24"/>
      <c r="AG45" s="25">
        <f t="shared" ref="AG45:AG52" si="20">SUM(AD45:AF45)</f>
        <v>0</v>
      </c>
      <c r="AH45" s="25">
        <f t="shared" ref="AH45:AH52" si="21">SUM(U45,Y45,AC45,AG45)</f>
        <v>7252000</v>
      </c>
      <c r="AI45" s="26">
        <f t="shared" ref="AI45:AI52" si="22">IF(ISERROR(AH45/$J$34),0,AH45/$J$34)</f>
        <v>8.9793593601030175E-2</v>
      </c>
      <c r="AJ45" s="27">
        <f t="shared" si="11"/>
        <v>9.6487027344452827E-3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8">
        <v>12</v>
      </c>
      <c r="B46" s="110"/>
      <c r="C46" s="40" t="s">
        <v>258</v>
      </c>
      <c r="D46" s="41">
        <v>45335</v>
      </c>
      <c r="E46" s="70" t="s">
        <v>259</v>
      </c>
      <c r="F46" s="70" t="s">
        <v>134</v>
      </c>
      <c r="G46" s="43" t="s">
        <v>308</v>
      </c>
      <c r="H46" s="53"/>
      <c r="I46" s="44"/>
      <c r="J46" s="199"/>
      <c r="K46" s="93">
        <v>1750000</v>
      </c>
      <c r="L46" s="64" t="s">
        <v>309</v>
      </c>
      <c r="M46" s="47"/>
      <c r="N46" s="48"/>
      <c r="O46" s="47"/>
      <c r="P46" s="43"/>
      <c r="Q46" s="43"/>
      <c r="R46" s="93"/>
      <c r="S46" s="24"/>
      <c r="T46" s="93"/>
      <c r="U46" s="25">
        <f t="shared" si="12"/>
        <v>0</v>
      </c>
      <c r="V46" s="24">
        <v>1750000</v>
      </c>
      <c r="W46" s="24"/>
      <c r="X46" s="24"/>
      <c r="Y46" s="25">
        <f t="shared" si="18"/>
        <v>1750000</v>
      </c>
      <c r="Z46" s="24"/>
      <c r="AA46" s="24"/>
      <c r="AB46" s="24"/>
      <c r="AC46" s="25">
        <f t="shared" si="19"/>
        <v>0</v>
      </c>
      <c r="AD46" s="24"/>
      <c r="AE46" s="24"/>
      <c r="AF46" s="24"/>
      <c r="AG46" s="25">
        <f t="shared" si="20"/>
        <v>0</v>
      </c>
      <c r="AH46" s="25">
        <f t="shared" si="21"/>
        <v>1750000</v>
      </c>
      <c r="AI46" s="26">
        <f t="shared" si="22"/>
        <v>2.1668338224186817E-2</v>
      </c>
      <c r="AJ46" s="27">
        <f t="shared" si="11"/>
        <v>2.3283549069607339E-3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8">
        <v>13</v>
      </c>
      <c r="B47" s="110"/>
      <c r="C47" s="40" t="s">
        <v>148</v>
      </c>
      <c r="D47" s="41">
        <v>45336</v>
      </c>
      <c r="E47" s="70" t="s">
        <v>190</v>
      </c>
      <c r="F47" s="70" t="s">
        <v>134</v>
      </c>
      <c r="G47" s="43" t="s">
        <v>308</v>
      </c>
      <c r="H47" s="53"/>
      <c r="I47" s="44"/>
      <c r="J47" s="199"/>
      <c r="K47" s="93">
        <v>1700000</v>
      </c>
      <c r="L47" s="64" t="s">
        <v>309</v>
      </c>
      <c r="M47" s="47"/>
      <c r="N47" s="48"/>
      <c r="O47" s="47"/>
      <c r="P47" s="43"/>
      <c r="Q47" s="43"/>
      <c r="R47" s="93"/>
      <c r="S47" s="24"/>
      <c r="T47" s="93"/>
      <c r="U47" s="25">
        <f t="shared" si="12"/>
        <v>0</v>
      </c>
      <c r="V47" s="24">
        <v>1700000</v>
      </c>
      <c r="W47" s="24"/>
      <c r="X47" s="24"/>
      <c r="Y47" s="25">
        <f t="shared" si="18"/>
        <v>1700000</v>
      </c>
      <c r="Z47" s="24"/>
      <c r="AA47" s="24"/>
      <c r="AB47" s="24"/>
      <c r="AC47" s="25">
        <f t="shared" si="19"/>
        <v>0</v>
      </c>
      <c r="AD47" s="24"/>
      <c r="AE47" s="24"/>
      <c r="AF47" s="24"/>
      <c r="AG47" s="25">
        <f t="shared" si="20"/>
        <v>0</v>
      </c>
      <c r="AH47" s="25">
        <f t="shared" si="21"/>
        <v>1700000</v>
      </c>
      <c r="AI47" s="26">
        <f t="shared" si="22"/>
        <v>2.1049242846352911E-2</v>
      </c>
      <c r="AJ47" s="27">
        <f t="shared" si="11"/>
        <v>2.2618304810475701E-3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8">
        <v>14</v>
      </c>
      <c r="B48" s="110"/>
      <c r="C48" s="40" t="s">
        <v>260</v>
      </c>
      <c r="D48" s="41">
        <v>45370</v>
      </c>
      <c r="E48" s="70" t="s">
        <v>191</v>
      </c>
      <c r="F48" s="70" t="s">
        <v>134</v>
      </c>
      <c r="G48" s="43" t="s">
        <v>308</v>
      </c>
      <c r="H48" s="53"/>
      <c r="I48" s="44"/>
      <c r="J48" s="199"/>
      <c r="K48" s="93">
        <v>3626000</v>
      </c>
      <c r="L48" s="64" t="s">
        <v>309</v>
      </c>
      <c r="M48" s="47"/>
      <c r="N48" s="48"/>
      <c r="O48" s="47"/>
      <c r="P48" s="43"/>
      <c r="Q48" s="43"/>
      <c r="R48" s="93"/>
      <c r="S48" s="24"/>
      <c r="T48" s="93"/>
      <c r="U48" s="25">
        <f t="shared" si="12"/>
        <v>0</v>
      </c>
      <c r="V48" s="24">
        <v>3626000</v>
      </c>
      <c r="W48" s="24"/>
      <c r="X48" s="24"/>
      <c r="Y48" s="25">
        <f t="shared" si="18"/>
        <v>3626000</v>
      </c>
      <c r="Z48" s="24"/>
      <c r="AA48" s="24"/>
      <c r="AB48" s="24"/>
      <c r="AC48" s="25">
        <f t="shared" si="19"/>
        <v>0</v>
      </c>
      <c r="AD48" s="24"/>
      <c r="AE48" s="24"/>
      <c r="AF48" s="24"/>
      <c r="AG48" s="25">
        <f t="shared" si="20"/>
        <v>0</v>
      </c>
      <c r="AH48" s="25">
        <f t="shared" si="21"/>
        <v>3626000</v>
      </c>
      <c r="AI48" s="26">
        <f t="shared" si="22"/>
        <v>4.4896796800515087E-2</v>
      </c>
      <c r="AJ48" s="27">
        <f t="shared" si="11"/>
        <v>4.8243513672226413E-3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8">
        <v>15</v>
      </c>
      <c r="B49" s="110"/>
      <c r="C49" s="40" t="s">
        <v>261</v>
      </c>
      <c r="D49" s="41">
        <v>45335</v>
      </c>
      <c r="E49" s="70" t="s">
        <v>192</v>
      </c>
      <c r="F49" s="70" t="s">
        <v>134</v>
      </c>
      <c r="G49" s="43" t="s">
        <v>308</v>
      </c>
      <c r="H49" s="53"/>
      <c r="I49" s="44"/>
      <c r="J49" s="199"/>
      <c r="K49" s="93">
        <v>1785000</v>
      </c>
      <c r="L49" s="64" t="s">
        <v>309</v>
      </c>
      <c r="M49" s="47"/>
      <c r="N49" s="48"/>
      <c r="O49" s="47"/>
      <c r="P49" s="43"/>
      <c r="Q49" s="43"/>
      <c r="R49" s="93"/>
      <c r="S49" s="24"/>
      <c r="T49" s="93"/>
      <c r="U49" s="25">
        <f t="shared" si="12"/>
        <v>0</v>
      </c>
      <c r="V49" s="24">
        <v>1785000</v>
      </c>
      <c r="W49" s="24"/>
      <c r="X49" s="24"/>
      <c r="Y49" s="25">
        <f t="shared" si="18"/>
        <v>1785000</v>
      </c>
      <c r="Z49" s="24"/>
      <c r="AA49" s="24"/>
      <c r="AB49" s="24"/>
      <c r="AC49" s="25">
        <f t="shared" si="19"/>
        <v>0</v>
      </c>
      <c r="AD49" s="24"/>
      <c r="AE49" s="24"/>
      <c r="AF49" s="24"/>
      <c r="AG49" s="25">
        <f t="shared" si="20"/>
        <v>0</v>
      </c>
      <c r="AH49" s="25">
        <f t="shared" si="21"/>
        <v>1785000</v>
      </c>
      <c r="AI49" s="26">
        <f t="shared" si="22"/>
        <v>2.2101704988670555E-2</v>
      </c>
      <c r="AJ49" s="27">
        <f t="shared" si="11"/>
        <v>2.3749220050999489E-3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8">
        <v>16</v>
      </c>
      <c r="B50" s="110"/>
      <c r="C50" s="40" t="s">
        <v>262</v>
      </c>
      <c r="D50" s="41">
        <v>45336</v>
      </c>
      <c r="E50" s="70" t="s">
        <v>198</v>
      </c>
      <c r="F50" s="70" t="s">
        <v>134</v>
      </c>
      <c r="G50" s="43" t="s">
        <v>308</v>
      </c>
      <c r="H50" s="53"/>
      <c r="I50" s="44"/>
      <c r="J50" s="199"/>
      <c r="K50" s="93">
        <v>1000000</v>
      </c>
      <c r="L50" s="64" t="s">
        <v>309</v>
      </c>
      <c r="M50" s="47"/>
      <c r="N50" s="48"/>
      <c r="O50" s="47"/>
      <c r="P50" s="43"/>
      <c r="Q50" s="43"/>
      <c r="R50" s="93"/>
      <c r="S50" s="24"/>
      <c r="T50" s="93"/>
      <c r="U50" s="25">
        <f t="shared" si="12"/>
        <v>0</v>
      </c>
      <c r="V50" s="24">
        <v>1000000</v>
      </c>
      <c r="W50" s="24"/>
      <c r="X50" s="24"/>
      <c r="Y50" s="25">
        <f t="shared" si="18"/>
        <v>1000000</v>
      </c>
      <c r="Z50" s="24"/>
      <c r="AA50" s="24"/>
      <c r="AB50" s="24"/>
      <c r="AC50" s="25">
        <f t="shared" si="19"/>
        <v>0</v>
      </c>
      <c r="AD50" s="24"/>
      <c r="AE50" s="24"/>
      <c r="AF50" s="24"/>
      <c r="AG50" s="25">
        <f t="shared" si="20"/>
        <v>0</v>
      </c>
      <c r="AH50" s="25">
        <f t="shared" si="21"/>
        <v>1000000</v>
      </c>
      <c r="AI50" s="26">
        <f t="shared" si="22"/>
        <v>1.2381907556678182E-2</v>
      </c>
      <c r="AJ50" s="27">
        <f t="shared" si="11"/>
        <v>1.3304885182632766E-3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8">
        <v>17</v>
      </c>
      <c r="B51" s="110"/>
      <c r="C51" s="40" t="s">
        <v>131</v>
      </c>
      <c r="D51" s="41">
        <v>45330</v>
      </c>
      <c r="E51" s="70" t="s">
        <v>178</v>
      </c>
      <c r="F51" s="70" t="s">
        <v>134</v>
      </c>
      <c r="G51" s="43" t="s">
        <v>308</v>
      </c>
      <c r="H51" s="53"/>
      <c r="I51" s="44"/>
      <c r="J51" s="199"/>
      <c r="K51" s="93">
        <v>893000</v>
      </c>
      <c r="L51" s="64" t="s">
        <v>309</v>
      </c>
      <c r="M51" s="47"/>
      <c r="N51" s="48"/>
      <c r="O51" s="47"/>
      <c r="P51" s="43"/>
      <c r="Q51" s="43"/>
      <c r="R51" s="93"/>
      <c r="S51" s="24"/>
      <c r="T51" s="93"/>
      <c r="U51" s="25">
        <f t="shared" si="12"/>
        <v>0</v>
      </c>
      <c r="V51" s="24"/>
      <c r="W51" s="24">
        <v>893000</v>
      </c>
      <c r="X51" s="24"/>
      <c r="Y51" s="25">
        <f t="shared" si="18"/>
        <v>893000</v>
      </c>
      <c r="Z51" s="24"/>
      <c r="AA51" s="24"/>
      <c r="AB51" s="24"/>
      <c r="AC51" s="25">
        <f t="shared" si="19"/>
        <v>0</v>
      </c>
      <c r="AD51" s="24"/>
      <c r="AE51" s="24"/>
      <c r="AF51" s="24"/>
      <c r="AG51" s="25">
        <f t="shared" si="20"/>
        <v>0</v>
      </c>
      <c r="AH51" s="25">
        <f t="shared" si="21"/>
        <v>893000</v>
      </c>
      <c r="AI51" s="26">
        <f t="shared" si="22"/>
        <v>1.1057043448113616E-2</v>
      </c>
      <c r="AJ51" s="27">
        <f t="shared" si="11"/>
        <v>1.188126246809106E-3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8">
        <v>18</v>
      </c>
      <c r="B52" s="110"/>
      <c r="C52" s="40" t="s">
        <v>264</v>
      </c>
      <c r="D52" s="41">
        <v>45356</v>
      </c>
      <c r="E52" s="70" t="s">
        <v>124</v>
      </c>
      <c r="F52" s="70" t="s">
        <v>134</v>
      </c>
      <c r="G52" s="43" t="s">
        <v>308</v>
      </c>
      <c r="H52" s="53"/>
      <c r="I52" s="44"/>
      <c r="J52" s="186"/>
      <c r="K52" s="93">
        <v>1800000</v>
      </c>
      <c r="L52" s="64" t="s">
        <v>309</v>
      </c>
      <c r="M52" s="47"/>
      <c r="N52" s="48"/>
      <c r="O52" s="47"/>
      <c r="P52" s="43"/>
      <c r="Q52" s="43"/>
      <c r="R52" s="93"/>
      <c r="S52" s="24"/>
      <c r="T52" s="93"/>
      <c r="U52" s="25">
        <f t="shared" si="12"/>
        <v>0</v>
      </c>
      <c r="V52" s="24">
        <v>1800000</v>
      </c>
      <c r="W52" s="24"/>
      <c r="X52" s="24"/>
      <c r="Y52" s="25">
        <f t="shared" si="18"/>
        <v>1800000</v>
      </c>
      <c r="Z52" s="24"/>
      <c r="AA52" s="24"/>
      <c r="AB52" s="24"/>
      <c r="AC52" s="25">
        <f t="shared" si="19"/>
        <v>0</v>
      </c>
      <c r="AD52" s="24"/>
      <c r="AE52" s="24"/>
      <c r="AF52" s="24"/>
      <c r="AG52" s="25">
        <f t="shared" si="20"/>
        <v>0</v>
      </c>
      <c r="AH52" s="25">
        <f t="shared" si="21"/>
        <v>1800000</v>
      </c>
      <c r="AI52" s="26">
        <f t="shared" si="22"/>
        <v>2.2287433602020727E-2</v>
      </c>
      <c r="AJ52" s="27">
        <f t="shared" si="11"/>
        <v>2.3948793328738981E-3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37" customFormat="1" ht="12.75" customHeight="1" x14ac:dyDescent="0.25">
      <c r="A53" s="180" t="s">
        <v>53</v>
      </c>
      <c r="B53" s="181"/>
      <c r="C53" s="182"/>
      <c r="D53" s="182"/>
      <c r="E53" s="182"/>
      <c r="F53" s="182"/>
      <c r="G53" s="182"/>
      <c r="H53" s="182"/>
      <c r="I53" s="183"/>
      <c r="J53" s="33">
        <f>+J34</f>
        <v>80763000</v>
      </c>
      <c r="K53" s="33">
        <f>SUM(K35:K52)</f>
        <v>70956657</v>
      </c>
      <c r="L53" s="32"/>
      <c r="M53" s="33">
        <f>SUM(M35:M38)</f>
        <v>0</v>
      </c>
      <c r="N53" s="33">
        <f>SUM(N35:N38)</f>
        <v>0</v>
      </c>
      <c r="O53" s="33">
        <f>SUM(O35:O38)</f>
        <v>0</v>
      </c>
      <c r="P53" s="33">
        <f>SUM(P35:P44)</f>
        <v>0</v>
      </c>
      <c r="Q53" s="33">
        <f>SUM(Q35:Q44)</f>
        <v>0</v>
      </c>
      <c r="R53" s="33">
        <f t="shared" ref="R53:U53" si="23">SUM(R35:R44)</f>
        <v>2080707</v>
      </c>
      <c r="S53" s="33">
        <f t="shared" si="23"/>
        <v>2739678</v>
      </c>
      <c r="T53" s="33">
        <f t="shared" si="23"/>
        <v>23191146</v>
      </c>
      <c r="U53" s="33">
        <f t="shared" si="23"/>
        <v>28011531</v>
      </c>
      <c r="V53" s="33">
        <f>SUM(V35:V52)</f>
        <v>21916695</v>
      </c>
      <c r="W53" s="33">
        <f>SUM(W35:W52)</f>
        <v>6636051</v>
      </c>
      <c r="X53" s="33">
        <f>SUM(X35:X52)</f>
        <v>3694151</v>
      </c>
      <c r="Y53" s="33">
        <f>SUM(Y35:Y52)</f>
        <v>32246897</v>
      </c>
      <c r="Z53" s="33">
        <f t="shared" ref="Z53:AG53" si="24">SUM(Z35:Z38)</f>
        <v>3953689</v>
      </c>
      <c r="AA53" s="33">
        <f t="shared" si="24"/>
        <v>2523418</v>
      </c>
      <c r="AB53" s="33">
        <f t="shared" si="24"/>
        <v>3621790</v>
      </c>
      <c r="AC53" s="33">
        <f t="shared" si="24"/>
        <v>10098897</v>
      </c>
      <c r="AD53" s="33">
        <f t="shared" si="24"/>
        <v>0</v>
      </c>
      <c r="AE53" s="33">
        <f t="shared" si="24"/>
        <v>0</v>
      </c>
      <c r="AF53" s="33">
        <f t="shared" si="24"/>
        <v>0</v>
      </c>
      <c r="AG53" s="33">
        <f t="shared" si="24"/>
        <v>0</v>
      </c>
      <c r="AH53" s="33">
        <f>SUM(AH35:AH52)</f>
        <v>70357325</v>
      </c>
      <c r="AI53" s="36">
        <f>IF(ISERROR(AH53/J53),0,AH53/J53)</f>
        <v>0.87115789408516275</v>
      </c>
      <c r="AJ53" s="36">
        <f>IF(ISERROR(AH53/$AH$236),0,AH53/$AH$236)</f>
        <v>9.3609613088217788E-2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x14ac:dyDescent="0.25">
      <c r="A54" s="187" t="s">
        <v>54</v>
      </c>
      <c r="B54" s="188"/>
      <c r="C54" s="188"/>
      <c r="D54" s="188"/>
      <c r="E54" s="189"/>
      <c r="F54" s="9"/>
      <c r="G54" s="10"/>
      <c r="H54" s="11"/>
      <c r="I54" s="11"/>
      <c r="J54" s="185">
        <v>70341312</v>
      </c>
      <c r="K54" s="13"/>
      <c r="L54" s="14"/>
      <c r="M54" s="15"/>
      <c r="N54" s="15"/>
      <c r="O54" s="15"/>
      <c r="P54" s="10"/>
      <c r="Q54" s="16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7"/>
      <c r="AJ54" s="17"/>
    </row>
    <row r="55" spans="1:106" ht="24.95" customHeight="1" outlineLevel="1" x14ac:dyDescent="0.25">
      <c r="A55" s="19">
        <v>1</v>
      </c>
      <c r="B55" s="19"/>
      <c r="C55" s="64"/>
      <c r="D55" s="29"/>
      <c r="E55" s="64"/>
      <c r="F55" s="20"/>
      <c r="G55" s="148"/>
      <c r="H55" s="29"/>
      <c r="I55" s="29"/>
      <c r="J55" s="199"/>
      <c r="K55" s="93">
        <v>1542626</v>
      </c>
      <c r="L55" s="106" t="s">
        <v>173</v>
      </c>
      <c r="M55" s="24"/>
      <c r="N55" s="24"/>
      <c r="O55" s="24"/>
      <c r="P55" s="64"/>
      <c r="Q55" s="64"/>
      <c r="R55" s="24"/>
      <c r="S55" s="24"/>
      <c r="T55" s="24"/>
      <c r="U55" s="25">
        <f>SUM(R55:T55)</f>
        <v>0</v>
      </c>
      <c r="V55" s="24"/>
      <c r="W55" s="24"/>
      <c r="X55" s="24"/>
      <c r="Y55" s="25">
        <f>SUM(V55:X55)</f>
        <v>0</v>
      </c>
      <c r="Z55" s="24"/>
      <c r="AA55" s="24"/>
      <c r="AB55" s="24"/>
      <c r="AC55" s="25">
        <f>SUM(Z55:AB55)</f>
        <v>0</v>
      </c>
      <c r="AD55" s="24"/>
      <c r="AE55" s="24"/>
      <c r="AF55" s="24"/>
      <c r="AG55" s="25">
        <f>SUM(AD55:AF55)</f>
        <v>0</v>
      </c>
      <c r="AH55" s="25">
        <f>SUM(U55,Y55,AC55,AG55)</f>
        <v>0</v>
      </c>
      <c r="AI55" s="26">
        <f>IF(ISERROR(AH55/$J$54),0,AH55/$J$54)</f>
        <v>0</v>
      </c>
      <c r="AJ55" s="27">
        <f t="shared" ref="AJ55:AJ86" si="25">IF(ISERROR(AH55/$AH$236),"-",AH55/$AH$236)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25">
      <c r="A56" s="19">
        <v>2</v>
      </c>
      <c r="B56" s="19"/>
      <c r="C56" s="64"/>
      <c r="D56" s="29"/>
      <c r="E56" s="64"/>
      <c r="F56" s="28"/>
      <c r="G56" s="149"/>
      <c r="H56" s="29"/>
      <c r="I56" s="29"/>
      <c r="J56" s="199"/>
      <c r="K56" s="93">
        <v>5025291</v>
      </c>
      <c r="L56" s="106" t="s">
        <v>174</v>
      </c>
      <c r="M56" s="24"/>
      <c r="N56" s="24"/>
      <c r="O56" s="24"/>
      <c r="P56" s="64"/>
      <c r="Q56" s="64"/>
      <c r="R56" s="24">
        <v>178500</v>
      </c>
      <c r="S56" s="24">
        <v>293230</v>
      </c>
      <c r="T56" s="24">
        <v>244436</v>
      </c>
      <c r="U56" s="25">
        <f>SUM(R56:T56)</f>
        <v>716166</v>
      </c>
      <c r="V56" s="24">
        <v>151130</v>
      </c>
      <c r="W56" s="24">
        <v>365794</v>
      </c>
      <c r="X56" s="24">
        <v>187304</v>
      </c>
      <c r="Y56" s="25">
        <f>SUM(V56:X56)</f>
        <v>704228</v>
      </c>
      <c r="Z56" s="24">
        <v>181417</v>
      </c>
      <c r="AA56" s="24">
        <v>1293508</v>
      </c>
      <c r="AB56" s="24">
        <v>401016</v>
      </c>
      <c r="AC56" s="25">
        <f>SUM(Z56:AB56)</f>
        <v>1875941</v>
      </c>
      <c r="AD56" s="24"/>
      <c r="AE56" s="24"/>
      <c r="AF56" s="24"/>
      <c r="AG56" s="25">
        <f t="shared" ref="AG56:AG86" si="26">SUM(AD56:AF56)</f>
        <v>0</v>
      </c>
      <c r="AH56" s="25">
        <f t="shared" ref="AH56:AH86" si="27">SUM(U56,Y56,AC56,AG56)</f>
        <v>3296335</v>
      </c>
      <c r="AI56" s="26">
        <f t="shared" ref="AI56:AI86" si="28">IF(ISERROR(AH56/$J$54),0,AH56/$J$54)</f>
        <v>4.68620062133615E-2</v>
      </c>
      <c r="AJ56" s="27">
        <f t="shared" si="25"/>
        <v>4.3857358698493783E-3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25">
      <c r="A57" s="18">
        <v>3</v>
      </c>
      <c r="B57" s="110"/>
      <c r="C57" s="40" t="s">
        <v>686</v>
      </c>
      <c r="D57" s="41">
        <v>45558</v>
      </c>
      <c r="E57" s="70" t="s">
        <v>375</v>
      </c>
      <c r="F57" s="70" t="s">
        <v>134</v>
      </c>
      <c r="G57" s="150" t="s">
        <v>308</v>
      </c>
      <c r="H57" s="29"/>
      <c r="I57" s="29"/>
      <c r="J57" s="199"/>
      <c r="K57" s="93">
        <v>1112000</v>
      </c>
      <c r="L57" s="64" t="s">
        <v>309</v>
      </c>
      <c r="M57" s="24"/>
      <c r="N57" s="24"/>
      <c r="O57" s="24"/>
      <c r="P57" s="64"/>
      <c r="Q57" s="64"/>
      <c r="R57" s="24"/>
      <c r="S57" s="24"/>
      <c r="T57" s="24"/>
      <c r="U57" s="25">
        <f t="shared" ref="U57:U86" si="29">SUM(R57:T57)</f>
        <v>0</v>
      </c>
      <c r="V57" s="24"/>
      <c r="W57" s="24"/>
      <c r="X57" s="24"/>
      <c r="Y57" s="25">
        <f t="shared" ref="Y57:Y86" si="30">SUM(V57:X57)</f>
        <v>0</v>
      </c>
      <c r="Z57" s="24"/>
      <c r="AA57" s="24"/>
      <c r="AB57" s="24"/>
      <c r="AC57" s="25">
        <f t="shared" ref="AC57:AC86" si="31">SUM(Z57:AB57)</f>
        <v>0</v>
      </c>
      <c r="AD57" s="24"/>
      <c r="AE57" s="24"/>
      <c r="AF57" s="24"/>
      <c r="AG57" s="25">
        <f t="shared" si="26"/>
        <v>0</v>
      </c>
      <c r="AH57" s="25">
        <f t="shared" si="27"/>
        <v>0</v>
      </c>
      <c r="AI57" s="26">
        <f t="shared" si="28"/>
        <v>0</v>
      </c>
      <c r="AJ57" s="27">
        <f t="shared" si="25"/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25">
      <c r="A58" s="18">
        <v>4</v>
      </c>
      <c r="B58" s="110"/>
      <c r="C58" s="40" t="s">
        <v>687</v>
      </c>
      <c r="D58" s="41">
        <v>45537</v>
      </c>
      <c r="E58" s="70" t="s">
        <v>398</v>
      </c>
      <c r="F58" s="70" t="s">
        <v>134</v>
      </c>
      <c r="G58" s="150" t="s">
        <v>308</v>
      </c>
      <c r="H58" s="29"/>
      <c r="I58" s="29"/>
      <c r="J58" s="199"/>
      <c r="K58" s="93">
        <v>1112000</v>
      </c>
      <c r="L58" s="64" t="s">
        <v>309</v>
      </c>
      <c r="M58" s="24"/>
      <c r="N58" s="24"/>
      <c r="O58" s="24"/>
      <c r="P58" s="64"/>
      <c r="Q58" s="64"/>
      <c r="R58" s="24"/>
      <c r="S58" s="24"/>
      <c r="T58" s="24"/>
      <c r="U58" s="25">
        <f t="shared" si="29"/>
        <v>0</v>
      </c>
      <c r="V58" s="24"/>
      <c r="W58" s="24"/>
      <c r="X58" s="24"/>
      <c r="Y58" s="25">
        <f t="shared" si="30"/>
        <v>0</v>
      </c>
      <c r="Z58" s="24"/>
      <c r="AA58" s="24"/>
      <c r="AB58" s="24"/>
      <c r="AC58" s="25">
        <f t="shared" si="31"/>
        <v>0</v>
      </c>
      <c r="AD58" s="24"/>
      <c r="AE58" s="24"/>
      <c r="AF58" s="24"/>
      <c r="AG58" s="25">
        <f t="shared" si="26"/>
        <v>0</v>
      </c>
      <c r="AH58" s="25">
        <f t="shared" si="27"/>
        <v>0</v>
      </c>
      <c r="AI58" s="26">
        <f t="shared" si="28"/>
        <v>0</v>
      </c>
      <c r="AJ58" s="27">
        <f t="shared" si="25"/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25">
      <c r="A59" s="18">
        <v>5</v>
      </c>
      <c r="B59" s="110"/>
      <c r="C59" s="40" t="s">
        <v>688</v>
      </c>
      <c r="D59" s="41">
        <v>45547</v>
      </c>
      <c r="E59" s="70" t="s">
        <v>380</v>
      </c>
      <c r="F59" s="70" t="s">
        <v>134</v>
      </c>
      <c r="G59" s="150" t="s">
        <v>308</v>
      </c>
      <c r="H59" s="29"/>
      <c r="I59" s="29"/>
      <c r="J59" s="199"/>
      <c r="K59" s="93">
        <v>1112000</v>
      </c>
      <c r="L59" s="64" t="s">
        <v>309</v>
      </c>
      <c r="M59" s="24"/>
      <c r="N59" s="24"/>
      <c r="O59" s="24"/>
      <c r="P59" s="64"/>
      <c r="Q59" s="64"/>
      <c r="R59" s="24"/>
      <c r="S59" s="24"/>
      <c r="T59" s="24"/>
      <c r="U59" s="25">
        <f t="shared" si="29"/>
        <v>0</v>
      </c>
      <c r="V59" s="24"/>
      <c r="W59" s="24"/>
      <c r="X59" s="24"/>
      <c r="Y59" s="25">
        <f t="shared" si="30"/>
        <v>0</v>
      </c>
      <c r="Z59" s="24"/>
      <c r="AA59" s="24"/>
      <c r="AB59" s="24"/>
      <c r="AC59" s="25">
        <f t="shared" si="31"/>
        <v>0</v>
      </c>
      <c r="AD59" s="24"/>
      <c r="AE59" s="24"/>
      <c r="AF59" s="24"/>
      <c r="AG59" s="25">
        <f t="shared" si="26"/>
        <v>0</v>
      </c>
      <c r="AH59" s="25">
        <f t="shared" si="27"/>
        <v>0</v>
      </c>
      <c r="AI59" s="26">
        <f t="shared" si="28"/>
        <v>0</v>
      </c>
      <c r="AJ59" s="27">
        <f t="shared" si="25"/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8">
        <v>6</v>
      </c>
      <c r="B60" s="110"/>
      <c r="C60" s="40" t="s">
        <v>689</v>
      </c>
      <c r="D60" s="41">
        <v>45546</v>
      </c>
      <c r="E60" s="70" t="s">
        <v>613</v>
      </c>
      <c r="F60" s="70" t="s">
        <v>134</v>
      </c>
      <c r="G60" s="150" t="s">
        <v>308</v>
      </c>
      <c r="H60" s="29"/>
      <c r="I60" s="29"/>
      <c r="J60" s="199"/>
      <c r="K60" s="93">
        <v>1992000</v>
      </c>
      <c r="L60" s="64" t="s">
        <v>309</v>
      </c>
      <c r="M60" s="24"/>
      <c r="N60" s="24"/>
      <c r="O60" s="24"/>
      <c r="P60" s="64"/>
      <c r="Q60" s="64"/>
      <c r="R60" s="24"/>
      <c r="S60" s="24"/>
      <c r="T60" s="24"/>
      <c r="U60" s="25">
        <f t="shared" si="29"/>
        <v>0</v>
      </c>
      <c r="V60" s="24"/>
      <c r="W60" s="24"/>
      <c r="X60" s="24"/>
      <c r="Y60" s="25">
        <f t="shared" si="30"/>
        <v>0</v>
      </c>
      <c r="Z60" s="24"/>
      <c r="AA60" s="24"/>
      <c r="AB60" s="24"/>
      <c r="AC60" s="25">
        <f t="shared" si="31"/>
        <v>0</v>
      </c>
      <c r="AD60" s="24"/>
      <c r="AE60" s="24"/>
      <c r="AF60" s="24"/>
      <c r="AG60" s="25">
        <f t="shared" si="26"/>
        <v>0</v>
      </c>
      <c r="AH60" s="25">
        <f t="shared" si="27"/>
        <v>0</v>
      </c>
      <c r="AI60" s="26">
        <f t="shared" si="28"/>
        <v>0</v>
      </c>
      <c r="AJ60" s="27">
        <f t="shared" si="25"/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25">
      <c r="A61" s="18">
        <v>7</v>
      </c>
      <c r="B61" s="110"/>
      <c r="C61" s="40" t="s">
        <v>690</v>
      </c>
      <c r="D61" s="41">
        <v>45546</v>
      </c>
      <c r="E61" s="70" t="s">
        <v>420</v>
      </c>
      <c r="F61" s="70" t="s">
        <v>134</v>
      </c>
      <c r="G61" s="150" t="s">
        <v>308</v>
      </c>
      <c r="H61" s="29"/>
      <c r="I61" s="29"/>
      <c r="J61" s="199"/>
      <c r="K61" s="93">
        <v>1945000</v>
      </c>
      <c r="L61" s="64" t="s">
        <v>309</v>
      </c>
      <c r="M61" s="24"/>
      <c r="N61" s="24"/>
      <c r="O61" s="24"/>
      <c r="P61" s="64"/>
      <c r="Q61" s="64"/>
      <c r="R61" s="24"/>
      <c r="S61" s="24"/>
      <c r="T61" s="24"/>
      <c r="U61" s="25">
        <f t="shared" si="29"/>
        <v>0</v>
      </c>
      <c r="V61" s="24"/>
      <c r="W61" s="24"/>
      <c r="X61" s="24"/>
      <c r="Y61" s="25">
        <f t="shared" si="30"/>
        <v>0</v>
      </c>
      <c r="Z61" s="24"/>
      <c r="AA61" s="24"/>
      <c r="AB61" s="24"/>
      <c r="AC61" s="25">
        <f t="shared" si="31"/>
        <v>0</v>
      </c>
      <c r="AD61" s="24"/>
      <c r="AE61" s="24"/>
      <c r="AF61" s="24"/>
      <c r="AG61" s="25">
        <f t="shared" si="26"/>
        <v>0</v>
      </c>
      <c r="AH61" s="25">
        <f t="shared" si="27"/>
        <v>0</v>
      </c>
      <c r="AI61" s="26">
        <f t="shared" si="28"/>
        <v>0</v>
      </c>
      <c r="AJ61" s="27">
        <f t="shared" si="25"/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25">
      <c r="A62" s="18">
        <v>8</v>
      </c>
      <c r="B62" s="110"/>
      <c r="C62" s="40" t="s">
        <v>615</v>
      </c>
      <c r="D62" s="41">
        <v>45539</v>
      </c>
      <c r="E62" s="70" t="s">
        <v>397</v>
      </c>
      <c r="F62" s="70" t="s">
        <v>134</v>
      </c>
      <c r="G62" s="150" t="s">
        <v>308</v>
      </c>
      <c r="H62" s="29"/>
      <c r="I62" s="29"/>
      <c r="J62" s="199"/>
      <c r="K62" s="93">
        <v>1678000</v>
      </c>
      <c r="L62" s="64" t="s">
        <v>309</v>
      </c>
      <c r="M62" s="24"/>
      <c r="N62" s="24"/>
      <c r="O62" s="24"/>
      <c r="P62" s="64"/>
      <c r="Q62" s="64"/>
      <c r="R62" s="24"/>
      <c r="S62" s="24"/>
      <c r="T62" s="24"/>
      <c r="U62" s="25">
        <f t="shared" si="29"/>
        <v>0</v>
      </c>
      <c r="V62" s="24"/>
      <c r="W62" s="24"/>
      <c r="X62" s="24"/>
      <c r="Y62" s="25">
        <f t="shared" si="30"/>
        <v>0</v>
      </c>
      <c r="Z62" s="24"/>
      <c r="AA62" s="24"/>
      <c r="AB62" s="24"/>
      <c r="AC62" s="25">
        <f t="shared" si="31"/>
        <v>0</v>
      </c>
      <c r="AD62" s="24"/>
      <c r="AE62" s="24"/>
      <c r="AF62" s="24"/>
      <c r="AG62" s="25">
        <f t="shared" si="26"/>
        <v>0</v>
      </c>
      <c r="AH62" s="25">
        <f t="shared" si="27"/>
        <v>0</v>
      </c>
      <c r="AI62" s="26">
        <f t="shared" si="28"/>
        <v>0</v>
      </c>
      <c r="AJ62" s="27">
        <f t="shared" si="25"/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25">
      <c r="A63" s="18">
        <v>9</v>
      </c>
      <c r="B63" s="110"/>
      <c r="C63" s="40" t="s">
        <v>694</v>
      </c>
      <c r="D63" s="41">
        <v>45539</v>
      </c>
      <c r="E63" s="70" t="s">
        <v>376</v>
      </c>
      <c r="F63" s="70" t="s">
        <v>134</v>
      </c>
      <c r="G63" s="150" t="s">
        <v>308</v>
      </c>
      <c r="H63" s="29"/>
      <c r="I63" s="29"/>
      <c r="J63" s="199"/>
      <c r="K63" s="93">
        <v>1667000</v>
      </c>
      <c r="L63" s="64" t="s">
        <v>309</v>
      </c>
      <c r="M63" s="24"/>
      <c r="N63" s="24"/>
      <c r="O63" s="24"/>
      <c r="P63" s="64"/>
      <c r="Q63" s="64"/>
      <c r="R63" s="24"/>
      <c r="S63" s="24"/>
      <c r="T63" s="24"/>
      <c r="U63" s="25">
        <f t="shared" si="29"/>
        <v>0</v>
      </c>
      <c r="V63" s="24"/>
      <c r="W63" s="24"/>
      <c r="X63" s="24"/>
      <c r="Y63" s="25">
        <f t="shared" si="30"/>
        <v>0</v>
      </c>
      <c r="Z63" s="24"/>
      <c r="AA63" s="24"/>
      <c r="AB63" s="24"/>
      <c r="AC63" s="25">
        <f t="shared" si="31"/>
        <v>0</v>
      </c>
      <c r="AD63" s="24"/>
      <c r="AE63" s="24"/>
      <c r="AF63" s="24"/>
      <c r="AG63" s="25">
        <f t="shared" si="26"/>
        <v>0</v>
      </c>
      <c r="AH63" s="25">
        <f t="shared" si="27"/>
        <v>0</v>
      </c>
      <c r="AI63" s="26">
        <f t="shared" si="28"/>
        <v>0</v>
      </c>
      <c r="AJ63" s="27">
        <f t="shared" si="25"/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25">
      <c r="A64" s="18">
        <v>10</v>
      </c>
      <c r="B64" s="110"/>
      <c r="C64" s="40" t="s">
        <v>691</v>
      </c>
      <c r="D64" s="41">
        <v>45539</v>
      </c>
      <c r="E64" s="70" t="s">
        <v>413</v>
      </c>
      <c r="F64" s="70" t="s">
        <v>134</v>
      </c>
      <c r="G64" s="150" t="s">
        <v>308</v>
      </c>
      <c r="H64" s="29"/>
      <c r="I64" s="29"/>
      <c r="J64" s="199"/>
      <c r="K64" s="93">
        <v>1342000</v>
      </c>
      <c r="L64" s="64" t="s">
        <v>309</v>
      </c>
      <c r="M64" s="24"/>
      <c r="N64" s="24"/>
      <c r="O64" s="24"/>
      <c r="P64" s="64"/>
      <c r="Q64" s="64"/>
      <c r="R64" s="24"/>
      <c r="S64" s="24"/>
      <c r="T64" s="24"/>
      <c r="U64" s="25">
        <f t="shared" si="29"/>
        <v>0</v>
      </c>
      <c r="V64" s="24"/>
      <c r="W64" s="24"/>
      <c r="X64" s="24"/>
      <c r="Y64" s="25">
        <f t="shared" si="30"/>
        <v>0</v>
      </c>
      <c r="Z64" s="24"/>
      <c r="AA64" s="24"/>
      <c r="AB64" s="24"/>
      <c r="AC64" s="25">
        <f t="shared" si="31"/>
        <v>0</v>
      </c>
      <c r="AD64" s="24"/>
      <c r="AE64" s="24"/>
      <c r="AF64" s="24"/>
      <c r="AG64" s="25">
        <f t="shared" si="26"/>
        <v>0</v>
      </c>
      <c r="AH64" s="25">
        <f t="shared" si="27"/>
        <v>0</v>
      </c>
      <c r="AI64" s="26">
        <f t="shared" si="28"/>
        <v>0</v>
      </c>
      <c r="AJ64" s="27">
        <f t="shared" si="25"/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25">
      <c r="A65" s="18">
        <v>11</v>
      </c>
      <c r="B65" s="110"/>
      <c r="C65" s="40" t="s">
        <v>692</v>
      </c>
      <c r="D65" s="41">
        <v>45534</v>
      </c>
      <c r="E65" s="70" t="s">
        <v>415</v>
      </c>
      <c r="F65" s="70" t="s">
        <v>134</v>
      </c>
      <c r="G65" s="150" t="s">
        <v>308</v>
      </c>
      <c r="H65" s="29"/>
      <c r="I65" s="29"/>
      <c r="J65" s="199"/>
      <c r="K65" s="93">
        <v>1667000</v>
      </c>
      <c r="L65" s="64" t="s">
        <v>309</v>
      </c>
      <c r="M65" s="24"/>
      <c r="N65" s="24"/>
      <c r="O65" s="24"/>
      <c r="P65" s="64"/>
      <c r="Q65" s="64"/>
      <c r="R65" s="24"/>
      <c r="S65" s="24"/>
      <c r="T65" s="24"/>
      <c r="U65" s="25">
        <f t="shared" si="29"/>
        <v>0</v>
      </c>
      <c r="V65" s="24"/>
      <c r="W65" s="24"/>
      <c r="X65" s="24"/>
      <c r="Y65" s="25">
        <f t="shared" si="30"/>
        <v>0</v>
      </c>
      <c r="Z65" s="24"/>
      <c r="AA65" s="24"/>
      <c r="AB65" s="24"/>
      <c r="AC65" s="25">
        <f t="shared" si="31"/>
        <v>0</v>
      </c>
      <c r="AD65" s="24"/>
      <c r="AE65" s="24"/>
      <c r="AF65" s="24"/>
      <c r="AG65" s="25">
        <f t="shared" si="26"/>
        <v>0</v>
      </c>
      <c r="AH65" s="25">
        <f t="shared" si="27"/>
        <v>0</v>
      </c>
      <c r="AI65" s="26">
        <f t="shared" si="28"/>
        <v>0</v>
      </c>
      <c r="AJ65" s="27">
        <f t="shared" si="25"/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25">
      <c r="A66" s="18">
        <v>12</v>
      </c>
      <c r="B66" s="110"/>
      <c r="C66" s="40" t="s">
        <v>693</v>
      </c>
      <c r="D66" s="41">
        <v>45534</v>
      </c>
      <c r="E66" s="70" t="s">
        <v>419</v>
      </c>
      <c r="F66" s="70" t="s">
        <v>134</v>
      </c>
      <c r="G66" s="150" t="s">
        <v>308</v>
      </c>
      <c r="H66" s="29"/>
      <c r="I66" s="29"/>
      <c r="J66" s="199"/>
      <c r="K66" s="93">
        <v>1112000</v>
      </c>
      <c r="L66" s="64" t="s">
        <v>309</v>
      </c>
      <c r="M66" s="24"/>
      <c r="N66" s="24"/>
      <c r="O66" s="24"/>
      <c r="P66" s="64"/>
      <c r="Q66" s="64"/>
      <c r="R66" s="24"/>
      <c r="S66" s="24"/>
      <c r="T66" s="24"/>
      <c r="U66" s="25">
        <f t="shared" si="29"/>
        <v>0</v>
      </c>
      <c r="V66" s="24"/>
      <c r="W66" s="24"/>
      <c r="X66" s="24"/>
      <c r="Y66" s="25">
        <f t="shared" si="30"/>
        <v>0</v>
      </c>
      <c r="Z66" s="24"/>
      <c r="AA66" s="24"/>
      <c r="AB66" s="24"/>
      <c r="AC66" s="25">
        <f t="shared" si="31"/>
        <v>0</v>
      </c>
      <c r="AD66" s="24"/>
      <c r="AE66" s="24"/>
      <c r="AF66" s="24"/>
      <c r="AG66" s="25">
        <f t="shared" si="26"/>
        <v>0</v>
      </c>
      <c r="AH66" s="25">
        <f t="shared" si="27"/>
        <v>0</v>
      </c>
      <c r="AI66" s="26">
        <f t="shared" si="28"/>
        <v>0</v>
      </c>
      <c r="AJ66" s="27">
        <f t="shared" si="25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25">
      <c r="A67" s="18">
        <v>13</v>
      </c>
      <c r="B67" s="110"/>
      <c r="C67" s="40" t="s">
        <v>695</v>
      </c>
      <c r="D67" s="41">
        <v>45534</v>
      </c>
      <c r="E67" s="70" t="s">
        <v>616</v>
      </c>
      <c r="F67" s="70" t="s">
        <v>134</v>
      </c>
      <c r="G67" s="150" t="s">
        <v>308</v>
      </c>
      <c r="H67" s="29"/>
      <c r="I67" s="29"/>
      <c r="J67" s="199"/>
      <c r="K67" s="93">
        <v>1945000</v>
      </c>
      <c r="L67" s="64" t="s">
        <v>309</v>
      </c>
      <c r="M67" s="24"/>
      <c r="N67" s="24"/>
      <c r="O67" s="24"/>
      <c r="P67" s="64"/>
      <c r="Q67" s="64"/>
      <c r="R67" s="24"/>
      <c r="S67" s="24"/>
      <c r="T67" s="24"/>
      <c r="U67" s="25">
        <f t="shared" si="29"/>
        <v>0</v>
      </c>
      <c r="V67" s="24"/>
      <c r="W67" s="24"/>
      <c r="X67" s="24"/>
      <c r="Y67" s="25">
        <f t="shared" si="30"/>
        <v>0</v>
      </c>
      <c r="Z67" s="24"/>
      <c r="AA67" s="24"/>
      <c r="AB67" s="24"/>
      <c r="AC67" s="25">
        <f t="shared" si="31"/>
        <v>0</v>
      </c>
      <c r="AD67" s="24"/>
      <c r="AE67" s="24"/>
      <c r="AF67" s="24"/>
      <c r="AG67" s="25">
        <f t="shared" si="26"/>
        <v>0</v>
      </c>
      <c r="AH67" s="25">
        <f t="shared" si="27"/>
        <v>0</v>
      </c>
      <c r="AI67" s="26">
        <f t="shared" si="28"/>
        <v>0</v>
      </c>
      <c r="AJ67" s="27">
        <f t="shared" si="25"/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8">
        <v>14</v>
      </c>
      <c r="B68" s="110"/>
      <c r="C68" s="40" t="s">
        <v>696</v>
      </c>
      <c r="D68" s="41">
        <v>45534</v>
      </c>
      <c r="E68" s="70" t="s">
        <v>377</v>
      </c>
      <c r="F68" s="70" t="s">
        <v>134</v>
      </c>
      <c r="G68" s="150" t="s">
        <v>308</v>
      </c>
      <c r="H68" s="29"/>
      <c r="I68" s="29"/>
      <c r="J68" s="199"/>
      <c r="K68" s="93">
        <v>1693000</v>
      </c>
      <c r="L68" s="64" t="s">
        <v>309</v>
      </c>
      <c r="M68" s="24"/>
      <c r="N68" s="24"/>
      <c r="O68" s="24"/>
      <c r="P68" s="64"/>
      <c r="Q68" s="64"/>
      <c r="R68" s="24"/>
      <c r="S68" s="24"/>
      <c r="T68" s="24"/>
      <c r="U68" s="25">
        <f t="shared" si="29"/>
        <v>0</v>
      </c>
      <c r="V68" s="24"/>
      <c r="W68" s="24"/>
      <c r="X68" s="24"/>
      <c r="Y68" s="25">
        <f t="shared" si="30"/>
        <v>0</v>
      </c>
      <c r="Z68" s="24"/>
      <c r="AA68" s="24"/>
      <c r="AB68" s="24"/>
      <c r="AC68" s="25">
        <f t="shared" si="31"/>
        <v>0</v>
      </c>
      <c r="AD68" s="24"/>
      <c r="AE68" s="24"/>
      <c r="AF68" s="24"/>
      <c r="AG68" s="25">
        <f t="shared" si="26"/>
        <v>0</v>
      </c>
      <c r="AH68" s="25">
        <f t="shared" si="27"/>
        <v>0</v>
      </c>
      <c r="AI68" s="26">
        <f t="shared" si="28"/>
        <v>0</v>
      </c>
      <c r="AJ68" s="27">
        <f t="shared" si="25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8">
        <v>15</v>
      </c>
      <c r="B69" s="110"/>
      <c r="C69" s="40" t="s">
        <v>697</v>
      </c>
      <c r="D69" s="41">
        <v>45534</v>
      </c>
      <c r="E69" s="70" t="s">
        <v>378</v>
      </c>
      <c r="F69" s="70" t="s">
        <v>134</v>
      </c>
      <c r="G69" s="150" t="s">
        <v>308</v>
      </c>
      <c r="H69" s="29"/>
      <c r="I69" s="29"/>
      <c r="J69" s="199"/>
      <c r="K69" s="93">
        <v>1992000</v>
      </c>
      <c r="L69" s="64" t="s">
        <v>309</v>
      </c>
      <c r="M69" s="24"/>
      <c r="N69" s="24"/>
      <c r="O69" s="24"/>
      <c r="P69" s="64"/>
      <c r="Q69" s="64"/>
      <c r="R69" s="24"/>
      <c r="S69" s="24"/>
      <c r="T69" s="24"/>
      <c r="U69" s="25">
        <f t="shared" si="29"/>
        <v>0</v>
      </c>
      <c r="V69" s="24"/>
      <c r="W69" s="24"/>
      <c r="X69" s="24"/>
      <c r="Y69" s="25">
        <f t="shared" si="30"/>
        <v>0</v>
      </c>
      <c r="Z69" s="24"/>
      <c r="AA69" s="24"/>
      <c r="AB69" s="24"/>
      <c r="AC69" s="25">
        <f t="shared" si="31"/>
        <v>0</v>
      </c>
      <c r="AD69" s="24"/>
      <c r="AE69" s="24"/>
      <c r="AF69" s="24"/>
      <c r="AG69" s="25">
        <f t="shared" si="26"/>
        <v>0</v>
      </c>
      <c r="AH69" s="25">
        <f t="shared" si="27"/>
        <v>0</v>
      </c>
      <c r="AI69" s="26">
        <f t="shared" si="28"/>
        <v>0</v>
      </c>
      <c r="AJ69" s="27">
        <f t="shared" si="25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8">
        <v>16</v>
      </c>
      <c r="B70" s="110"/>
      <c r="C70" s="40" t="s">
        <v>698</v>
      </c>
      <c r="D70" s="41">
        <v>45534</v>
      </c>
      <c r="E70" s="70" t="s">
        <v>379</v>
      </c>
      <c r="F70" s="70" t="s">
        <v>134</v>
      </c>
      <c r="G70" s="150" t="s">
        <v>308</v>
      </c>
      <c r="H70" s="29"/>
      <c r="I70" s="29"/>
      <c r="J70" s="199"/>
      <c r="K70" s="93">
        <v>1667000</v>
      </c>
      <c r="L70" s="64" t="s">
        <v>309</v>
      </c>
      <c r="M70" s="24"/>
      <c r="N70" s="24"/>
      <c r="O70" s="24"/>
      <c r="P70" s="64"/>
      <c r="Q70" s="64"/>
      <c r="R70" s="24"/>
      <c r="S70" s="24"/>
      <c r="T70" s="24"/>
      <c r="U70" s="25">
        <f t="shared" si="29"/>
        <v>0</v>
      </c>
      <c r="V70" s="24"/>
      <c r="W70" s="24"/>
      <c r="X70" s="24"/>
      <c r="Y70" s="25">
        <f t="shared" si="30"/>
        <v>0</v>
      </c>
      <c r="Z70" s="24"/>
      <c r="AA70" s="24"/>
      <c r="AB70" s="24"/>
      <c r="AC70" s="25">
        <f t="shared" si="31"/>
        <v>0</v>
      </c>
      <c r="AD70" s="24"/>
      <c r="AE70" s="24"/>
      <c r="AF70" s="24"/>
      <c r="AG70" s="25">
        <f t="shared" si="26"/>
        <v>0</v>
      </c>
      <c r="AH70" s="25">
        <f t="shared" si="27"/>
        <v>0</v>
      </c>
      <c r="AI70" s="26">
        <f t="shared" si="28"/>
        <v>0</v>
      </c>
      <c r="AJ70" s="27">
        <f t="shared" si="25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25">
      <c r="A71" s="18">
        <v>17</v>
      </c>
      <c r="B71" s="110"/>
      <c r="C71" s="40" t="s">
        <v>699</v>
      </c>
      <c r="D71" s="41">
        <v>45534</v>
      </c>
      <c r="E71" s="70" t="s">
        <v>381</v>
      </c>
      <c r="F71" s="70" t="s">
        <v>134</v>
      </c>
      <c r="G71" s="150" t="s">
        <v>308</v>
      </c>
      <c r="H71" s="29"/>
      <c r="I71" s="29"/>
      <c r="J71" s="199"/>
      <c r="K71" s="93">
        <v>1678000</v>
      </c>
      <c r="L71" s="64" t="s">
        <v>309</v>
      </c>
      <c r="M71" s="24"/>
      <c r="N71" s="24"/>
      <c r="O71" s="24"/>
      <c r="P71" s="64"/>
      <c r="Q71" s="64"/>
      <c r="R71" s="24"/>
      <c r="S71" s="24"/>
      <c r="T71" s="24"/>
      <c r="U71" s="25">
        <f t="shared" si="29"/>
        <v>0</v>
      </c>
      <c r="V71" s="24"/>
      <c r="W71" s="24"/>
      <c r="X71" s="24"/>
      <c r="Y71" s="25">
        <f t="shared" si="30"/>
        <v>0</v>
      </c>
      <c r="Z71" s="24"/>
      <c r="AA71" s="24"/>
      <c r="AB71" s="24"/>
      <c r="AC71" s="25">
        <f t="shared" si="31"/>
        <v>0</v>
      </c>
      <c r="AD71" s="24"/>
      <c r="AE71" s="24"/>
      <c r="AF71" s="24"/>
      <c r="AG71" s="25">
        <f t="shared" si="26"/>
        <v>0</v>
      </c>
      <c r="AH71" s="25">
        <f t="shared" si="27"/>
        <v>0</v>
      </c>
      <c r="AI71" s="26">
        <f t="shared" si="28"/>
        <v>0</v>
      </c>
      <c r="AJ71" s="27">
        <f t="shared" si="25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25">
      <c r="A72" s="18">
        <v>18</v>
      </c>
      <c r="B72" s="110"/>
      <c r="C72" s="40" t="s">
        <v>699</v>
      </c>
      <c r="D72" s="41">
        <v>45534</v>
      </c>
      <c r="E72" s="70" t="s">
        <v>382</v>
      </c>
      <c r="F72" s="70" t="s">
        <v>134</v>
      </c>
      <c r="G72" s="150" t="s">
        <v>308</v>
      </c>
      <c r="H72" s="29"/>
      <c r="I72" s="29"/>
      <c r="J72" s="199"/>
      <c r="K72" s="93">
        <v>1667000</v>
      </c>
      <c r="L72" s="64" t="s">
        <v>309</v>
      </c>
      <c r="M72" s="24"/>
      <c r="N72" s="24"/>
      <c r="O72" s="24"/>
      <c r="P72" s="64"/>
      <c r="Q72" s="64"/>
      <c r="R72" s="24"/>
      <c r="S72" s="24"/>
      <c r="T72" s="24"/>
      <c r="U72" s="25">
        <f t="shared" si="29"/>
        <v>0</v>
      </c>
      <c r="V72" s="24"/>
      <c r="W72" s="24"/>
      <c r="X72" s="24"/>
      <c r="Y72" s="25">
        <f t="shared" si="30"/>
        <v>0</v>
      </c>
      <c r="Z72" s="24"/>
      <c r="AA72" s="24"/>
      <c r="AB72" s="24"/>
      <c r="AC72" s="25">
        <f t="shared" si="31"/>
        <v>0</v>
      </c>
      <c r="AD72" s="24"/>
      <c r="AE72" s="24"/>
      <c r="AF72" s="24"/>
      <c r="AG72" s="25">
        <f t="shared" si="26"/>
        <v>0</v>
      </c>
      <c r="AH72" s="25">
        <f t="shared" si="27"/>
        <v>0</v>
      </c>
      <c r="AI72" s="26">
        <f t="shared" si="28"/>
        <v>0</v>
      </c>
      <c r="AJ72" s="27">
        <f t="shared" si="25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25">
      <c r="A73" s="18">
        <v>19</v>
      </c>
      <c r="B73" s="110"/>
      <c r="C73" s="40" t="s">
        <v>700</v>
      </c>
      <c r="D73" s="41">
        <v>45534</v>
      </c>
      <c r="E73" s="70" t="s">
        <v>383</v>
      </c>
      <c r="F73" s="70" t="s">
        <v>134</v>
      </c>
      <c r="G73" s="150" t="s">
        <v>308</v>
      </c>
      <c r="H73" s="29"/>
      <c r="I73" s="29"/>
      <c r="J73" s="199"/>
      <c r="K73" s="93">
        <v>1112000</v>
      </c>
      <c r="L73" s="64" t="s">
        <v>309</v>
      </c>
      <c r="M73" s="24"/>
      <c r="N73" s="24"/>
      <c r="O73" s="24"/>
      <c r="P73" s="64"/>
      <c r="Q73" s="64"/>
      <c r="R73" s="24"/>
      <c r="S73" s="24"/>
      <c r="T73" s="24"/>
      <c r="U73" s="25">
        <f t="shared" si="29"/>
        <v>0</v>
      </c>
      <c r="V73" s="24"/>
      <c r="W73" s="24"/>
      <c r="X73" s="24"/>
      <c r="Y73" s="25">
        <f t="shared" si="30"/>
        <v>0</v>
      </c>
      <c r="Z73" s="24"/>
      <c r="AA73" s="24"/>
      <c r="AB73" s="24"/>
      <c r="AC73" s="25">
        <f t="shared" si="31"/>
        <v>0</v>
      </c>
      <c r="AD73" s="24"/>
      <c r="AE73" s="24"/>
      <c r="AF73" s="24"/>
      <c r="AG73" s="25">
        <f t="shared" si="26"/>
        <v>0</v>
      </c>
      <c r="AH73" s="25">
        <f t="shared" si="27"/>
        <v>0</v>
      </c>
      <c r="AI73" s="26">
        <f t="shared" si="28"/>
        <v>0</v>
      </c>
      <c r="AJ73" s="27">
        <f t="shared" si="25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8">
        <v>20</v>
      </c>
      <c r="B74" s="110"/>
      <c r="C74" s="40" t="s">
        <v>701</v>
      </c>
      <c r="D74" s="41">
        <v>45534</v>
      </c>
      <c r="E74" s="70" t="s">
        <v>384</v>
      </c>
      <c r="F74" s="70" t="s">
        <v>134</v>
      </c>
      <c r="G74" s="150" t="s">
        <v>308</v>
      </c>
      <c r="H74" s="29"/>
      <c r="I74" s="29"/>
      <c r="J74" s="199"/>
      <c r="K74" s="93">
        <v>1667000</v>
      </c>
      <c r="L74" s="64" t="s">
        <v>309</v>
      </c>
      <c r="M74" s="24"/>
      <c r="N74" s="24"/>
      <c r="O74" s="24"/>
      <c r="P74" s="64"/>
      <c r="Q74" s="64"/>
      <c r="R74" s="24"/>
      <c r="S74" s="24"/>
      <c r="T74" s="24"/>
      <c r="U74" s="25">
        <f t="shared" si="29"/>
        <v>0</v>
      </c>
      <c r="V74" s="24"/>
      <c r="W74" s="24"/>
      <c r="X74" s="24"/>
      <c r="Y74" s="25">
        <f t="shared" si="30"/>
        <v>0</v>
      </c>
      <c r="Z74" s="24"/>
      <c r="AA74" s="24"/>
      <c r="AB74" s="24"/>
      <c r="AC74" s="25">
        <f t="shared" si="31"/>
        <v>0</v>
      </c>
      <c r="AD74" s="24"/>
      <c r="AE74" s="24"/>
      <c r="AF74" s="24"/>
      <c r="AG74" s="25">
        <f t="shared" si="26"/>
        <v>0</v>
      </c>
      <c r="AH74" s="25">
        <f t="shared" si="27"/>
        <v>0</v>
      </c>
      <c r="AI74" s="26">
        <f t="shared" si="28"/>
        <v>0</v>
      </c>
      <c r="AJ74" s="27">
        <f t="shared" si="25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8">
        <v>21</v>
      </c>
      <c r="B75" s="110"/>
      <c r="C75" s="40" t="s">
        <v>702</v>
      </c>
      <c r="D75" s="41">
        <v>45534</v>
      </c>
      <c r="E75" s="70" t="s">
        <v>395</v>
      </c>
      <c r="F75" s="70" t="s">
        <v>134</v>
      </c>
      <c r="G75" s="150" t="s">
        <v>308</v>
      </c>
      <c r="H75" s="29"/>
      <c r="I75" s="29"/>
      <c r="J75" s="199"/>
      <c r="K75" s="93">
        <v>1678000</v>
      </c>
      <c r="L75" s="64" t="s">
        <v>309</v>
      </c>
      <c r="M75" s="24"/>
      <c r="N75" s="24"/>
      <c r="O75" s="24"/>
      <c r="P75" s="64"/>
      <c r="Q75" s="64"/>
      <c r="R75" s="24"/>
      <c r="S75" s="24"/>
      <c r="T75" s="24"/>
      <c r="U75" s="25">
        <f t="shared" si="29"/>
        <v>0</v>
      </c>
      <c r="V75" s="24"/>
      <c r="W75" s="24"/>
      <c r="X75" s="24"/>
      <c r="Y75" s="25">
        <f t="shared" si="30"/>
        <v>0</v>
      </c>
      <c r="Z75" s="24"/>
      <c r="AA75" s="24"/>
      <c r="AB75" s="24"/>
      <c r="AC75" s="25">
        <f t="shared" si="31"/>
        <v>0</v>
      </c>
      <c r="AD75" s="24"/>
      <c r="AE75" s="24"/>
      <c r="AF75" s="24"/>
      <c r="AG75" s="25">
        <f t="shared" si="26"/>
        <v>0</v>
      </c>
      <c r="AH75" s="25">
        <f t="shared" si="27"/>
        <v>0</v>
      </c>
      <c r="AI75" s="26">
        <f t="shared" si="28"/>
        <v>0</v>
      </c>
      <c r="AJ75" s="27">
        <f t="shared" si="25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8">
        <v>22</v>
      </c>
      <c r="B76" s="110"/>
      <c r="C76" s="40" t="s">
        <v>703</v>
      </c>
      <c r="D76" s="41">
        <v>45534</v>
      </c>
      <c r="E76" s="70" t="s">
        <v>396</v>
      </c>
      <c r="F76" s="70" t="s">
        <v>134</v>
      </c>
      <c r="G76" s="150" t="s">
        <v>308</v>
      </c>
      <c r="H76" s="29"/>
      <c r="I76" s="29"/>
      <c r="J76" s="199"/>
      <c r="K76" s="93">
        <v>1112000</v>
      </c>
      <c r="L76" s="64" t="s">
        <v>309</v>
      </c>
      <c r="M76" s="24"/>
      <c r="N76" s="24"/>
      <c r="O76" s="24"/>
      <c r="P76" s="64"/>
      <c r="Q76" s="64"/>
      <c r="R76" s="24"/>
      <c r="S76" s="24"/>
      <c r="T76" s="24"/>
      <c r="U76" s="25">
        <f t="shared" si="29"/>
        <v>0</v>
      </c>
      <c r="V76" s="24"/>
      <c r="W76" s="24"/>
      <c r="X76" s="24"/>
      <c r="Y76" s="25">
        <f t="shared" si="30"/>
        <v>0</v>
      </c>
      <c r="Z76" s="24"/>
      <c r="AA76" s="24"/>
      <c r="AB76" s="24"/>
      <c r="AC76" s="25">
        <f t="shared" si="31"/>
        <v>0</v>
      </c>
      <c r="AD76" s="24"/>
      <c r="AE76" s="24"/>
      <c r="AF76" s="24"/>
      <c r="AG76" s="25">
        <f t="shared" si="26"/>
        <v>0</v>
      </c>
      <c r="AH76" s="25">
        <f t="shared" si="27"/>
        <v>0</v>
      </c>
      <c r="AI76" s="26">
        <f t="shared" si="28"/>
        <v>0</v>
      </c>
      <c r="AJ76" s="27">
        <f t="shared" si="25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8">
        <v>23</v>
      </c>
      <c r="B77" s="110"/>
      <c r="C77" s="40" t="s">
        <v>704</v>
      </c>
      <c r="D77" s="41">
        <v>45534</v>
      </c>
      <c r="E77" s="70" t="s">
        <v>399</v>
      </c>
      <c r="F77" s="70" t="s">
        <v>134</v>
      </c>
      <c r="G77" s="150" t="s">
        <v>308</v>
      </c>
      <c r="H77" s="29"/>
      <c r="I77" s="29"/>
      <c r="J77" s="199"/>
      <c r="K77" s="93">
        <v>1667000</v>
      </c>
      <c r="L77" s="64" t="s">
        <v>309</v>
      </c>
      <c r="M77" s="24"/>
      <c r="N77" s="24"/>
      <c r="O77" s="24"/>
      <c r="P77" s="64"/>
      <c r="Q77" s="64"/>
      <c r="R77" s="24"/>
      <c r="S77" s="24"/>
      <c r="T77" s="24"/>
      <c r="U77" s="25">
        <f t="shared" si="29"/>
        <v>0</v>
      </c>
      <c r="V77" s="24"/>
      <c r="W77" s="24"/>
      <c r="X77" s="24"/>
      <c r="Y77" s="25">
        <f t="shared" si="30"/>
        <v>0</v>
      </c>
      <c r="Z77" s="24"/>
      <c r="AA77" s="24"/>
      <c r="AB77" s="24"/>
      <c r="AC77" s="25">
        <f t="shared" si="31"/>
        <v>0</v>
      </c>
      <c r="AD77" s="24"/>
      <c r="AE77" s="24"/>
      <c r="AF77" s="24"/>
      <c r="AG77" s="25">
        <f t="shared" si="26"/>
        <v>0</v>
      </c>
      <c r="AH77" s="25">
        <f t="shared" si="27"/>
        <v>0</v>
      </c>
      <c r="AI77" s="26">
        <f t="shared" si="28"/>
        <v>0</v>
      </c>
      <c r="AJ77" s="27">
        <f t="shared" si="25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8">
        <v>24</v>
      </c>
      <c r="B78" s="110"/>
      <c r="C78" s="40" t="s">
        <v>705</v>
      </c>
      <c r="D78" s="41">
        <v>45534</v>
      </c>
      <c r="E78" s="70" t="s">
        <v>400</v>
      </c>
      <c r="F78" s="70" t="s">
        <v>134</v>
      </c>
      <c r="G78" s="150" t="s">
        <v>308</v>
      </c>
      <c r="H78" s="29"/>
      <c r="I78" s="29"/>
      <c r="J78" s="199"/>
      <c r="K78" s="93">
        <v>1112000</v>
      </c>
      <c r="L78" s="64" t="s">
        <v>309</v>
      </c>
      <c r="M78" s="24"/>
      <c r="N78" s="24"/>
      <c r="O78" s="24"/>
      <c r="P78" s="64"/>
      <c r="Q78" s="64"/>
      <c r="R78" s="24"/>
      <c r="S78" s="24"/>
      <c r="T78" s="24"/>
      <c r="U78" s="25">
        <f t="shared" si="29"/>
        <v>0</v>
      </c>
      <c r="V78" s="24"/>
      <c r="W78" s="24"/>
      <c r="X78" s="24"/>
      <c r="Y78" s="25">
        <f t="shared" si="30"/>
        <v>0</v>
      </c>
      <c r="Z78" s="24"/>
      <c r="AA78" s="24"/>
      <c r="AB78" s="24"/>
      <c r="AC78" s="25">
        <f t="shared" si="31"/>
        <v>0</v>
      </c>
      <c r="AD78" s="24"/>
      <c r="AE78" s="24"/>
      <c r="AF78" s="24"/>
      <c r="AG78" s="25">
        <f t="shared" si="26"/>
        <v>0</v>
      </c>
      <c r="AH78" s="25">
        <f t="shared" si="27"/>
        <v>0</v>
      </c>
      <c r="AI78" s="26">
        <f t="shared" si="28"/>
        <v>0</v>
      </c>
      <c r="AJ78" s="27">
        <f t="shared" si="25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25">
      <c r="A79" s="18">
        <v>25</v>
      </c>
      <c r="B79" s="110"/>
      <c r="C79" s="40" t="s">
        <v>706</v>
      </c>
      <c r="D79" s="41">
        <v>45534</v>
      </c>
      <c r="E79" s="70" t="s">
        <v>401</v>
      </c>
      <c r="F79" s="70" t="s">
        <v>134</v>
      </c>
      <c r="G79" s="150" t="s">
        <v>308</v>
      </c>
      <c r="H79" s="29"/>
      <c r="I79" s="29"/>
      <c r="J79" s="199"/>
      <c r="K79" s="93">
        <v>1667000</v>
      </c>
      <c r="L79" s="64" t="s">
        <v>309</v>
      </c>
      <c r="M79" s="24"/>
      <c r="N79" s="24"/>
      <c r="O79" s="24"/>
      <c r="P79" s="64"/>
      <c r="Q79" s="64"/>
      <c r="R79" s="24"/>
      <c r="S79" s="24"/>
      <c r="T79" s="24"/>
      <c r="U79" s="25">
        <f t="shared" si="29"/>
        <v>0</v>
      </c>
      <c r="V79" s="24"/>
      <c r="W79" s="24"/>
      <c r="X79" s="24"/>
      <c r="Y79" s="25">
        <f t="shared" si="30"/>
        <v>0</v>
      </c>
      <c r="Z79" s="24"/>
      <c r="AA79" s="24"/>
      <c r="AB79" s="24"/>
      <c r="AC79" s="25">
        <f t="shared" si="31"/>
        <v>0</v>
      </c>
      <c r="AD79" s="24"/>
      <c r="AE79" s="24"/>
      <c r="AF79" s="24"/>
      <c r="AG79" s="25">
        <f t="shared" si="26"/>
        <v>0</v>
      </c>
      <c r="AH79" s="25">
        <f t="shared" si="27"/>
        <v>0</v>
      </c>
      <c r="AI79" s="26">
        <f t="shared" si="28"/>
        <v>0</v>
      </c>
      <c r="AJ79" s="27">
        <f t="shared" si="25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25">
      <c r="A80" s="18">
        <v>26</v>
      </c>
      <c r="B80" s="110"/>
      <c r="C80" s="40" t="s">
        <v>707</v>
      </c>
      <c r="D80" s="41">
        <v>45534</v>
      </c>
      <c r="E80" s="70" t="s">
        <v>402</v>
      </c>
      <c r="F80" s="70" t="s">
        <v>134</v>
      </c>
      <c r="G80" s="150" t="s">
        <v>308</v>
      </c>
      <c r="H80" s="29"/>
      <c r="I80" s="29"/>
      <c r="J80" s="199"/>
      <c r="K80" s="93">
        <v>1667000</v>
      </c>
      <c r="L80" s="64" t="s">
        <v>309</v>
      </c>
      <c r="M80" s="24"/>
      <c r="N80" s="24"/>
      <c r="O80" s="24"/>
      <c r="P80" s="64"/>
      <c r="Q80" s="64"/>
      <c r="R80" s="24"/>
      <c r="S80" s="24"/>
      <c r="T80" s="24"/>
      <c r="U80" s="25">
        <f t="shared" si="29"/>
        <v>0</v>
      </c>
      <c r="V80" s="24"/>
      <c r="W80" s="24"/>
      <c r="X80" s="24"/>
      <c r="Y80" s="25">
        <f t="shared" si="30"/>
        <v>0</v>
      </c>
      <c r="Z80" s="24"/>
      <c r="AA80" s="24"/>
      <c r="AB80" s="24"/>
      <c r="AC80" s="25">
        <f t="shared" si="31"/>
        <v>0</v>
      </c>
      <c r="AD80" s="24"/>
      <c r="AE80" s="24"/>
      <c r="AF80" s="24"/>
      <c r="AG80" s="25">
        <f t="shared" si="26"/>
        <v>0</v>
      </c>
      <c r="AH80" s="25">
        <f t="shared" si="27"/>
        <v>0</v>
      </c>
      <c r="AI80" s="26">
        <f t="shared" si="28"/>
        <v>0</v>
      </c>
      <c r="AJ80" s="27">
        <f t="shared" si="25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25">
      <c r="A81" s="18">
        <v>27</v>
      </c>
      <c r="B81" s="110"/>
      <c r="C81" s="40" t="s">
        <v>288</v>
      </c>
      <c r="D81" s="41">
        <v>45524</v>
      </c>
      <c r="E81" s="70" t="s">
        <v>403</v>
      </c>
      <c r="F81" s="70" t="s">
        <v>134</v>
      </c>
      <c r="G81" s="150" t="s">
        <v>308</v>
      </c>
      <c r="H81" s="29"/>
      <c r="I81" s="29"/>
      <c r="J81" s="199"/>
      <c r="K81" s="93">
        <v>1678000</v>
      </c>
      <c r="L81" s="64" t="s">
        <v>309</v>
      </c>
      <c r="M81" s="24"/>
      <c r="N81" s="24"/>
      <c r="O81" s="24"/>
      <c r="P81" s="64"/>
      <c r="Q81" s="64"/>
      <c r="R81" s="24"/>
      <c r="S81" s="24"/>
      <c r="T81" s="24"/>
      <c r="U81" s="25">
        <f t="shared" si="29"/>
        <v>0</v>
      </c>
      <c r="V81" s="24"/>
      <c r="W81" s="24"/>
      <c r="X81" s="24"/>
      <c r="Y81" s="25">
        <f t="shared" si="30"/>
        <v>0</v>
      </c>
      <c r="Z81" s="24"/>
      <c r="AA81" s="24"/>
      <c r="AB81" s="24"/>
      <c r="AC81" s="25">
        <f t="shared" si="31"/>
        <v>0</v>
      </c>
      <c r="AD81" s="24"/>
      <c r="AE81" s="24"/>
      <c r="AF81" s="24"/>
      <c r="AG81" s="25">
        <f t="shared" si="26"/>
        <v>0</v>
      </c>
      <c r="AH81" s="25">
        <f t="shared" si="27"/>
        <v>0</v>
      </c>
      <c r="AI81" s="26">
        <f t="shared" si="28"/>
        <v>0</v>
      </c>
      <c r="AJ81" s="27">
        <f t="shared" si="25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8">
        <v>28</v>
      </c>
      <c r="B82" s="110"/>
      <c r="C82" s="40" t="s">
        <v>279</v>
      </c>
      <c r="D82" s="41">
        <v>45534</v>
      </c>
      <c r="E82" s="70" t="s">
        <v>404</v>
      </c>
      <c r="F82" s="70" t="s">
        <v>134</v>
      </c>
      <c r="G82" s="150" t="s">
        <v>308</v>
      </c>
      <c r="H82" s="29"/>
      <c r="I82" s="29"/>
      <c r="J82" s="199"/>
      <c r="K82" s="93">
        <v>1667000</v>
      </c>
      <c r="L82" s="64" t="s">
        <v>309</v>
      </c>
      <c r="M82" s="24"/>
      <c r="N82" s="24"/>
      <c r="O82" s="24"/>
      <c r="P82" s="64"/>
      <c r="Q82" s="64"/>
      <c r="R82" s="24"/>
      <c r="S82" s="24"/>
      <c r="T82" s="24"/>
      <c r="U82" s="25">
        <f t="shared" si="29"/>
        <v>0</v>
      </c>
      <c r="V82" s="24"/>
      <c r="W82" s="24"/>
      <c r="X82" s="24"/>
      <c r="Y82" s="25">
        <f t="shared" si="30"/>
        <v>0</v>
      </c>
      <c r="Z82" s="24"/>
      <c r="AA82" s="24"/>
      <c r="AB82" s="24"/>
      <c r="AC82" s="25">
        <f t="shared" si="31"/>
        <v>0</v>
      </c>
      <c r="AD82" s="24"/>
      <c r="AE82" s="24"/>
      <c r="AF82" s="24"/>
      <c r="AG82" s="25">
        <f t="shared" si="26"/>
        <v>0</v>
      </c>
      <c r="AH82" s="25">
        <f t="shared" si="27"/>
        <v>0</v>
      </c>
      <c r="AI82" s="26">
        <f t="shared" si="28"/>
        <v>0</v>
      </c>
      <c r="AJ82" s="27">
        <f t="shared" si="25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8">
        <v>29</v>
      </c>
      <c r="B83" s="110"/>
      <c r="C83" s="40" t="s">
        <v>208</v>
      </c>
      <c r="D83" s="41">
        <v>45534</v>
      </c>
      <c r="E83" s="70" t="s">
        <v>414</v>
      </c>
      <c r="F83" s="70" t="s">
        <v>134</v>
      </c>
      <c r="G83" s="150" t="s">
        <v>308</v>
      </c>
      <c r="H83" s="29"/>
      <c r="I83" s="29"/>
      <c r="J83" s="199"/>
      <c r="K83" s="93">
        <v>1667000</v>
      </c>
      <c r="L83" s="64" t="s">
        <v>309</v>
      </c>
      <c r="M83" s="24"/>
      <c r="N83" s="24"/>
      <c r="O83" s="24"/>
      <c r="P83" s="64"/>
      <c r="Q83" s="64"/>
      <c r="R83" s="24"/>
      <c r="S83" s="24"/>
      <c r="T83" s="24"/>
      <c r="U83" s="25">
        <f t="shared" si="29"/>
        <v>0</v>
      </c>
      <c r="V83" s="24"/>
      <c r="W83" s="24"/>
      <c r="X83" s="24"/>
      <c r="Y83" s="25">
        <f t="shared" si="30"/>
        <v>0</v>
      </c>
      <c r="Z83" s="24"/>
      <c r="AA83" s="24"/>
      <c r="AB83" s="24"/>
      <c r="AC83" s="25">
        <f t="shared" si="31"/>
        <v>0</v>
      </c>
      <c r="AD83" s="24"/>
      <c r="AE83" s="24"/>
      <c r="AF83" s="24"/>
      <c r="AG83" s="25">
        <f t="shared" si="26"/>
        <v>0</v>
      </c>
      <c r="AH83" s="25">
        <f t="shared" si="27"/>
        <v>0</v>
      </c>
      <c r="AI83" s="26">
        <f t="shared" si="28"/>
        <v>0</v>
      </c>
      <c r="AJ83" s="27">
        <f t="shared" si="25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8">
        <v>30</v>
      </c>
      <c r="B84" s="110"/>
      <c r="C84" s="40" t="s">
        <v>203</v>
      </c>
      <c r="D84" s="41">
        <v>45534</v>
      </c>
      <c r="E84" s="70" t="s">
        <v>416</v>
      </c>
      <c r="F84" s="70" t="s">
        <v>134</v>
      </c>
      <c r="G84" s="150" t="s">
        <v>308</v>
      </c>
      <c r="H84" s="29"/>
      <c r="I84" s="29"/>
      <c r="J84" s="199"/>
      <c r="K84" s="93">
        <v>1667000</v>
      </c>
      <c r="L84" s="64" t="s">
        <v>309</v>
      </c>
      <c r="M84" s="24"/>
      <c r="N84" s="24"/>
      <c r="O84" s="24"/>
      <c r="P84" s="64"/>
      <c r="Q84" s="64"/>
      <c r="R84" s="24"/>
      <c r="S84" s="24"/>
      <c r="T84" s="24"/>
      <c r="U84" s="25">
        <f t="shared" si="29"/>
        <v>0</v>
      </c>
      <c r="V84" s="24"/>
      <c r="W84" s="24"/>
      <c r="X84" s="24"/>
      <c r="Y84" s="25">
        <f t="shared" si="30"/>
        <v>0</v>
      </c>
      <c r="Z84" s="24"/>
      <c r="AA84" s="24"/>
      <c r="AB84" s="24"/>
      <c r="AC84" s="25">
        <f t="shared" si="31"/>
        <v>0</v>
      </c>
      <c r="AD84" s="24"/>
      <c r="AE84" s="24"/>
      <c r="AF84" s="24"/>
      <c r="AG84" s="25">
        <f t="shared" si="26"/>
        <v>0</v>
      </c>
      <c r="AH84" s="25">
        <f t="shared" si="27"/>
        <v>0</v>
      </c>
      <c r="AI84" s="26">
        <f t="shared" si="28"/>
        <v>0</v>
      </c>
      <c r="AJ84" s="27">
        <f t="shared" si="25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25">
      <c r="A85" s="18">
        <v>31</v>
      </c>
      <c r="B85" s="110"/>
      <c r="C85" s="40" t="s">
        <v>708</v>
      </c>
      <c r="D85" s="41">
        <v>45534</v>
      </c>
      <c r="E85" s="70" t="s">
        <v>709</v>
      </c>
      <c r="F85" s="70" t="s">
        <v>134</v>
      </c>
      <c r="G85" s="150" t="s">
        <v>308</v>
      </c>
      <c r="H85" s="29"/>
      <c r="I85" s="29"/>
      <c r="J85" s="199"/>
      <c r="K85" s="93">
        <v>1112000</v>
      </c>
      <c r="L85" s="64" t="s">
        <v>309</v>
      </c>
      <c r="M85" s="24"/>
      <c r="N85" s="24"/>
      <c r="O85" s="24"/>
      <c r="P85" s="64"/>
      <c r="Q85" s="64"/>
      <c r="R85" s="24"/>
      <c r="S85" s="24"/>
      <c r="T85" s="24"/>
      <c r="U85" s="25">
        <f t="shared" si="29"/>
        <v>0</v>
      </c>
      <c r="V85" s="24"/>
      <c r="W85" s="24"/>
      <c r="X85" s="24"/>
      <c r="Y85" s="25">
        <f t="shared" si="30"/>
        <v>0</v>
      </c>
      <c r="Z85" s="24"/>
      <c r="AA85" s="24"/>
      <c r="AB85" s="24"/>
      <c r="AC85" s="25">
        <f t="shared" si="31"/>
        <v>0</v>
      </c>
      <c r="AD85" s="24"/>
      <c r="AE85" s="24"/>
      <c r="AF85" s="24"/>
      <c r="AG85" s="25">
        <f t="shared" si="26"/>
        <v>0</v>
      </c>
      <c r="AH85" s="25">
        <f t="shared" si="27"/>
        <v>0</v>
      </c>
      <c r="AI85" s="26">
        <f t="shared" si="28"/>
        <v>0</v>
      </c>
      <c r="AJ85" s="27">
        <f t="shared" si="25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25">
      <c r="A86" s="18">
        <v>32</v>
      </c>
      <c r="B86" s="110"/>
      <c r="C86" s="40" t="s">
        <v>710</v>
      </c>
      <c r="D86" s="41">
        <v>45534</v>
      </c>
      <c r="E86" s="70" t="s">
        <v>418</v>
      </c>
      <c r="F86" s="70" t="s">
        <v>134</v>
      </c>
      <c r="G86" s="150" t="s">
        <v>308</v>
      </c>
      <c r="H86" s="29"/>
      <c r="I86" s="29"/>
      <c r="J86" s="199"/>
      <c r="K86" s="93">
        <v>1112000</v>
      </c>
      <c r="L86" s="64" t="s">
        <v>309</v>
      </c>
      <c r="M86" s="24"/>
      <c r="N86" s="24"/>
      <c r="O86" s="24"/>
      <c r="P86" s="64"/>
      <c r="Q86" s="64"/>
      <c r="R86" s="24"/>
      <c r="S86" s="24"/>
      <c r="T86" s="24"/>
      <c r="U86" s="25">
        <f t="shared" si="29"/>
        <v>0</v>
      </c>
      <c r="V86" s="24"/>
      <c r="W86" s="24"/>
      <c r="X86" s="24"/>
      <c r="Y86" s="25">
        <f t="shared" si="30"/>
        <v>0</v>
      </c>
      <c r="Z86" s="24"/>
      <c r="AA86" s="24"/>
      <c r="AB86" s="24"/>
      <c r="AC86" s="25">
        <f t="shared" si="31"/>
        <v>0</v>
      </c>
      <c r="AD86" s="24"/>
      <c r="AE86" s="24"/>
      <c r="AF86" s="24"/>
      <c r="AG86" s="25">
        <f t="shared" si="26"/>
        <v>0</v>
      </c>
      <c r="AH86" s="25">
        <f t="shared" si="27"/>
        <v>0</v>
      </c>
      <c r="AI86" s="26">
        <f t="shared" si="28"/>
        <v>0</v>
      </c>
      <c r="AJ86" s="27">
        <f t="shared" si="25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s="37" customFormat="1" ht="12.75" customHeight="1" x14ac:dyDescent="0.25">
      <c r="A87" s="180" t="s">
        <v>55</v>
      </c>
      <c r="B87" s="181"/>
      <c r="C87" s="182"/>
      <c r="D87" s="182"/>
      <c r="E87" s="182"/>
      <c r="F87" s="182"/>
      <c r="G87" s="182"/>
      <c r="H87" s="182"/>
      <c r="I87" s="183"/>
      <c r="J87" s="33">
        <f>+J54</f>
        <v>70341312</v>
      </c>
      <c r="K87" s="33">
        <f>SUM(K55:K86)</f>
        <v>52533917</v>
      </c>
      <c r="L87" s="32"/>
      <c r="M87" s="33">
        <f>SUM(M55:M56)</f>
        <v>0</v>
      </c>
      <c r="N87" s="33">
        <f>SUM(N55:N56)</f>
        <v>0</v>
      </c>
      <c r="O87" s="33">
        <f>SUM(O55:O56)</f>
        <v>0</v>
      </c>
      <c r="P87" s="34"/>
      <c r="Q87" s="35"/>
      <c r="R87" s="33">
        <f>SUM(R55:R56)</f>
        <v>178500</v>
      </c>
      <c r="S87" s="33">
        <f>SUM(S55:S56)</f>
        <v>293230</v>
      </c>
      <c r="T87" s="33">
        <f>SUM(T55:T56)</f>
        <v>244436</v>
      </c>
      <c r="U87" s="33">
        <f>SUM(U55:U86)</f>
        <v>716166</v>
      </c>
      <c r="V87" s="33">
        <f>SUM(V55:V56)</f>
        <v>151130</v>
      </c>
      <c r="W87" s="33">
        <f>SUM(W55:W56)</f>
        <v>365794</v>
      </c>
      <c r="X87" s="33">
        <f>SUM(X55:X56)</f>
        <v>187304</v>
      </c>
      <c r="Y87" s="33">
        <f>SUM(Y55:Y86)</f>
        <v>704228</v>
      </c>
      <c r="Z87" s="33">
        <f>SUM(Z55:Z86)</f>
        <v>181417</v>
      </c>
      <c r="AA87" s="33">
        <f>SUM(AA55:AA86)</f>
        <v>1293508</v>
      </c>
      <c r="AB87" s="33">
        <f>SUM(AB55:AB86)</f>
        <v>401016</v>
      </c>
      <c r="AC87" s="33">
        <f>SUM(AC55:AC86)</f>
        <v>1875941</v>
      </c>
      <c r="AD87" s="33">
        <f>SUM(AD55:AD56)</f>
        <v>0</v>
      </c>
      <c r="AE87" s="33">
        <f>SUM(AE55:AE56)</f>
        <v>0</v>
      </c>
      <c r="AF87" s="33">
        <f>SUM(AF55:AF56)</f>
        <v>0</v>
      </c>
      <c r="AG87" s="33">
        <f>SUM(AG55:AG86)</f>
        <v>0</v>
      </c>
      <c r="AH87" s="33">
        <f>SUM(AH55:AH86)</f>
        <v>3296335</v>
      </c>
      <c r="AI87" s="36">
        <f>IF(ISERROR(AH87/J87),0,AH87/J87)</f>
        <v>4.68620062133615E-2</v>
      </c>
      <c r="AJ87" s="36">
        <f>IF(ISERROR(AH87/$AH$236),0,AH87/$AH$236)</f>
        <v>4.3857358698493783E-3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x14ac:dyDescent="0.25">
      <c r="A88" s="187" t="s">
        <v>56</v>
      </c>
      <c r="B88" s="188"/>
      <c r="C88" s="188"/>
      <c r="D88" s="188"/>
      <c r="E88" s="189"/>
      <c r="F88" s="9"/>
      <c r="G88" s="10"/>
      <c r="H88" s="11"/>
      <c r="I88" s="11"/>
      <c r="J88" s="185">
        <v>76140722</v>
      </c>
      <c r="K88" s="13"/>
      <c r="L88" s="14"/>
      <c r="M88" s="15"/>
      <c r="N88" s="15"/>
      <c r="O88" s="15"/>
      <c r="P88" s="10"/>
      <c r="Q88" s="16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7"/>
      <c r="AJ88" s="17"/>
    </row>
    <row r="89" spans="1:106" ht="24.95" customHeight="1" outlineLevel="1" x14ac:dyDescent="0.3">
      <c r="A89" s="19">
        <v>1</v>
      </c>
      <c r="B89" s="19"/>
      <c r="C89" s="64"/>
      <c r="D89" s="29"/>
      <c r="E89" s="64"/>
      <c r="F89" s="64"/>
      <c r="G89" s="64"/>
      <c r="H89" s="29"/>
      <c r="I89" s="29"/>
      <c r="J89" s="199"/>
      <c r="K89" s="93">
        <v>588402</v>
      </c>
      <c r="L89" s="106" t="s">
        <v>173</v>
      </c>
      <c r="M89" s="24"/>
      <c r="N89" s="24"/>
      <c r="O89" s="24"/>
      <c r="P89" s="105"/>
      <c r="Q89" s="108"/>
      <c r="R89" s="24"/>
      <c r="S89" s="24"/>
      <c r="T89" s="24"/>
      <c r="U89" s="25">
        <f>SUM(R89:T89)</f>
        <v>0</v>
      </c>
      <c r="V89" s="24"/>
      <c r="W89" s="24"/>
      <c r="X89" s="24"/>
      <c r="Y89" s="25">
        <f>SUM(V89:X89)</f>
        <v>0</v>
      </c>
      <c r="Z89" s="24"/>
      <c r="AA89" s="24"/>
      <c r="AB89" s="24"/>
      <c r="AC89" s="25">
        <f>SUM(Z89:AB89)</f>
        <v>0</v>
      </c>
      <c r="AD89" s="24"/>
      <c r="AE89" s="24"/>
      <c r="AF89" s="24"/>
      <c r="AG89" s="25">
        <f>SUM(AD89:AF89)</f>
        <v>0</v>
      </c>
      <c r="AH89" s="25">
        <f>SUM(U89,Y89,AC89,AG89)</f>
        <v>0</v>
      </c>
      <c r="AI89" s="26">
        <f>IF(ISERROR(AH89/J88),0,AH89/J88)</f>
        <v>0</v>
      </c>
      <c r="AJ89" s="27">
        <f t="shared" ref="AJ89:AJ120" si="32">IF(ISERROR(AH89/$AH$236),"-",AH89/$AH$236)</f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25">
      <c r="A90" s="19">
        <v>2</v>
      </c>
      <c r="B90" s="19"/>
      <c r="C90" s="64"/>
      <c r="D90" s="29"/>
      <c r="E90" s="64"/>
      <c r="F90" s="64"/>
      <c r="G90" s="64"/>
      <c r="H90" s="29"/>
      <c r="I90" s="29"/>
      <c r="J90" s="199"/>
      <c r="K90" s="93">
        <f>9627437+45200</f>
        <v>9672637</v>
      </c>
      <c r="L90" s="106" t="s">
        <v>174</v>
      </c>
      <c r="M90" s="24"/>
      <c r="N90" s="24"/>
      <c r="O90" s="24"/>
      <c r="P90" s="64"/>
      <c r="Q90" s="64"/>
      <c r="R90" s="24"/>
      <c r="S90" s="24">
        <v>3035252</v>
      </c>
      <c r="T90" s="24">
        <v>1172132</v>
      </c>
      <c r="U90" s="25">
        <f>SUM(R90:T90)</f>
        <v>4207384</v>
      </c>
      <c r="V90" s="24">
        <f>517626+45200</f>
        <v>562826</v>
      </c>
      <c r="W90" s="24">
        <v>898885</v>
      </c>
      <c r="X90" s="24">
        <v>517626</v>
      </c>
      <c r="Y90" s="25">
        <f>SUM(V90:X90)</f>
        <v>1979337</v>
      </c>
      <c r="Z90" s="24">
        <v>517626</v>
      </c>
      <c r="AA90" s="24">
        <v>517626</v>
      </c>
      <c r="AB90" s="24">
        <v>517626</v>
      </c>
      <c r="AC90" s="25">
        <f>SUM(Z90:AB90)</f>
        <v>1552878</v>
      </c>
      <c r="AD90" s="24"/>
      <c r="AE90" s="24"/>
      <c r="AF90" s="24"/>
      <c r="AG90" s="25">
        <f>SUM(AD90:AF90)</f>
        <v>0</v>
      </c>
      <c r="AH90" s="25">
        <f>SUM(U90,Y90,AC90,AG90)</f>
        <v>7739599</v>
      </c>
      <c r="AI90" s="26">
        <f>IF(ISERROR(AH90/J88),0,AH90/J88)</f>
        <v>0.10164861583529507</v>
      </c>
      <c r="AJ90" s="27">
        <f t="shared" si="32"/>
        <v>1.0297447605461937E-2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25">
      <c r="A91" s="18">
        <v>3</v>
      </c>
      <c r="B91" s="110"/>
      <c r="C91" s="40" t="s">
        <v>711</v>
      </c>
      <c r="D91" s="41">
        <v>45547</v>
      </c>
      <c r="E91" s="70" t="s">
        <v>429</v>
      </c>
      <c r="F91" s="70" t="s">
        <v>134</v>
      </c>
      <c r="G91" s="43" t="s">
        <v>308</v>
      </c>
      <c r="H91" s="29"/>
      <c r="I91" s="29"/>
      <c r="J91" s="199"/>
      <c r="K91" s="93">
        <v>1945000</v>
      </c>
      <c r="L91" s="64" t="s">
        <v>309</v>
      </c>
      <c r="M91" s="24"/>
      <c r="N91" s="24"/>
      <c r="O91" s="24"/>
      <c r="P91" s="64"/>
      <c r="Q91" s="64"/>
      <c r="R91" s="24"/>
      <c r="S91" s="24"/>
      <c r="T91" s="24"/>
      <c r="U91" s="25">
        <f t="shared" ref="U91:U120" si="33">SUM(R91:T91)</f>
        <v>0</v>
      </c>
      <c r="V91" s="24"/>
      <c r="W91" s="24"/>
      <c r="X91" s="24"/>
      <c r="Y91" s="25">
        <f t="shared" ref="Y91:Y120" si="34">SUM(V91:X91)</f>
        <v>0</v>
      </c>
      <c r="Z91" s="24"/>
      <c r="AA91" s="24"/>
      <c r="AB91" s="24"/>
      <c r="AC91" s="25">
        <f t="shared" ref="AC91:AC120" si="35">SUM(Z91:AB91)</f>
        <v>0</v>
      </c>
      <c r="AD91" s="24"/>
      <c r="AE91" s="24"/>
      <c r="AF91" s="24"/>
      <c r="AG91" s="25">
        <f t="shared" ref="AG91:AG120" si="36">SUM(AD91:AF91)</f>
        <v>0</v>
      </c>
      <c r="AH91" s="25">
        <f t="shared" ref="AH91:AH120" si="37">SUM(U91,Y91,AC91,AG91)</f>
        <v>0</v>
      </c>
      <c r="AI91" s="26">
        <f t="shared" ref="AI91:AI120" si="38">IF(ISERROR(AH91/J89),0,AH91/J89)</f>
        <v>0</v>
      </c>
      <c r="AJ91" s="27">
        <f t="shared" si="32"/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25">
      <c r="A92" s="18">
        <v>4</v>
      </c>
      <c r="B92" s="110"/>
      <c r="C92" s="40" t="s">
        <v>712</v>
      </c>
      <c r="D92" s="41">
        <v>45547</v>
      </c>
      <c r="E92" s="70" t="s">
        <v>449</v>
      </c>
      <c r="F92" s="70" t="s">
        <v>134</v>
      </c>
      <c r="G92" s="43" t="s">
        <v>308</v>
      </c>
      <c r="H92" s="29"/>
      <c r="I92" s="29"/>
      <c r="J92" s="199"/>
      <c r="K92" s="93">
        <v>1445000</v>
      </c>
      <c r="L92" s="64" t="s">
        <v>309</v>
      </c>
      <c r="M92" s="24"/>
      <c r="N92" s="24"/>
      <c r="O92" s="24"/>
      <c r="P92" s="64"/>
      <c r="Q92" s="64"/>
      <c r="R92" s="24"/>
      <c r="S92" s="24"/>
      <c r="T92" s="24"/>
      <c r="U92" s="25">
        <f t="shared" si="33"/>
        <v>0</v>
      </c>
      <c r="V92" s="24"/>
      <c r="W92" s="24"/>
      <c r="X92" s="24"/>
      <c r="Y92" s="25">
        <f t="shared" si="34"/>
        <v>0</v>
      </c>
      <c r="Z92" s="24"/>
      <c r="AA92" s="24"/>
      <c r="AB92" s="24"/>
      <c r="AC92" s="25">
        <f t="shared" si="35"/>
        <v>0</v>
      </c>
      <c r="AD92" s="24"/>
      <c r="AE92" s="24"/>
      <c r="AF92" s="24"/>
      <c r="AG92" s="25">
        <f t="shared" si="36"/>
        <v>0</v>
      </c>
      <c r="AH92" s="25">
        <f t="shared" si="37"/>
        <v>0</v>
      </c>
      <c r="AI92" s="26">
        <f t="shared" si="38"/>
        <v>0</v>
      </c>
      <c r="AJ92" s="27">
        <f t="shared" si="32"/>
        <v>0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25">
      <c r="A93" s="18">
        <v>5</v>
      </c>
      <c r="B93" s="110"/>
      <c r="C93" s="40" t="s">
        <v>713</v>
      </c>
      <c r="D93" s="41">
        <v>45547</v>
      </c>
      <c r="E93" s="70" t="s">
        <v>478</v>
      </c>
      <c r="F93" s="70" t="s">
        <v>134</v>
      </c>
      <c r="G93" s="43" t="s">
        <v>308</v>
      </c>
      <c r="H93" s="29"/>
      <c r="I93" s="29"/>
      <c r="J93" s="199"/>
      <c r="K93" s="93">
        <v>2000000</v>
      </c>
      <c r="L93" s="64" t="s">
        <v>309</v>
      </c>
      <c r="M93" s="24"/>
      <c r="N93" s="24"/>
      <c r="O93" s="24"/>
      <c r="P93" s="64"/>
      <c r="Q93" s="64"/>
      <c r="R93" s="24"/>
      <c r="S93" s="24"/>
      <c r="T93" s="24"/>
      <c r="U93" s="25">
        <f t="shared" si="33"/>
        <v>0</v>
      </c>
      <c r="V93" s="24"/>
      <c r="W93" s="24"/>
      <c r="X93" s="24"/>
      <c r="Y93" s="25">
        <f t="shared" si="34"/>
        <v>0</v>
      </c>
      <c r="Z93" s="24"/>
      <c r="AA93" s="24"/>
      <c r="AB93" s="24"/>
      <c r="AC93" s="25">
        <f t="shared" si="35"/>
        <v>0</v>
      </c>
      <c r="AD93" s="24"/>
      <c r="AE93" s="24"/>
      <c r="AF93" s="24"/>
      <c r="AG93" s="25">
        <f t="shared" si="36"/>
        <v>0</v>
      </c>
      <c r="AH93" s="25">
        <f t="shared" si="37"/>
        <v>0</v>
      </c>
      <c r="AI93" s="26">
        <f t="shared" si="38"/>
        <v>0</v>
      </c>
      <c r="AJ93" s="27">
        <f t="shared" si="32"/>
        <v>0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25">
      <c r="A94" s="18">
        <v>6</v>
      </c>
      <c r="B94" s="110"/>
      <c r="C94" s="40" t="s">
        <v>714</v>
      </c>
      <c r="D94" s="41">
        <v>45547</v>
      </c>
      <c r="E94" s="70" t="s">
        <v>424</v>
      </c>
      <c r="F94" s="70" t="s">
        <v>134</v>
      </c>
      <c r="G94" s="43" t="s">
        <v>308</v>
      </c>
      <c r="H94" s="29"/>
      <c r="I94" s="29"/>
      <c r="J94" s="199"/>
      <c r="K94" s="93">
        <v>1389000</v>
      </c>
      <c r="L94" s="64" t="s">
        <v>309</v>
      </c>
      <c r="M94" s="24"/>
      <c r="N94" s="24"/>
      <c r="O94" s="24"/>
      <c r="P94" s="64"/>
      <c r="Q94" s="64"/>
      <c r="R94" s="24"/>
      <c r="S94" s="24"/>
      <c r="T94" s="24"/>
      <c r="U94" s="25">
        <f t="shared" si="33"/>
        <v>0</v>
      </c>
      <c r="V94" s="24"/>
      <c r="W94" s="24"/>
      <c r="X94" s="24"/>
      <c r="Y94" s="25">
        <f t="shared" si="34"/>
        <v>0</v>
      </c>
      <c r="Z94" s="24"/>
      <c r="AA94" s="24"/>
      <c r="AB94" s="24"/>
      <c r="AC94" s="25">
        <f t="shared" si="35"/>
        <v>0</v>
      </c>
      <c r="AD94" s="24"/>
      <c r="AE94" s="24"/>
      <c r="AF94" s="24"/>
      <c r="AG94" s="25">
        <f t="shared" si="36"/>
        <v>0</v>
      </c>
      <c r="AH94" s="25">
        <f t="shared" si="37"/>
        <v>0</v>
      </c>
      <c r="AI94" s="26">
        <f t="shared" si="38"/>
        <v>0</v>
      </c>
      <c r="AJ94" s="27">
        <f t="shared" si="32"/>
        <v>0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25">
      <c r="A95" s="18">
        <v>7</v>
      </c>
      <c r="B95" s="110"/>
      <c r="C95" s="40" t="s">
        <v>715</v>
      </c>
      <c r="D95" s="41">
        <v>45536</v>
      </c>
      <c r="E95" s="70" t="s">
        <v>443</v>
      </c>
      <c r="F95" s="70" t="s">
        <v>134</v>
      </c>
      <c r="G95" s="43" t="s">
        <v>308</v>
      </c>
      <c r="H95" s="29"/>
      <c r="I95" s="29"/>
      <c r="J95" s="199"/>
      <c r="K95" s="93">
        <v>1667000</v>
      </c>
      <c r="L95" s="64" t="s">
        <v>309</v>
      </c>
      <c r="M95" s="24"/>
      <c r="N95" s="24"/>
      <c r="O95" s="24"/>
      <c r="P95" s="64"/>
      <c r="Q95" s="64"/>
      <c r="R95" s="24"/>
      <c r="S95" s="24"/>
      <c r="T95" s="24"/>
      <c r="U95" s="25">
        <f t="shared" si="33"/>
        <v>0</v>
      </c>
      <c r="V95" s="24"/>
      <c r="W95" s="24"/>
      <c r="X95" s="24"/>
      <c r="Y95" s="25">
        <f t="shared" si="34"/>
        <v>0</v>
      </c>
      <c r="Z95" s="24"/>
      <c r="AA95" s="24"/>
      <c r="AB95" s="24"/>
      <c r="AC95" s="25">
        <f t="shared" si="35"/>
        <v>0</v>
      </c>
      <c r="AD95" s="24"/>
      <c r="AE95" s="24"/>
      <c r="AF95" s="24"/>
      <c r="AG95" s="25">
        <f t="shared" si="36"/>
        <v>0</v>
      </c>
      <c r="AH95" s="25">
        <f t="shared" si="37"/>
        <v>0</v>
      </c>
      <c r="AI95" s="26">
        <f t="shared" si="38"/>
        <v>0</v>
      </c>
      <c r="AJ95" s="27">
        <f t="shared" si="32"/>
        <v>0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25">
      <c r="A96" s="18">
        <v>8</v>
      </c>
      <c r="B96" s="110"/>
      <c r="C96" s="40" t="s">
        <v>716</v>
      </c>
      <c r="D96" s="41">
        <v>45545</v>
      </c>
      <c r="E96" s="70" t="s">
        <v>647</v>
      </c>
      <c r="F96" s="70" t="s">
        <v>134</v>
      </c>
      <c r="G96" s="43" t="s">
        <v>308</v>
      </c>
      <c r="H96" s="29"/>
      <c r="I96" s="29"/>
      <c r="J96" s="199"/>
      <c r="K96" s="93">
        <v>1946000</v>
      </c>
      <c r="L96" s="64" t="s">
        <v>309</v>
      </c>
      <c r="M96" s="24"/>
      <c r="N96" s="24"/>
      <c r="O96" s="24"/>
      <c r="P96" s="64"/>
      <c r="Q96" s="64"/>
      <c r="R96" s="24"/>
      <c r="S96" s="24"/>
      <c r="T96" s="24"/>
      <c r="U96" s="25">
        <f t="shared" si="33"/>
        <v>0</v>
      </c>
      <c r="V96" s="24"/>
      <c r="W96" s="24"/>
      <c r="X96" s="24"/>
      <c r="Y96" s="25">
        <f t="shared" si="34"/>
        <v>0</v>
      </c>
      <c r="Z96" s="24"/>
      <c r="AA96" s="24"/>
      <c r="AB96" s="24"/>
      <c r="AC96" s="25">
        <f t="shared" si="35"/>
        <v>0</v>
      </c>
      <c r="AD96" s="24"/>
      <c r="AE96" s="24"/>
      <c r="AF96" s="24"/>
      <c r="AG96" s="25">
        <f t="shared" si="36"/>
        <v>0</v>
      </c>
      <c r="AH96" s="25">
        <f t="shared" si="37"/>
        <v>0</v>
      </c>
      <c r="AI96" s="26">
        <f t="shared" si="38"/>
        <v>0</v>
      </c>
      <c r="AJ96" s="27">
        <f t="shared" si="32"/>
        <v>0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25">
      <c r="A97" s="18">
        <v>9</v>
      </c>
      <c r="B97" s="110"/>
      <c r="C97" s="40" t="s">
        <v>717</v>
      </c>
      <c r="D97" s="41">
        <v>45545</v>
      </c>
      <c r="E97" s="70" t="s">
        <v>480</v>
      </c>
      <c r="F97" s="70" t="s">
        <v>134</v>
      </c>
      <c r="G97" s="43" t="s">
        <v>308</v>
      </c>
      <c r="H97" s="29"/>
      <c r="I97" s="29"/>
      <c r="J97" s="199"/>
      <c r="K97" s="93">
        <v>2000000</v>
      </c>
      <c r="L97" s="64" t="s">
        <v>309</v>
      </c>
      <c r="M97" s="24"/>
      <c r="N97" s="24"/>
      <c r="O97" s="24"/>
      <c r="P97" s="64"/>
      <c r="Q97" s="64"/>
      <c r="R97" s="24"/>
      <c r="S97" s="24"/>
      <c r="T97" s="24"/>
      <c r="U97" s="25">
        <f t="shared" si="33"/>
        <v>0</v>
      </c>
      <c r="V97" s="24"/>
      <c r="W97" s="24"/>
      <c r="X97" s="24"/>
      <c r="Y97" s="25">
        <f t="shared" si="34"/>
        <v>0</v>
      </c>
      <c r="Z97" s="24"/>
      <c r="AA97" s="24"/>
      <c r="AB97" s="24"/>
      <c r="AC97" s="25">
        <f t="shared" si="35"/>
        <v>0</v>
      </c>
      <c r="AD97" s="24"/>
      <c r="AE97" s="24"/>
      <c r="AF97" s="24"/>
      <c r="AG97" s="25">
        <f t="shared" si="36"/>
        <v>0</v>
      </c>
      <c r="AH97" s="25">
        <f t="shared" si="37"/>
        <v>0</v>
      </c>
      <c r="AI97" s="26">
        <f t="shared" si="38"/>
        <v>0</v>
      </c>
      <c r="AJ97" s="27">
        <f t="shared" si="32"/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x14ac:dyDescent="0.25">
      <c r="A98" s="18">
        <v>10</v>
      </c>
      <c r="B98" s="110"/>
      <c r="C98" s="40" t="s">
        <v>718</v>
      </c>
      <c r="D98" s="41">
        <v>45545</v>
      </c>
      <c r="E98" s="70" t="s">
        <v>475</v>
      </c>
      <c r="F98" s="70" t="s">
        <v>134</v>
      </c>
      <c r="G98" s="43" t="s">
        <v>308</v>
      </c>
      <c r="H98" s="29"/>
      <c r="I98" s="29"/>
      <c r="J98" s="199"/>
      <c r="K98" s="93">
        <v>4979000</v>
      </c>
      <c r="L98" s="64" t="s">
        <v>309</v>
      </c>
      <c r="M98" s="24"/>
      <c r="N98" s="24"/>
      <c r="O98" s="24"/>
      <c r="P98" s="64"/>
      <c r="Q98" s="64"/>
      <c r="R98" s="24"/>
      <c r="S98" s="24"/>
      <c r="T98" s="24"/>
      <c r="U98" s="25">
        <f t="shared" si="33"/>
        <v>0</v>
      </c>
      <c r="V98" s="24"/>
      <c r="W98" s="24"/>
      <c r="X98" s="24"/>
      <c r="Y98" s="25">
        <f t="shared" si="34"/>
        <v>0</v>
      </c>
      <c r="Z98" s="24"/>
      <c r="AA98" s="24"/>
      <c r="AB98" s="24"/>
      <c r="AC98" s="25">
        <f t="shared" si="35"/>
        <v>0</v>
      </c>
      <c r="AD98" s="24"/>
      <c r="AE98" s="24"/>
      <c r="AF98" s="24"/>
      <c r="AG98" s="25">
        <f t="shared" si="36"/>
        <v>0</v>
      </c>
      <c r="AH98" s="25">
        <f t="shared" si="37"/>
        <v>0</v>
      </c>
      <c r="AI98" s="26">
        <f t="shared" si="38"/>
        <v>0</v>
      </c>
      <c r="AJ98" s="27">
        <f t="shared" si="32"/>
        <v>0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25">
      <c r="A99" s="18">
        <v>11</v>
      </c>
      <c r="B99" s="110"/>
      <c r="C99" s="40" t="s">
        <v>719</v>
      </c>
      <c r="D99" s="41">
        <v>45545</v>
      </c>
      <c r="E99" s="70" t="s">
        <v>476</v>
      </c>
      <c r="F99" s="70" t="s">
        <v>134</v>
      </c>
      <c r="G99" s="43" t="s">
        <v>308</v>
      </c>
      <c r="H99" s="29"/>
      <c r="I99" s="29"/>
      <c r="J99" s="199"/>
      <c r="K99" s="93">
        <v>1879000</v>
      </c>
      <c r="L99" s="64" t="s">
        <v>309</v>
      </c>
      <c r="M99" s="24"/>
      <c r="N99" s="24"/>
      <c r="O99" s="24"/>
      <c r="P99" s="64"/>
      <c r="Q99" s="64"/>
      <c r="R99" s="24"/>
      <c r="S99" s="24"/>
      <c r="T99" s="24"/>
      <c r="U99" s="25">
        <f t="shared" si="33"/>
        <v>0</v>
      </c>
      <c r="V99" s="24"/>
      <c r="W99" s="24"/>
      <c r="X99" s="24"/>
      <c r="Y99" s="25">
        <f t="shared" si="34"/>
        <v>0</v>
      </c>
      <c r="Z99" s="24"/>
      <c r="AA99" s="24"/>
      <c r="AB99" s="24"/>
      <c r="AC99" s="25">
        <f t="shared" si="35"/>
        <v>0</v>
      </c>
      <c r="AD99" s="24"/>
      <c r="AE99" s="24"/>
      <c r="AF99" s="24"/>
      <c r="AG99" s="25">
        <f t="shared" si="36"/>
        <v>0</v>
      </c>
      <c r="AH99" s="25">
        <f t="shared" si="37"/>
        <v>0</v>
      </c>
      <c r="AI99" s="26">
        <f t="shared" si="38"/>
        <v>0</v>
      </c>
      <c r="AJ99" s="27">
        <f t="shared" si="32"/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25">
      <c r="A100" s="18">
        <v>12</v>
      </c>
      <c r="B100" s="110"/>
      <c r="C100" s="40" t="s">
        <v>720</v>
      </c>
      <c r="D100" s="41">
        <v>45545</v>
      </c>
      <c r="E100" s="70" t="s">
        <v>473</v>
      </c>
      <c r="F100" s="70" t="s">
        <v>134</v>
      </c>
      <c r="G100" s="43" t="s">
        <v>308</v>
      </c>
      <c r="H100" s="29"/>
      <c r="I100" s="29"/>
      <c r="J100" s="199"/>
      <c r="K100" s="93">
        <v>1879000</v>
      </c>
      <c r="L100" s="64" t="s">
        <v>309</v>
      </c>
      <c r="M100" s="24"/>
      <c r="N100" s="24"/>
      <c r="O100" s="24"/>
      <c r="P100" s="64"/>
      <c r="Q100" s="64"/>
      <c r="R100" s="24"/>
      <c r="S100" s="24"/>
      <c r="T100" s="24"/>
      <c r="U100" s="25">
        <f t="shared" si="33"/>
        <v>0</v>
      </c>
      <c r="V100" s="24"/>
      <c r="W100" s="24"/>
      <c r="X100" s="24"/>
      <c r="Y100" s="25">
        <f t="shared" si="34"/>
        <v>0</v>
      </c>
      <c r="Z100" s="24"/>
      <c r="AA100" s="24"/>
      <c r="AB100" s="24"/>
      <c r="AC100" s="25">
        <f t="shared" si="35"/>
        <v>0</v>
      </c>
      <c r="AD100" s="24"/>
      <c r="AE100" s="24"/>
      <c r="AF100" s="24"/>
      <c r="AG100" s="25">
        <f t="shared" si="36"/>
        <v>0</v>
      </c>
      <c r="AH100" s="25">
        <f t="shared" si="37"/>
        <v>0</v>
      </c>
      <c r="AI100" s="26">
        <f t="shared" si="38"/>
        <v>0</v>
      </c>
      <c r="AJ100" s="27">
        <f t="shared" si="32"/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8">
        <v>13</v>
      </c>
      <c r="B101" s="110"/>
      <c r="C101" s="40" t="s">
        <v>721</v>
      </c>
      <c r="D101" s="41">
        <v>45545</v>
      </c>
      <c r="E101" s="70" t="s">
        <v>729</v>
      </c>
      <c r="F101" s="70" t="s">
        <v>134</v>
      </c>
      <c r="G101" s="43" t="s">
        <v>308</v>
      </c>
      <c r="H101" s="29"/>
      <c r="I101" s="29"/>
      <c r="J101" s="199"/>
      <c r="K101" s="93">
        <v>1678000</v>
      </c>
      <c r="L101" s="64" t="s">
        <v>309</v>
      </c>
      <c r="M101" s="24"/>
      <c r="N101" s="24"/>
      <c r="O101" s="24"/>
      <c r="P101" s="64"/>
      <c r="Q101" s="64"/>
      <c r="R101" s="24"/>
      <c r="S101" s="24"/>
      <c r="T101" s="24"/>
      <c r="U101" s="25">
        <f t="shared" si="33"/>
        <v>0</v>
      </c>
      <c r="V101" s="24"/>
      <c r="W101" s="24"/>
      <c r="X101" s="24"/>
      <c r="Y101" s="25">
        <f t="shared" si="34"/>
        <v>0</v>
      </c>
      <c r="Z101" s="24"/>
      <c r="AA101" s="24"/>
      <c r="AB101" s="24"/>
      <c r="AC101" s="25">
        <f t="shared" si="35"/>
        <v>0</v>
      </c>
      <c r="AD101" s="24"/>
      <c r="AE101" s="24"/>
      <c r="AF101" s="24"/>
      <c r="AG101" s="25">
        <f t="shared" si="36"/>
        <v>0</v>
      </c>
      <c r="AH101" s="25">
        <f t="shared" si="37"/>
        <v>0</v>
      </c>
      <c r="AI101" s="26">
        <f t="shared" si="38"/>
        <v>0</v>
      </c>
      <c r="AJ101" s="27">
        <f t="shared" si="32"/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8">
        <v>14</v>
      </c>
      <c r="B102" s="110"/>
      <c r="C102" s="40" t="s">
        <v>722</v>
      </c>
      <c r="D102" s="41">
        <v>45545</v>
      </c>
      <c r="E102" s="70" t="s">
        <v>427</v>
      </c>
      <c r="F102" s="70" t="s">
        <v>134</v>
      </c>
      <c r="G102" s="43" t="s">
        <v>308</v>
      </c>
      <c r="H102" s="29"/>
      <c r="I102" s="29"/>
      <c r="J102" s="199"/>
      <c r="K102" s="93">
        <v>1834000</v>
      </c>
      <c r="L102" s="64" t="s">
        <v>309</v>
      </c>
      <c r="M102" s="24"/>
      <c r="N102" s="24"/>
      <c r="O102" s="24"/>
      <c r="P102" s="64"/>
      <c r="Q102" s="64"/>
      <c r="R102" s="24"/>
      <c r="S102" s="24"/>
      <c r="T102" s="24"/>
      <c r="U102" s="25">
        <f t="shared" si="33"/>
        <v>0</v>
      </c>
      <c r="V102" s="24"/>
      <c r="W102" s="24"/>
      <c r="X102" s="24"/>
      <c r="Y102" s="25">
        <f t="shared" si="34"/>
        <v>0</v>
      </c>
      <c r="Z102" s="24"/>
      <c r="AA102" s="24"/>
      <c r="AB102" s="24"/>
      <c r="AC102" s="25">
        <f t="shared" si="35"/>
        <v>0</v>
      </c>
      <c r="AD102" s="24"/>
      <c r="AE102" s="24"/>
      <c r="AF102" s="24"/>
      <c r="AG102" s="25">
        <f t="shared" si="36"/>
        <v>0</v>
      </c>
      <c r="AH102" s="25">
        <f t="shared" si="37"/>
        <v>0</v>
      </c>
      <c r="AI102" s="26">
        <f t="shared" si="38"/>
        <v>0</v>
      </c>
      <c r="AJ102" s="27">
        <f t="shared" si="32"/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8">
        <v>15</v>
      </c>
      <c r="B103" s="110"/>
      <c r="C103" s="40" t="s">
        <v>723</v>
      </c>
      <c r="D103" s="41">
        <v>45545</v>
      </c>
      <c r="E103" s="70" t="s">
        <v>428</v>
      </c>
      <c r="F103" s="70" t="s">
        <v>134</v>
      </c>
      <c r="G103" s="43" t="s">
        <v>308</v>
      </c>
      <c r="H103" s="29"/>
      <c r="I103" s="29"/>
      <c r="J103" s="199"/>
      <c r="K103" s="93">
        <v>1667000</v>
      </c>
      <c r="L103" s="64" t="s">
        <v>309</v>
      </c>
      <c r="M103" s="24"/>
      <c r="N103" s="24"/>
      <c r="O103" s="24"/>
      <c r="P103" s="64"/>
      <c r="Q103" s="64"/>
      <c r="R103" s="24"/>
      <c r="S103" s="24"/>
      <c r="T103" s="24"/>
      <c r="U103" s="25">
        <f t="shared" si="33"/>
        <v>0</v>
      </c>
      <c r="V103" s="24"/>
      <c r="W103" s="24"/>
      <c r="X103" s="24"/>
      <c r="Y103" s="25">
        <f t="shared" si="34"/>
        <v>0</v>
      </c>
      <c r="Z103" s="24"/>
      <c r="AA103" s="24"/>
      <c r="AB103" s="24"/>
      <c r="AC103" s="25">
        <f t="shared" si="35"/>
        <v>0</v>
      </c>
      <c r="AD103" s="24"/>
      <c r="AE103" s="24"/>
      <c r="AF103" s="24"/>
      <c r="AG103" s="25">
        <f t="shared" si="36"/>
        <v>0</v>
      </c>
      <c r="AH103" s="25">
        <f t="shared" si="37"/>
        <v>0</v>
      </c>
      <c r="AI103" s="26">
        <f t="shared" si="38"/>
        <v>0</v>
      </c>
      <c r="AJ103" s="27">
        <f t="shared" si="32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8">
        <v>16</v>
      </c>
      <c r="B104" s="110"/>
      <c r="C104" s="40" t="s">
        <v>724</v>
      </c>
      <c r="D104" s="41">
        <v>45545</v>
      </c>
      <c r="E104" s="70" t="s">
        <v>421</v>
      </c>
      <c r="F104" s="70" t="s">
        <v>134</v>
      </c>
      <c r="G104" s="43" t="s">
        <v>308</v>
      </c>
      <c r="H104" s="29"/>
      <c r="I104" s="29"/>
      <c r="J104" s="199"/>
      <c r="K104" s="93">
        <v>1667000</v>
      </c>
      <c r="L104" s="64" t="s">
        <v>309</v>
      </c>
      <c r="M104" s="24"/>
      <c r="N104" s="24"/>
      <c r="O104" s="24"/>
      <c r="P104" s="64"/>
      <c r="Q104" s="64"/>
      <c r="R104" s="24"/>
      <c r="S104" s="24"/>
      <c r="T104" s="24"/>
      <c r="U104" s="25">
        <f t="shared" si="33"/>
        <v>0</v>
      </c>
      <c r="V104" s="24"/>
      <c r="W104" s="24"/>
      <c r="X104" s="24"/>
      <c r="Y104" s="25">
        <f t="shared" si="34"/>
        <v>0</v>
      </c>
      <c r="Z104" s="24"/>
      <c r="AA104" s="24"/>
      <c r="AB104" s="24"/>
      <c r="AC104" s="25">
        <f t="shared" si="35"/>
        <v>0</v>
      </c>
      <c r="AD104" s="24"/>
      <c r="AE104" s="24"/>
      <c r="AF104" s="24"/>
      <c r="AG104" s="25">
        <f t="shared" si="36"/>
        <v>0</v>
      </c>
      <c r="AH104" s="25">
        <f t="shared" si="37"/>
        <v>0</v>
      </c>
      <c r="AI104" s="26">
        <f t="shared" si="38"/>
        <v>0</v>
      </c>
      <c r="AJ104" s="27">
        <f t="shared" si="32"/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8">
        <v>17</v>
      </c>
      <c r="B105" s="110"/>
      <c r="C105" s="40" t="s">
        <v>725</v>
      </c>
      <c r="D105" s="41">
        <v>45545</v>
      </c>
      <c r="E105" s="70" t="s">
        <v>422</v>
      </c>
      <c r="F105" s="70" t="s">
        <v>134</v>
      </c>
      <c r="G105" s="43" t="s">
        <v>308</v>
      </c>
      <c r="H105" s="29"/>
      <c r="I105" s="29"/>
      <c r="J105" s="199"/>
      <c r="K105" s="93">
        <v>1667000</v>
      </c>
      <c r="L105" s="64" t="s">
        <v>309</v>
      </c>
      <c r="M105" s="24"/>
      <c r="N105" s="24"/>
      <c r="O105" s="24"/>
      <c r="P105" s="64"/>
      <c r="Q105" s="64"/>
      <c r="R105" s="24"/>
      <c r="S105" s="24"/>
      <c r="T105" s="24"/>
      <c r="U105" s="25">
        <f t="shared" si="33"/>
        <v>0</v>
      </c>
      <c r="V105" s="24"/>
      <c r="W105" s="24"/>
      <c r="X105" s="24"/>
      <c r="Y105" s="25">
        <f t="shared" si="34"/>
        <v>0</v>
      </c>
      <c r="Z105" s="24"/>
      <c r="AA105" s="24"/>
      <c r="AB105" s="24"/>
      <c r="AC105" s="25">
        <f t="shared" si="35"/>
        <v>0</v>
      </c>
      <c r="AD105" s="24"/>
      <c r="AE105" s="24"/>
      <c r="AF105" s="24"/>
      <c r="AG105" s="25">
        <f t="shared" si="36"/>
        <v>0</v>
      </c>
      <c r="AH105" s="25">
        <f t="shared" si="37"/>
        <v>0</v>
      </c>
      <c r="AI105" s="26">
        <f t="shared" si="38"/>
        <v>0</v>
      </c>
      <c r="AJ105" s="27">
        <f t="shared" si="32"/>
        <v>0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8">
        <v>18</v>
      </c>
      <c r="B106" s="110"/>
      <c r="C106" s="40" t="s">
        <v>726</v>
      </c>
      <c r="D106" s="41">
        <v>45545</v>
      </c>
      <c r="E106" s="70" t="s">
        <v>423</v>
      </c>
      <c r="F106" s="70" t="s">
        <v>134</v>
      </c>
      <c r="G106" s="43" t="s">
        <v>308</v>
      </c>
      <c r="H106" s="29"/>
      <c r="I106" s="29"/>
      <c r="J106" s="199"/>
      <c r="K106" s="93">
        <v>1745000</v>
      </c>
      <c r="L106" s="64" t="s">
        <v>309</v>
      </c>
      <c r="M106" s="24"/>
      <c r="N106" s="24"/>
      <c r="O106" s="24"/>
      <c r="P106" s="64"/>
      <c r="Q106" s="64"/>
      <c r="R106" s="24"/>
      <c r="S106" s="24"/>
      <c r="T106" s="24"/>
      <c r="U106" s="25">
        <f t="shared" si="33"/>
        <v>0</v>
      </c>
      <c r="V106" s="24"/>
      <c r="W106" s="24"/>
      <c r="X106" s="24"/>
      <c r="Y106" s="25">
        <f t="shared" si="34"/>
        <v>0</v>
      </c>
      <c r="Z106" s="24"/>
      <c r="AA106" s="24"/>
      <c r="AB106" s="24"/>
      <c r="AC106" s="25">
        <f t="shared" si="35"/>
        <v>0</v>
      </c>
      <c r="AD106" s="24"/>
      <c r="AE106" s="24"/>
      <c r="AF106" s="24"/>
      <c r="AG106" s="25">
        <f t="shared" si="36"/>
        <v>0</v>
      </c>
      <c r="AH106" s="25">
        <f t="shared" si="37"/>
        <v>0</v>
      </c>
      <c r="AI106" s="26">
        <f t="shared" si="38"/>
        <v>0</v>
      </c>
      <c r="AJ106" s="27">
        <f t="shared" si="32"/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8">
        <v>19</v>
      </c>
      <c r="B107" s="110"/>
      <c r="C107" s="40" t="s">
        <v>727</v>
      </c>
      <c r="D107" s="41">
        <v>45545</v>
      </c>
      <c r="E107" s="70" t="s">
        <v>425</v>
      </c>
      <c r="F107" s="70" t="s">
        <v>134</v>
      </c>
      <c r="G107" s="43" t="s">
        <v>308</v>
      </c>
      <c r="H107" s="29"/>
      <c r="I107" s="29"/>
      <c r="J107" s="199"/>
      <c r="K107" s="93">
        <v>5534000</v>
      </c>
      <c r="L107" s="64" t="s">
        <v>309</v>
      </c>
      <c r="M107" s="24"/>
      <c r="N107" s="24"/>
      <c r="O107" s="24"/>
      <c r="P107" s="64"/>
      <c r="Q107" s="64"/>
      <c r="R107" s="24"/>
      <c r="S107" s="24"/>
      <c r="T107" s="24"/>
      <c r="U107" s="25">
        <f t="shared" si="33"/>
        <v>0</v>
      </c>
      <c r="V107" s="24"/>
      <c r="W107" s="24"/>
      <c r="X107" s="24"/>
      <c r="Y107" s="25">
        <f t="shared" si="34"/>
        <v>0</v>
      </c>
      <c r="Z107" s="24"/>
      <c r="AA107" s="24"/>
      <c r="AB107" s="24"/>
      <c r="AC107" s="25">
        <f t="shared" si="35"/>
        <v>0</v>
      </c>
      <c r="AD107" s="24"/>
      <c r="AE107" s="24"/>
      <c r="AF107" s="24"/>
      <c r="AG107" s="25">
        <f t="shared" si="36"/>
        <v>0</v>
      </c>
      <c r="AH107" s="25">
        <f t="shared" si="37"/>
        <v>0</v>
      </c>
      <c r="AI107" s="26">
        <f t="shared" si="38"/>
        <v>0</v>
      </c>
      <c r="AJ107" s="27">
        <f t="shared" si="32"/>
        <v>0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8">
        <v>20</v>
      </c>
      <c r="B108" s="110"/>
      <c r="C108" s="40" t="s">
        <v>728</v>
      </c>
      <c r="D108" s="41">
        <v>45545</v>
      </c>
      <c r="E108" s="70" t="s">
        <v>477</v>
      </c>
      <c r="F108" s="70" t="s">
        <v>134</v>
      </c>
      <c r="G108" s="43" t="s">
        <v>308</v>
      </c>
      <c r="H108" s="29"/>
      <c r="I108" s="29"/>
      <c r="J108" s="199"/>
      <c r="K108" s="93">
        <v>1889000</v>
      </c>
      <c r="L108" s="64" t="s">
        <v>309</v>
      </c>
      <c r="M108" s="24"/>
      <c r="N108" s="24"/>
      <c r="O108" s="24"/>
      <c r="P108" s="64"/>
      <c r="Q108" s="64"/>
      <c r="R108" s="24"/>
      <c r="S108" s="24"/>
      <c r="T108" s="24"/>
      <c r="U108" s="25">
        <f t="shared" si="33"/>
        <v>0</v>
      </c>
      <c r="V108" s="24"/>
      <c r="W108" s="24"/>
      <c r="X108" s="24"/>
      <c r="Y108" s="25">
        <f t="shared" si="34"/>
        <v>0</v>
      </c>
      <c r="Z108" s="24"/>
      <c r="AA108" s="24"/>
      <c r="AB108" s="24"/>
      <c r="AC108" s="25">
        <f t="shared" si="35"/>
        <v>0</v>
      </c>
      <c r="AD108" s="24"/>
      <c r="AE108" s="24"/>
      <c r="AF108" s="24"/>
      <c r="AG108" s="25">
        <f t="shared" si="36"/>
        <v>0</v>
      </c>
      <c r="AH108" s="25">
        <f t="shared" si="37"/>
        <v>0</v>
      </c>
      <c r="AI108" s="26">
        <f t="shared" si="38"/>
        <v>0</v>
      </c>
      <c r="AJ108" s="27">
        <f t="shared" si="32"/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8">
        <v>21</v>
      </c>
      <c r="B109" s="110"/>
      <c r="C109" s="40" t="s">
        <v>730</v>
      </c>
      <c r="D109" s="41">
        <v>45545</v>
      </c>
      <c r="E109" s="70" t="s">
        <v>450</v>
      </c>
      <c r="F109" s="70" t="s">
        <v>134</v>
      </c>
      <c r="G109" s="43" t="s">
        <v>308</v>
      </c>
      <c r="H109" s="29"/>
      <c r="I109" s="29"/>
      <c r="J109" s="199"/>
      <c r="K109" s="93">
        <v>1667000</v>
      </c>
      <c r="L109" s="64" t="s">
        <v>309</v>
      </c>
      <c r="M109" s="24"/>
      <c r="N109" s="24"/>
      <c r="O109" s="24"/>
      <c r="P109" s="64"/>
      <c r="Q109" s="64"/>
      <c r="R109" s="24"/>
      <c r="S109" s="24"/>
      <c r="T109" s="24"/>
      <c r="U109" s="25">
        <f t="shared" si="33"/>
        <v>0</v>
      </c>
      <c r="V109" s="24"/>
      <c r="W109" s="24"/>
      <c r="X109" s="24"/>
      <c r="Y109" s="25">
        <f t="shared" si="34"/>
        <v>0</v>
      </c>
      <c r="Z109" s="24"/>
      <c r="AA109" s="24"/>
      <c r="AB109" s="24"/>
      <c r="AC109" s="25">
        <f t="shared" si="35"/>
        <v>0</v>
      </c>
      <c r="AD109" s="24"/>
      <c r="AE109" s="24"/>
      <c r="AF109" s="24"/>
      <c r="AG109" s="25">
        <f t="shared" si="36"/>
        <v>0</v>
      </c>
      <c r="AH109" s="25">
        <f t="shared" si="37"/>
        <v>0</v>
      </c>
      <c r="AI109" s="26">
        <f t="shared" si="38"/>
        <v>0</v>
      </c>
      <c r="AJ109" s="27">
        <f t="shared" si="32"/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8">
        <v>22</v>
      </c>
      <c r="B110" s="110"/>
      <c r="C110" s="40" t="s">
        <v>731</v>
      </c>
      <c r="D110" s="41">
        <v>45545</v>
      </c>
      <c r="E110" s="70" t="s">
        <v>474</v>
      </c>
      <c r="F110" s="70" t="s">
        <v>134</v>
      </c>
      <c r="G110" s="43" t="s">
        <v>308</v>
      </c>
      <c r="H110" s="29"/>
      <c r="I110" s="29"/>
      <c r="J110" s="199"/>
      <c r="K110" s="93">
        <v>1389000</v>
      </c>
      <c r="L110" s="64" t="s">
        <v>309</v>
      </c>
      <c r="M110" s="24"/>
      <c r="N110" s="24"/>
      <c r="O110" s="24"/>
      <c r="P110" s="64"/>
      <c r="Q110" s="64"/>
      <c r="R110" s="24"/>
      <c r="S110" s="24"/>
      <c r="T110" s="24"/>
      <c r="U110" s="25">
        <f t="shared" si="33"/>
        <v>0</v>
      </c>
      <c r="V110" s="24"/>
      <c r="W110" s="24"/>
      <c r="X110" s="24"/>
      <c r="Y110" s="25">
        <f t="shared" si="34"/>
        <v>0</v>
      </c>
      <c r="Z110" s="24"/>
      <c r="AA110" s="24"/>
      <c r="AB110" s="24"/>
      <c r="AC110" s="25">
        <f t="shared" si="35"/>
        <v>0</v>
      </c>
      <c r="AD110" s="24"/>
      <c r="AE110" s="24"/>
      <c r="AF110" s="24"/>
      <c r="AG110" s="25">
        <f t="shared" si="36"/>
        <v>0</v>
      </c>
      <c r="AH110" s="25">
        <f t="shared" si="37"/>
        <v>0</v>
      </c>
      <c r="AI110" s="26">
        <f t="shared" si="38"/>
        <v>0</v>
      </c>
      <c r="AJ110" s="27">
        <f t="shared" si="32"/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25">
      <c r="A111" s="18">
        <v>23</v>
      </c>
      <c r="B111" s="110"/>
      <c r="C111" s="40" t="s">
        <v>732</v>
      </c>
      <c r="D111" s="41">
        <v>45545</v>
      </c>
      <c r="E111" s="70" t="s">
        <v>471</v>
      </c>
      <c r="F111" s="70" t="s">
        <v>134</v>
      </c>
      <c r="G111" s="43" t="s">
        <v>308</v>
      </c>
      <c r="H111" s="29"/>
      <c r="I111" s="29"/>
      <c r="J111" s="199"/>
      <c r="K111" s="93">
        <v>3983000</v>
      </c>
      <c r="L111" s="64" t="s">
        <v>309</v>
      </c>
      <c r="M111" s="24"/>
      <c r="N111" s="24"/>
      <c r="O111" s="24"/>
      <c r="P111" s="64"/>
      <c r="Q111" s="64"/>
      <c r="R111" s="24"/>
      <c r="S111" s="24"/>
      <c r="T111" s="24"/>
      <c r="U111" s="25">
        <f t="shared" si="33"/>
        <v>0</v>
      </c>
      <c r="V111" s="24"/>
      <c r="W111" s="24"/>
      <c r="X111" s="24"/>
      <c r="Y111" s="25">
        <f t="shared" si="34"/>
        <v>0</v>
      </c>
      <c r="Z111" s="24"/>
      <c r="AA111" s="24"/>
      <c r="AB111" s="24"/>
      <c r="AC111" s="25">
        <f t="shared" si="35"/>
        <v>0</v>
      </c>
      <c r="AD111" s="24"/>
      <c r="AE111" s="24"/>
      <c r="AF111" s="24"/>
      <c r="AG111" s="25">
        <f t="shared" si="36"/>
        <v>0</v>
      </c>
      <c r="AH111" s="25">
        <f t="shared" si="37"/>
        <v>0</v>
      </c>
      <c r="AI111" s="26">
        <f t="shared" si="38"/>
        <v>0</v>
      </c>
      <c r="AJ111" s="27">
        <f t="shared" si="32"/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25">
      <c r="A112" s="18">
        <v>24</v>
      </c>
      <c r="B112" s="110"/>
      <c r="C112" s="40" t="s">
        <v>733</v>
      </c>
      <c r="D112" s="41">
        <v>45545</v>
      </c>
      <c r="E112" s="70" t="s">
        <v>426</v>
      </c>
      <c r="F112" s="70" t="s">
        <v>134</v>
      </c>
      <c r="G112" s="43" t="s">
        <v>308</v>
      </c>
      <c r="H112" s="29"/>
      <c r="I112" s="29"/>
      <c r="J112" s="199"/>
      <c r="K112" s="93">
        <v>1945000</v>
      </c>
      <c r="L112" s="64" t="s">
        <v>309</v>
      </c>
      <c r="M112" s="24"/>
      <c r="N112" s="24"/>
      <c r="O112" s="24"/>
      <c r="P112" s="64"/>
      <c r="Q112" s="64"/>
      <c r="R112" s="24"/>
      <c r="S112" s="24"/>
      <c r="T112" s="24"/>
      <c r="U112" s="25">
        <f t="shared" si="33"/>
        <v>0</v>
      </c>
      <c r="V112" s="24"/>
      <c r="W112" s="24"/>
      <c r="X112" s="24"/>
      <c r="Y112" s="25">
        <f t="shared" si="34"/>
        <v>0</v>
      </c>
      <c r="Z112" s="24"/>
      <c r="AA112" s="24"/>
      <c r="AB112" s="24"/>
      <c r="AC112" s="25">
        <f t="shared" si="35"/>
        <v>0</v>
      </c>
      <c r="AD112" s="24"/>
      <c r="AE112" s="24"/>
      <c r="AF112" s="24"/>
      <c r="AG112" s="25">
        <f t="shared" si="36"/>
        <v>0</v>
      </c>
      <c r="AH112" s="25">
        <f t="shared" si="37"/>
        <v>0</v>
      </c>
      <c r="AI112" s="26">
        <f t="shared" si="38"/>
        <v>0</v>
      </c>
      <c r="AJ112" s="27">
        <f t="shared" si="32"/>
        <v>0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25">
      <c r="A113" s="18">
        <v>25</v>
      </c>
      <c r="B113" s="110"/>
      <c r="C113" s="40" t="s">
        <v>734</v>
      </c>
      <c r="D113" s="41">
        <v>45545</v>
      </c>
      <c r="E113" s="70" t="s">
        <v>448</v>
      </c>
      <c r="F113" s="70" t="s">
        <v>134</v>
      </c>
      <c r="G113" s="43" t="s">
        <v>308</v>
      </c>
      <c r="H113" s="29"/>
      <c r="I113" s="29"/>
      <c r="J113" s="199"/>
      <c r="K113" s="93">
        <v>1667000</v>
      </c>
      <c r="L113" s="64" t="s">
        <v>309</v>
      </c>
      <c r="M113" s="24"/>
      <c r="N113" s="24"/>
      <c r="O113" s="24"/>
      <c r="P113" s="64"/>
      <c r="Q113" s="64"/>
      <c r="R113" s="24"/>
      <c r="S113" s="24"/>
      <c r="T113" s="24"/>
      <c r="U113" s="25">
        <f t="shared" si="33"/>
        <v>0</v>
      </c>
      <c r="V113" s="24"/>
      <c r="W113" s="24"/>
      <c r="X113" s="24"/>
      <c r="Y113" s="25">
        <f t="shared" si="34"/>
        <v>0</v>
      </c>
      <c r="Z113" s="24"/>
      <c r="AA113" s="24"/>
      <c r="AB113" s="24"/>
      <c r="AC113" s="25">
        <f t="shared" si="35"/>
        <v>0</v>
      </c>
      <c r="AD113" s="24"/>
      <c r="AE113" s="24"/>
      <c r="AF113" s="24"/>
      <c r="AG113" s="25">
        <f t="shared" si="36"/>
        <v>0</v>
      </c>
      <c r="AH113" s="25">
        <f t="shared" si="37"/>
        <v>0</v>
      </c>
      <c r="AI113" s="26">
        <f t="shared" si="38"/>
        <v>0</v>
      </c>
      <c r="AJ113" s="27">
        <f t="shared" si="32"/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8">
        <v>26</v>
      </c>
      <c r="B114" s="110"/>
      <c r="C114" s="40" t="s">
        <v>735</v>
      </c>
      <c r="D114" s="41">
        <v>45545</v>
      </c>
      <c r="E114" s="70" t="s">
        <v>445</v>
      </c>
      <c r="F114" s="70" t="s">
        <v>134</v>
      </c>
      <c r="G114" s="43" t="s">
        <v>308</v>
      </c>
      <c r="H114" s="29"/>
      <c r="I114" s="29"/>
      <c r="J114" s="199"/>
      <c r="K114" s="93">
        <v>1879000</v>
      </c>
      <c r="L114" s="64" t="s">
        <v>309</v>
      </c>
      <c r="M114" s="24"/>
      <c r="N114" s="24"/>
      <c r="O114" s="24"/>
      <c r="P114" s="64"/>
      <c r="Q114" s="64"/>
      <c r="R114" s="24"/>
      <c r="S114" s="24"/>
      <c r="T114" s="24"/>
      <c r="U114" s="25">
        <f t="shared" si="33"/>
        <v>0</v>
      </c>
      <c r="V114" s="24"/>
      <c r="W114" s="24"/>
      <c r="X114" s="24"/>
      <c r="Y114" s="25">
        <f t="shared" si="34"/>
        <v>0</v>
      </c>
      <c r="Z114" s="24"/>
      <c r="AA114" s="24"/>
      <c r="AB114" s="24"/>
      <c r="AC114" s="25">
        <f t="shared" si="35"/>
        <v>0</v>
      </c>
      <c r="AD114" s="24"/>
      <c r="AE114" s="24"/>
      <c r="AF114" s="24"/>
      <c r="AG114" s="25">
        <f t="shared" si="36"/>
        <v>0</v>
      </c>
      <c r="AH114" s="25">
        <f t="shared" si="37"/>
        <v>0</v>
      </c>
      <c r="AI114" s="26">
        <f t="shared" si="38"/>
        <v>0</v>
      </c>
      <c r="AJ114" s="27">
        <f t="shared" si="32"/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25">
      <c r="A115" s="18">
        <v>27</v>
      </c>
      <c r="B115" s="110"/>
      <c r="C115" s="40" t="s">
        <v>736</v>
      </c>
      <c r="D115" s="41">
        <v>45545</v>
      </c>
      <c r="E115" s="70" t="s">
        <v>447</v>
      </c>
      <c r="F115" s="70" t="s">
        <v>134</v>
      </c>
      <c r="G115" s="43" t="s">
        <v>308</v>
      </c>
      <c r="H115" s="29"/>
      <c r="I115" s="29"/>
      <c r="J115" s="199"/>
      <c r="K115" s="93">
        <v>1945000</v>
      </c>
      <c r="L115" s="64" t="s">
        <v>309</v>
      </c>
      <c r="M115" s="24"/>
      <c r="N115" s="24"/>
      <c r="O115" s="24"/>
      <c r="P115" s="64"/>
      <c r="Q115" s="64"/>
      <c r="R115" s="24"/>
      <c r="S115" s="24"/>
      <c r="T115" s="24"/>
      <c r="U115" s="25">
        <f t="shared" si="33"/>
        <v>0</v>
      </c>
      <c r="V115" s="24"/>
      <c r="W115" s="24"/>
      <c r="X115" s="24"/>
      <c r="Y115" s="25">
        <f t="shared" si="34"/>
        <v>0</v>
      </c>
      <c r="Z115" s="24"/>
      <c r="AA115" s="24"/>
      <c r="AB115" s="24"/>
      <c r="AC115" s="25">
        <f t="shared" si="35"/>
        <v>0</v>
      </c>
      <c r="AD115" s="24"/>
      <c r="AE115" s="24"/>
      <c r="AF115" s="24"/>
      <c r="AG115" s="25">
        <f t="shared" si="36"/>
        <v>0</v>
      </c>
      <c r="AH115" s="25">
        <f t="shared" si="37"/>
        <v>0</v>
      </c>
      <c r="AI115" s="26">
        <f t="shared" si="38"/>
        <v>0</v>
      </c>
      <c r="AJ115" s="27">
        <f t="shared" si="32"/>
        <v>0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 x14ac:dyDescent="0.25">
      <c r="A116" s="18">
        <v>28</v>
      </c>
      <c r="B116" s="110"/>
      <c r="C116" s="40" t="s">
        <v>737</v>
      </c>
      <c r="D116" s="41">
        <v>45545</v>
      </c>
      <c r="E116" s="70" t="s">
        <v>446</v>
      </c>
      <c r="F116" s="70" t="s">
        <v>134</v>
      </c>
      <c r="G116" s="43" t="s">
        <v>308</v>
      </c>
      <c r="H116" s="29"/>
      <c r="I116" s="29"/>
      <c r="J116" s="199"/>
      <c r="K116" s="93">
        <v>1667000</v>
      </c>
      <c r="L116" s="64" t="s">
        <v>309</v>
      </c>
      <c r="M116" s="24"/>
      <c r="N116" s="24"/>
      <c r="O116" s="24"/>
      <c r="P116" s="64"/>
      <c r="Q116" s="64"/>
      <c r="R116" s="24"/>
      <c r="S116" s="24"/>
      <c r="T116" s="24"/>
      <c r="U116" s="25">
        <f t="shared" si="33"/>
        <v>0</v>
      </c>
      <c r="V116" s="24"/>
      <c r="W116" s="24"/>
      <c r="X116" s="24"/>
      <c r="Y116" s="25">
        <f t="shared" si="34"/>
        <v>0</v>
      </c>
      <c r="Z116" s="24"/>
      <c r="AA116" s="24"/>
      <c r="AB116" s="24"/>
      <c r="AC116" s="25">
        <f t="shared" si="35"/>
        <v>0</v>
      </c>
      <c r="AD116" s="24"/>
      <c r="AE116" s="24"/>
      <c r="AF116" s="24"/>
      <c r="AG116" s="25">
        <f t="shared" si="36"/>
        <v>0</v>
      </c>
      <c r="AH116" s="25">
        <f t="shared" si="37"/>
        <v>0</v>
      </c>
      <c r="AI116" s="26">
        <f t="shared" si="38"/>
        <v>0</v>
      </c>
      <c r="AJ116" s="27">
        <f t="shared" si="32"/>
        <v>0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 x14ac:dyDescent="0.25">
      <c r="A117" s="18">
        <v>29</v>
      </c>
      <c r="B117" s="110"/>
      <c r="C117" s="40" t="s">
        <v>738</v>
      </c>
      <c r="D117" s="41">
        <v>45545</v>
      </c>
      <c r="E117" s="70" t="s">
        <v>444</v>
      </c>
      <c r="F117" s="70" t="s">
        <v>134</v>
      </c>
      <c r="G117" s="43" t="s">
        <v>308</v>
      </c>
      <c r="H117" s="29"/>
      <c r="I117" s="29"/>
      <c r="J117" s="199"/>
      <c r="K117" s="93">
        <v>1667000</v>
      </c>
      <c r="L117" s="64" t="s">
        <v>309</v>
      </c>
      <c r="M117" s="24"/>
      <c r="N117" s="24"/>
      <c r="O117" s="24"/>
      <c r="P117" s="64"/>
      <c r="Q117" s="64"/>
      <c r="R117" s="24"/>
      <c r="S117" s="24"/>
      <c r="T117" s="24"/>
      <c r="U117" s="25">
        <f t="shared" si="33"/>
        <v>0</v>
      </c>
      <c r="V117" s="24"/>
      <c r="W117" s="24"/>
      <c r="X117" s="24"/>
      <c r="Y117" s="25">
        <f t="shared" si="34"/>
        <v>0</v>
      </c>
      <c r="Z117" s="24"/>
      <c r="AA117" s="24"/>
      <c r="AB117" s="24"/>
      <c r="AC117" s="25">
        <f t="shared" si="35"/>
        <v>0</v>
      </c>
      <c r="AD117" s="24"/>
      <c r="AE117" s="24"/>
      <c r="AF117" s="24"/>
      <c r="AG117" s="25">
        <f t="shared" si="36"/>
        <v>0</v>
      </c>
      <c r="AH117" s="25">
        <f t="shared" si="37"/>
        <v>0</v>
      </c>
      <c r="AI117" s="26">
        <f t="shared" si="38"/>
        <v>0</v>
      </c>
      <c r="AJ117" s="27">
        <f t="shared" si="32"/>
        <v>0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 x14ac:dyDescent="0.25">
      <c r="A118" s="18">
        <v>30</v>
      </c>
      <c r="B118" s="110"/>
      <c r="C118" s="40" t="s">
        <v>739</v>
      </c>
      <c r="D118" s="41">
        <v>45545</v>
      </c>
      <c r="E118" s="70" t="s">
        <v>442</v>
      </c>
      <c r="F118" s="70" t="s">
        <v>134</v>
      </c>
      <c r="G118" s="43" t="s">
        <v>308</v>
      </c>
      <c r="H118" s="29"/>
      <c r="I118" s="29"/>
      <c r="J118" s="199"/>
      <c r="K118" s="93">
        <v>1556000</v>
      </c>
      <c r="L118" s="64" t="s">
        <v>309</v>
      </c>
      <c r="M118" s="24"/>
      <c r="N118" s="24"/>
      <c r="O118" s="24"/>
      <c r="P118" s="64"/>
      <c r="Q118" s="64"/>
      <c r="R118" s="24"/>
      <c r="S118" s="24"/>
      <c r="T118" s="24"/>
      <c r="U118" s="25">
        <f t="shared" si="33"/>
        <v>0</v>
      </c>
      <c r="V118" s="24"/>
      <c r="W118" s="24"/>
      <c r="X118" s="24"/>
      <c r="Y118" s="25">
        <f t="shared" si="34"/>
        <v>0</v>
      </c>
      <c r="Z118" s="24"/>
      <c r="AA118" s="24"/>
      <c r="AB118" s="24"/>
      <c r="AC118" s="25">
        <f t="shared" si="35"/>
        <v>0</v>
      </c>
      <c r="AD118" s="24"/>
      <c r="AE118" s="24"/>
      <c r="AF118" s="24"/>
      <c r="AG118" s="25">
        <f t="shared" si="36"/>
        <v>0</v>
      </c>
      <c r="AH118" s="25">
        <f t="shared" si="37"/>
        <v>0</v>
      </c>
      <c r="AI118" s="26">
        <f t="shared" si="38"/>
        <v>0</v>
      </c>
      <c r="AJ118" s="27">
        <f t="shared" si="32"/>
        <v>0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25">
      <c r="A119" s="18">
        <v>31</v>
      </c>
      <c r="B119" s="110"/>
      <c r="C119" s="40" t="s">
        <v>740</v>
      </c>
      <c r="D119" s="41">
        <v>45545</v>
      </c>
      <c r="E119" s="70" t="s">
        <v>742</v>
      </c>
      <c r="F119" s="70" t="s">
        <v>134</v>
      </c>
      <c r="G119" s="43" t="s">
        <v>308</v>
      </c>
      <c r="H119" s="29"/>
      <c r="I119" s="29"/>
      <c r="J119" s="199"/>
      <c r="K119" s="93">
        <v>1667000</v>
      </c>
      <c r="L119" s="64" t="s">
        <v>309</v>
      </c>
      <c r="M119" s="24"/>
      <c r="N119" s="24"/>
      <c r="O119" s="24"/>
      <c r="P119" s="64"/>
      <c r="Q119" s="64"/>
      <c r="R119" s="24"/>
      <c r="S119" s="24"/>
      <c r="T119" s="24"/>
      <c r="U119" s="25">
        <f t="shared" si="33"/>
        <v>0</v>
      </c>
      <c r="V119" s="24"/>
      <c r="W119" s="24"/>
      <c r="X119" s="24"/>
      <c r="Y119" s="25">
        <f t="shared" si="34"/>
        <v>0</v>
      </c>
      <c r="Z119" s="24"/>
      <c r="AA119" s="24"/>
      <c r="AB119" s="24"/>
      <c r="AC119" s="25">
        <f t="shared" si="35"/>
        <v>0</v>
      </c>
      <c r="AD119" s="24"/>
      <c r="AE119" s="24"/>
      <c r="AF119" s="24"/>
      <c r="AG119" s="25">
        <f t="shared" si="36"/>
        <v>0</v>
      </c>
      <c r="AH119" s="25">
        <f t="shared" si="37"/>
        <v>0</v>
      </c>
      <c r="AI119" s="26">
        <f t="shared" si="38"/>
        <v>0</v>
      </c>
      <c r="AJ119" s="27">
        <f t="shared" si="32"/>
        <v>0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25">
      <c r="A120" s="18">
        <v>32</v>
      </c>
      <c r="B120" s="110"/>
      <c r="C120" s="40" t="s">
        <v>741</v>
      </c>
      <c r="D120" s="41">
        <v>45545</v>
      </c>
      <c r="E120" s="70" t="s">
        <v>430</v>
      </c>
      <c r="F120" s="70" t="s">
        <v>134</v>
      </c>
      <c r="G120" s="43" t="s">
        <v>308</v>
      </c>
      <c r="H120" s="29"/>
      <c r="I120" s="29"/>
      <c r="J120" s="186"/>
      <c r="K120" s="93">
        <v>1667000</v>
      </c>
      <c r="L120" s="64" t="s">
        <v>309</v>
      </c>
      <c r="M120" s="24"/>
      <c r="N120" s="24"/>
      <c r="O120" s="24"/>
      <c r="P120" s="64"/>
      <c r="Q120" s="64"/>
      <c r="R120" s="24"/>
      <c r="S120" s="24"/>
      <c r="T120" s="24"/>
      <c r="U120" s="25">
        <f t="shared" si="33"/>
        <v>0</v>
      </c>
      <c r="V120" s="24"/>
      <c r="W120" s="24"/>
      <c r="X120" s="24"/>
      <c r="Y120" s="25">
        <f t="shared" si="34"/>
        <v>0</v>
      </c>
      <c r="Z120" s="24"/>
      <c r="AA120" s="24"/>
      <c r="AB120" s="24"/>
      <c r="AC120" s="25">
        <f t="shared" si="35"/>
        <v>0</v>
      </c>
      <c r="AD120" s="24"/>
      <c r="AE120" s="24"/>
      <c r="AF120" s="24"/>
      <c r="AG120" s="25">
        <f t="shared" si="36"/>
        <v>0</v>
      </c>
      <c r="AH120" s="25">
        <f t="shared" si="37"/>
        <v>0</v>
      </c>
      <c r="AI120" s="26">
        <f t="shared" si="38"/>
        <v>0</v>
      </c>
      <c r="AJ120" s="27">
        <f t="shared" si="32"/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s="37" customFormat="1" ht="12.75" customHeight="1" x14ac:dyDescent="0.25">
      <c r="A121" s="180" t="s">
        <v>57</v>
      </c>
      <c r="B121" s="181"/>
      <c r="C121" s="182"/>
      <c r="D121" s="182"/>
      <c r="E121" s="182"/>
      <c r="F121" s="182"/>
      <c r="G121" s="182"/>
      <c r="H121" s="182"/>
      <c r="I121" s="183"/>
      <c r="J121" s="33">
        <f>+J88</f>
        <v>76140722</v>
      </c>
      <c r="K121" s="33">
        <f>SUM(K89:K120)</f>
        <v>71770039</v>
      </c>
      <c r="L121" s="32"/>
      <c r="M121" s="33">
        <f>SUM(M89:M90)</f>
        <v>0</v>
      </c>
      <c r="N121" s="33">
        <f>SUM(N89:N90)</f>
        <v>0</v>
      </c>
      <c r="O121" s="33">
        <f>SUM(O89:O90)</f>
        <v>0</v>
      </c>
      <c r="P121" s="34"/>
      <c r="Q121" s="35"/>
      <c r="R121" s="33">
        <f>SUM(R89:R90)</f>
        <v>0</v>
      </c>
      <c r="S121" s="33">
        <f>SUM(S89:S90)</f>
        <v>3035252</v>
      </c>
      <c r="T121" s="33">
        <f>SUM(T89:T90)</f>
        <v>1172132</v>
      </c>
      <c r="U121" s="33">
        <f>SUM(U89:U120)</f>
        <v>4207384</v>
      </c>
      <c r="V121" s="33">
        <f>SUM(V89:V90)</f>
        <v>562826</v>
      </c>
      <c r="W121" s="33">
        <f>SUM(W89:W90)</f>
        <v>898885</v>
      </c>
      <c r="X121" s="33">
        <f>SUM(X89:X90)</f>
        <v>517626</v>
      </c>
      <c r="Y121" s="33">
        <f>SUM(Y89:Y120)</f>
        <v>1979337</v>
      </c>
      <c r="Z121" s="33">
        <f t="shared" ref="Z121:AG121" si="39">SUM(Z89:Z90)</f>
        <v>517626</v>
      </c>
      <c r="AA121" s="33">
        <f t="shared" si="39"/>
        <v>517626</v>
      </c>
      <c r="AB121" s="33">
        <f t="shared" si="39"/>
        <v>517626</v>
      </c>
      <c r="AC121" s="33">
        <f t="shared" si="39"/>
        <v>1552878</v>
      </c>
      <c r="AD121" s="33">
        <f t="shared" si="39"/>
        <v>0</v>
      </c>
      <c r="AE121" s="33">
        <f t="shared" si="39"/>
        <v>0</v>
      </c>
      <c r="AF121" s="33">
        <f t="shared" si="39"/>
        <v>0</v>
      </c>
      <c r="AG121" s="33">
        <f t="shared" si="39"/>
        <v>0</v>
      </c>
      <c r="AH121" s="33">
        <f>SUM(AH89:AH120)</f>
        <v>7739599</v>
      </c>
      <c r="AI121" s="36">
        <f>IF(ISERROR(AH121/J121),0,AH121/J121)</f>
        <v>0.10164861583529507</v>
      </c>
      <c r="AJ121" s="36">
        <f>IF(ISERROR(AH121/$AH$236),0,AH121/$AH$236)</f>
        <v>1.0297447605461937E-2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x14ac:dyDescent="0.25">
      <c r="A122" s="187" t="s">
        <v>58</v>
      </c>
      <c r="B122" s="188"/>
      <c r="C122" s="188"/>
      <c r="D122" s="188"/>
      <c r="E122" s="189"/>
      <c r="F122" s="9"/>
      <c r="G122" s="10"/>
      <c r="H122" s="11"/>
      <c r="I122" s="11"/>
      <c r="J122" s="185">
        <v>91394997</v>
      </c>
      <c r="K122" s="13"/>
      <c r="L122" s="14"/>
      <c r="M122" s="15"/>
      <c r="N122" s="15"/>
      <c r="O122" s="15"/>
      <c r="P122" s="10"/>
      <c r="Q122" s="16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7"/>
      <c r="AJ122" s="17"/>
    </row>
    <row r="123" spans="1:106" ht="24.95" customHeight="1" x14ac:dyDescent="0.25">
      <c r="A123" s="19">
        <v>1</v>
      </c>
      <c r="B123" s="19"/>
      <c r="C123" s="29"/>
      <c r="D123" s="70"/>
      <c r="E123" s="64"/>
      <c r="F123" s="64"/>
      <c r="G123" s="29"/>
      <c r="H123" s="29"/>
      <c r="I123" s="29"/>
      <c r="J123" s="199"/>
      <c r="K123" s="93">
        <v>24609</v>
      </c>
      <c r="L123" s="106" t="s">
        <v>173</v>
      </c>
      <c r="M123" s="122"/>
      <c r="N123" s="122"/>
      <c r="O123" s="122"/>
      <c r="P123" s="10"/>
      <c r="Q123" s="16"/>
      <c r="R123" s="25"/>
      <c r="S123" s="25"/>
      <c r="T123" s="25"/>
      <c r="U123" s="25"/>
      <c r="V123" s="25"/>
      <c r="W123" s="25"/>
      <c r="X123" s="24"/>
      <c r="Y123" s="25">
        <f>SUM(V123:X123)</f>
        <v>0</v>
      </c>
      <c r="Z123" s="130"/>
      <c r="AA123" s="25"/>
      <c r="AB123" s="25"/>
      <c r="AC123" s="25">
        <f>SUM(Z123:AB123)</f>
        <v>0</v>
      </c>
      <c r="AD123" s="24"/>
      <c r="AE123" s="24"/>
      <c r="AF123" s="24"/>
      <c r="AG123" s="25">
        <f>SUM(AD123:AF123)</f>
        <v>0</v>
      </c>
      <c r="AH123" s="25">
        <f>SUM(U123,Y123,AC123,AG123)</f>
        <v>0</v>
      </c>
      <c r="AI123" s="26">
        <f>IF(ISERROR(AH123/$J$122),0,AH123/$J$122)</f>
        <v>0</v>
      </c>
      <c r="AJ123" s="27">
        <f t="shared" ref="AJ123:AJ153" si="40">IF(ISERROR(AH123/$AH$236),"-",AH123/$AH$236)</f>
        <v>0</v>
      </c>
    </row>
    <row r="124" spans="1:106" ht="24.95" customHeight="1" outlineLevel="1" x14ac:dyDescent="0.25">
      <c r="A124" s="19">
        <v>2</v>
      </c>
      <c r="B124" s="19"/>
      <c r="C124" s="29"/>
      <c r="D124" s="70"/>
      <c r="E124" s="64"/>
      <c r="F124" s="64"/>
      <c r="G124" s="29"/>
      <c r="H124" s="29"/>
      <c r="I124" s="29"/>
      <c r="J124" s="199"/>
      <c r="K124" s="93">
        <v>25356216</v>
      </c>
      <c r="L124" s="98" t="s">
        <v>174</v>
      </c>
      <c r="M124" s="24"/>
      <c r="N124" s="24"/>
      <c r="O124" s="24"/>
      <c r="P124" s="64"/>
      <c r="Q124" s="64"/>
      <c r="R124" s="24">
        <v>980327</v>
      </c>
      <c r="S124" s="24">
        <v>1398552</v>
      </c>
      <c r="T124" s="24">
        <v>1450204</v>
      </c>
      <c r="U124" s="25">
        <f>SUM(R124:T124)</f>
        <v>3829083</v>
      </c>
      <c r="V124" s="24">
        <v>2245484</v>
      </c>
      <c r="W124" s="24">
        <v>2055318</v>
      </c>
      <c r="X124" s="24">
        <v>1816484</v>
      </c>
      <c r="Y124" s="25">
        <f>SUM(V124:X124)</f>
        <v>6117286</v>
      </c>
      <c r="Z124" s="24">
        <v>1880366</v>
      </c>
      <c r="AA124" s="24">
        <v>4982499</v>
      </c>
      <c r="AB124" s="24">
        <v>1881209</v>
      </c>
      <c r="AC124" s="25">
        <f>SUM(Z124:AB124)</f>
        <v>8744074</v>
      </c>
      <c r="AD124" s="24"/>
      <c r="AE124" s="24"/>
      <c r="AF124" s="24"/>
      <c r="AG124" s="25">
        <f>SUM(AD124:AF124)</f>
        <v>0</v>
      </c>
      <c r="AH124" s="25">
        <f>SUM(U124,Y124,AC124,AG124)</f>
        <v>18690443</v>
      </c>
      <c r="AI124" s="26">
        <f>IF(ISERROR(AH124/$J$122),0,AH124/$J$122)</f>
        <v>0.20450181753384158</v>
      </c>
      <c r="AJ124" s="27">
        <f t="shared" si="40"/>
        <v>2.486741981275423E-2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25">
      <c r="A125" s="19">
        <v>3</v>
      </c>
      <c r="B125" s="19"/>
      <c r="C125" s="43" t="s">
        <v>148</v>
      </c>
      <c r="D125" s="107">
        <v>45335</v>
      </c>
      <c r="E125" s="70" t="s">
        <v>126</v>
      </c>
      <c r="F125" s="70" t="s">
        <v>134</v>
      </c>
      <c r="G125" s="43" t="s">
        <v>308</v>
      </c>
      <c r="H125" s="29"/>
      <c r="I125" s="29"/>
      <c r="J125" s="199"/>
      <c r="K125" s="93">
        <v>1250000</v>
      </c>
      <c r="L125" s="64" t="s">
        <v>309</v>
      </c>
      <c r="M125" s="24"/>
      <c r="N125" s="24"/>
      <c r="O125" s="24"/>
      <c r="P125" s="22"/>
      <c r="Q125" s="22"/>
      <c r="R125" s="24"/>
      <c r="S125" s="24"/>
      <c r="T125" s="93">
        <v>1250000</v>
      </c>
      <c r="U125" s="25">
        <f t="shared" ref="U125:U153" si="41">SUM(R125:T125)</f>
        <v>1250000</v>
      </c>
      <c r="V125" s="24"/>
      <c r="W125" s="24"/>
      <c r="X125" s="24"/>
      <c r="Y125" s="25">
        <f t="shared" ref="Y125:Y153" si="42">SUM(V125:X125)</f>
        <v>0</v>
      </c>
      <c r="Z125" s="24"/>
      <c r="AA125" s="24"/>
      <c r="AB125" s="24"/>
      <c r="AC125" s="25">
        <f t="shared" ref="AC125:AC129" si="43">SUM(Z125:AB125)</f>
        <v>0</v>
      </c>
      <c r="AD125" s="24"/>
      <c r="AE125" s="24"/>
      <c r="AF125" s="24"/>
      <c r="AG125" s="25">
        <f t="shared" ref="AG125:AG129" si="44">SUM(AD125:AF125)</f>
        <v>0</v>
      </c>
      <c r="AH125" s="25">
        <f t="shared" ref="AH125:AH129" si="45">SUM(U125,Y125,AC125,AG125)</f>
        <v>1250000</v>
      </c>
      <c r="AI125" s="26">
        <f t="shared" ref="AI125:AI129" si="46">IF(ISERROR(AH125/$J$122),0,AH125/$J$122)</f>
        <v>1.3676897434549947E-2</v>
      </c>
      <c r="AJ125" s="27">
        <f t="shared" si="40"/>
        <v>1.6631106478290957E-3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25">
      <c r="A126" s="19">
        <v>4</v>
      </c>
      <c r="B126" s="19"/>
      <c r="C126" s="43" t="s">
        <v>146</v>
      </c>
      <c r="D126" s="107">
        <v>45329</v>
      </c>
      <c r="E126" s="70" t="s">
        <v>125</v>
      </c>
      <c r="F126" s="70" t="s">
        <v>134</v>
      </c>
      <c r="G126" s="43" t="s">
        <v>308</v>
      </c>
      <c r="H126" s="29"/>
      <c r="I126" s="29"/>
      <c r="J126" s="199"/>
      <c r="K126" s="93">
        <v>1700000</v>
      </c>
      <c r="L126" s="64" t="s">
        <v>309</v>
      </c>
      <c r="M126" s="24"/>
      <c r="N126" s="24"/>
      <c r="O126" s="24"/>
      <c r="P126" s="22"/>
      <c r="Q126" s="22"/>
      <c r="R126" s="24"/>
      <c r="S126" s="24"/>
      <c r="T126" s="93">
        <v>1700000</v>
      </c>
      <c r="U126" s="25">
        <f t="shared" si="41"/>
        <v>1700000</v>
      </c>
      <c r="V126" s="24"/>
      <c r="W126" s="24"/>
      <c r="X126" s="24"/>
      <c r="Y126" s="25">
        <f t="shared" si="42"/>
        <v>0</v>
      </c>
      <c r="Z126" s="24"/>
      <c r="AA126" s="24"/>
      <c r="AB126" s="24"/>
      <c r="AC126" s="25">
        <f t="shared" si="43"/>
        <v>0</v>
      </c>
      <c r="AD126" s="24"/>
      <c r="AE126" s="24"/>
      <c r="AF126" s="24"/>
      <c r="AG126" s="25">
        <f t="shared" si="44"/>
        <v>0</v>
      </c>
      <c r="AH126" s="25">
        <f t="shared" si="45"/>
        <v>1700000</v>
      </c>
      <c r="AI126" s="26">
        <f t="shared" si="46"/>
        <v>1.8600580510987928E-2</v>
      </c>
      <c r="AJ126" s="27">
        <f t="shared" si="40"/>
        <v>2.2618304810475701E-3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25">
      <c r="A127" s="19">
        <v>5</v>
      </c>
      <c r="B127" s="19"/>
      <c r="C127" s="43" t="s">
        <v>265</v>
      </c>
      <c r="D127" s="107">
        <v>45439</v>
      </c>
      <c r="E127" s="70" t="s">
        <v>145</v>
      </c>
      <c r="F127" s="70" t="s">
        <v>134</v>
      </c>
      <c r="G127" s="43" t="s">
        <v>308</v>
      </c>
      <c r="H127" s="29"/>
      <c r="I127" s="29"/>
      <c r="J127" s="199"/>
      <c r="K127" s="93">
        <v>1519000</v>
      </c>
      <c r="L127" s="64" t="s">
        <v>309</v>
      </c>
      <c r="M127" s="24"/>
      <c r="N127" s="24"/>
      <c r="O127" s="24"/>
      <c r="P127" s="108"/>
      <c r="Q127" s="108"/>
      <c r="R127" s="24"/>
      <c r="S127" s="24"/>
      <c r="T127" s="93"/>
      <c r="U127" s="25">
        <f t="shared" si="41"/>
        <v>0</v>
      </c>
      <c r="V127" s="24"/>
      <c r="W127" s="24">
        <v>1519000</v>
      </c>
      <c r="X127" s="24"/>
      <c r="Y127" s="25">
        <f t="shared" si="42"/>
        <v>1519000</v>
      </c>
      <c r="Z127" s="24"/>
      <c r="AA127" s="24"/>
      <c r="AB127" s="24"/>
      <c r="AC127" s="25">
        <f t="shared" si="43"/>
        <v>0</v>
      </c>
      <c r="AD127" s="24"/>
      <c r="AE127" s="24"/>
      <c r="AF127" s="24"/>
      <c r="AG127" s="25">
        <f t="shared" si="44"/>
        <v>0</v>
      </c>
      <c r="AH127" s="25">
        <f t="shared" si="45"/>
        <v>1519000</v>
      </c>
      <c r="AI127" s="26">
        <f t="shared" si="46"/>
        <v>1.6620165762465094E-2</v>
      </c>
      <c r="AJ127" s="27">
        <f t="shared" si="40"/>
        <v>2.0210120592419173E-3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 x14ac:dyDescent="0.25">
      <c r="A128" s="19">
        <v>6</v>
      </c>
      <c r="B128" s="19"/>
      <c r="C128" s="43" t="s">
        <v>147</v>
      </c>
      <c r="D128" s="107">
        <v>45329</v>
      </c>
      <c r="E128" s="70" t="s">
        <v>128</v>
      </c>
      <c r="F128" s="70" t="s">
        <v>134</v>
      </c>
      <c r="G128" s="43" t="s">
        <v>308</v>
      </c>
      <c r="H128" s="29"/>
      <c r="I128" s="29"/>
      <c r="J128" s="199"/>
      <c r="K128" s="93">
        <v>1400000</v>
      </c>
      <c r="L128" s="64" t="s">
        <v>309</v>
      </c>
      <c r="M128" s="24"/>
      <c r="N128" s="24"/>
      <c r="O128" s="24"/>
      <c r="P128" s="64"/>
      <c r="Q128" s="64"/>
      <c r="R128" s="24"/>
      <c r="S128" s="24"/>
      <c r="T128" s="93">
        <v>1400000</v>
      </c>
      <c r="U128" s="25">
        <f t="shared" si="41"/>
        <v>1400000</v>
      </c>
      <c r="V128" s="24"/>
      <c r="W128" s="24"/>
      <c r="X128" s="24"/>
      <c r="Y128" s="25">
        <f t="shared" si="42"/>
        <v>0</v>
      </c>
      <c r="Z128" s="24"/>
      <c r="AA128" s="24"/>
      <c r="AB128" s="24"/>
      <c r="AC128" s="25">
        <f t="shared" si="43"/>
        <v>0</v>
      </c>
      <c r="AD128" s="24"/>
      <c r="AE128" s="24"/>
      <c r="AF128" s="24"/>
      <c r="AG128" s="25">
        <f t="shared" si="44"/>
        <v>0</v>
      </c>
      <c r="AH128" s="25">
        <f t="shared" si="45"/>
        <v>1400000</v>
      </c>
      <c r="AI128" s="26">
        <f t="shared" si="46"/>
        <v>1.5318125126695939E-2</v>
      </c>
      <c r="AJ128" s="27">
        <f t="shared" si="40"/>
        <v>1.8626839255685872E-3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 x14ac:dyDescent="0.25">
      <c r="A129" s="19">
        <v>7</v>
      </c>
      <c r="B129" s="19"/>
      <c r="C129" s="43" t="s">
        <v>266</v>
      </c>
      <c r="D129" s="107">
        <v>45420</v>
      </c>
      <c r="E129" s="70" t="s">
        <v>127</v>
      </c>
      <c r="F129" s="70" t="s">
        <v>134</v>
      </c>
      <c r="G129" s="43" t="s">
        <v>308</v>
      </c>
      <c r="H129" s="29"/>
      <c r="I129" s="29"/>
      <c r="J129" s="199"/>
      <c r="K129" s="93">
        <v>1500000</v>
      </c>
      <c r="L129" s="64" t="s">
        <v>309</v>
      </c>
      <c r="M129" s="24"/>
      <c r="N129" s="24"/>
      <c r="O129" s="24"/>
      <c r="P129" s="64"/>
      <c r="Q129" s="64"/>
      <c r="R129" s="24"/>
      <c r="S129" s="24"/>
      <c r="T129" s="93"/>
      <c r="U129" s="25">
        <f t="shared" si="41"/>
        <v>0</v>
      </c>
      <c r="V129" s="24"/>
      <c r="W129" s="24">
        <v>1500000</v>
      </c>
      <c r="X129" s="24"/>
      <c r="Y129" s="25">
        <f t="shared" si="42"/>
        <v>1500000</v>
      </c>
      <c r="Z129" s="24"/>
      <c r="AA129" s="24"/>
      <c r="AB129" s="24"/>
      <c r="AC129" s="25">
        <f t="shared" si="43"/>
        <v>0</v>
      </c>
      <c r="AD129" s="24"/>
      <c r="AE129" s="24"/>
      <c r="AF129" s="24"/>
      <c r="AG129" s="25">
        <f t="shared" si="44"/>
        <v>0</v>
      </c>
      <c r="AH129" s="25">
        <f t="shared" si="45"/>
        <v>1500000</v>
      </c>
      <c r="AI129" s="26">
        <f t="shared" si="46"/>
        <v>1.6412276921459936E-2</v>
      </c>
      <c r="AJ129" s="27">
        <f t="shared" si="40"/>
        <v>1.995732777394915E-3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 x14ac:dyDescent="0.25">
      <c r="A130" s="19">
        <v>8</v>
      </c>
      <c r="B130" s="19"/>
      <c r="C130" s="43" t="s">
        <v>590</v>
      </c>
      <c r="D130" s="107">
        <v>45541</v>
      </c>
      <c r="E130" s="70" t="s">
        <v>515</v>
      </c>
      <c r="F130" s="70" t="s">
        <v>134</v>
      </c>
      <c r="G130" s="43" t="s">
        <v>308</v>
      </c>
      <c r="H130" s="29"/>
      <c r="I130" s="29"/>
      <c r="J130" s="199"/>
      <c r="K130" s="93">
        <v>1945000</v>
      </c>
      <c r="L130" s="64" t="s">
        <v>309</v>
      </c>
      <c r="M130" s="24"/>
      <c r="N130" s="24"/>
      <c r="O130" s="24"/>
      <c r="P130" s="64"/>
      <c r="Q130" s="64"/>
      <c r="R130" s="24"/>
      <c r="S130" s="24"/>
      <c r="T130" s="93"/>
      <c r="U130" s="25">
        <f t="shared" si="41"/>
        <v>0</v>
      </c>
      <c r="V130" s="24"/>
      <c r="W130" s="24"/>
      <c r="X130" s="24"/>
      <c r="Y130" s="25">
        <f t="shared" si="42"/>
        <v>0</v>
      </c>
      <c r="Z130" s="24"/>
      <c r="AA130" s="24"/>
      <c r="AB130" s="24"/>
      <c r="AC130" s="25">
        <f t="shared" ref="AC130:AC153" si="47">SUM(Z130:AB130)</f>
        <v>0</v>
      </c>
      <c r="AD130" s="24"/>
      <c r="AE130" s="24"/>
      <c r="AF130" s="24"/>
      <c r="AG130" s="25">
        <f t="shared" ref="AG130:AG153" si="48">SUM(AD130:AF130)</f>
        <v>0</v>
      </c>
      <c r="AH130" s="25">
        <f t="shared" ref="AH130:AH153" si="49">SUM(U130,Y130,AC130,AG130)</f>
        <v>0</v>
      </c>
      <c r="AI130" s="26">
        <f t="shared" ref="AI130:AI153" si="50">IF(ISERROR(AH130/$J$122),0,AH130/$J$122)</f>
        <v>0</v>
      </c>
      <c r="AJ130" s="27">
        <f t="shared" si="40"/>
        <v>0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25">
      <c r="A131" s="19">
        <v>9</v>
      </c>
      <c r="B131" s="19"/>
      <c r="C131" s="43" t="s">
        <v>743</v>
      </c>
      <c r="D131" s="107">
        <v>45541</v>
      </c>
      <c r="E131" s="70" t="s">
        <v>512</v>
      </c>
      <c r="F131" s="70" t="s">
        <v>134</v>
      </c>
      <c r="G131" s="43" t="s">
        <v>308</v>
      </c>
      <c r="H131" s="29"/>
      <c r="I131" s="29"/>
      <c r="J131" s="199"/>
      <c r="K131" s="93">
        <v>2306000</v>
      </c>
      <c r="L131" s="64" t="s">
        <v>309</v>
      </c>
      <c r="M131" s="24"/>
      <c r="N131" s="24"/>
      <c r="O131" s="24"/>
      <c r="P131" s="64"/>
      <c r="Q131" s="64"/>
      <c r="R131" s="24"/>
      <c r="S131" s="24"/>
      <c r="T131" s="93"/>
      <c r="U131" s="25">
        <f t="shared" si="41"/>
        <v>0</v>
      </c>
      <c r="V131" s="24"/>
      <c r="W131" s="24"/>
      <c r="X131" s="24"/>
      <c r="Y131" s="25">
        <f t="shared" si="42"/>
        <v>0</v>
      </c>
      <c r="Z131" s="24"/>
      <c r="AA131" s="24"/>
      <c r="AB131" s="24"/>
      <c r="AC131" s="25">
        <f t="shared" si="47"/>
        <v>0</v>
      </c>
      <c r="AD131" s="24"/>
      <c r="AE131" s="24"/>
      <c r="AF131" s="24"/>
      <c r="AG131" s="25">
        <f t="shared" si="48"/>
        <v>0</v>
      </c>
      <c r="AH131" s="25">
        <f t="shared" si="49"/>
        <v>0</v>
      </c>
      <c r="AI131" s="26">
        <f t="shared" si="50"/>
        <v>0</v>
      </c>
      <c r="AJ131" s="27">
        <f t="shared" si="40"/>
        <v>0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25">
      <c r="A132" s="19">
        <v>10</v>
      </c>
      <c r="B132" s="19"/>
      <c r="C132" s="43" t="s">
        <v>590</v>
      </c>
      <c r="D132" s="107">
        <v>45541</v>
      </c>
      <c r="E132" s="70" t="s">
        <v>125</v>
      </c>
      <c r="F132" s="70" t="s">
        <v>134</v>
      </c>
      <c r="G132" s="43" t="s">
        <v>308</v>
      </c>
      <c r="H132" s="29"/>
      <c r="I132" s="29"/>
      <c r="J132" s="199"/>
      <c r="K132" s="93">
        <v>1945000</v>
      </c>
      <c r="L132" s="64" t="s">
        <v>309</v>
      </c>
      <c r="M132" s="24"/>
      <c r="N132" s="24"/>
      <c r="O132" s="24"/>
      <c r="P132" s="64"/>
      <c r="Q132" s="64"/>
      <c r="R132" s="24"/>
      <c r="S132" s="24"/>
      <c r="T132" s="93"/>
      <c r="U132" s="25">
        <f t="shared" si="41"/>
        <v>0</v>
      </c>
      <c r="V132" s="24"/>
      <c r="W132" s="24"/>
      <c r="X132" s="24"/>
      <c r="Y132" s="25">
        <f t="shared" si="42"/>
        <v>0</v>
      </c>
      <c r="Z132" s="24"/>
      <c r="AA132" s="24"/>
      <c r="AB132" s="24"/>
      <c r="AC132" s="25">
        <f t="shared" si="47"/>
        <v>0</v>
      </c>
      <c r="AD132" s="24"/>
      <c r="AE132" s="24"/>
      <c r="AF132" s="24"/>
      <c r="AG132" s="25">
        <f t="shared" si="48"/>
        <v>0</v>
      </c>
      <c r="AH132" s="25">
        <f t="shared" si="49"/>
        <v>0</v>
      </c>
      <c r="AI132" s="26">
        <f t="shared" si="50"/>
        <v>0</v>
      </c>
      <c r="AJ132" s="27">
        <f t="shared" si="40"/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 x14ac:dyDescent="0.25">
      <c r="A133" s="19">
        <v>11</v>
      </c>
      <c r="B133" s="19"/>
      <c r="C133" s="43" t="s">
        <v>590</v>
      </c>
      <c r="D133" s="107">
        <v>45539</v>
      </c>
      <c r="E133" s="70" t="s">
        <v>511</v>
      </c>
      <c r="F133" s="70" t="s">
        <v>134</v>
      </c>
      <c r="G133" s="43" t="s">
        <v>308</v>
      </c>
      <c r="H133" s="29"/>
      <c r="I133" s="29"/>
      <c r="J133" s="199"/>
      <c r="K133" s="93">
        <v>4151000</v>
      </c>
      <c r="L133" s="64" t="s">
        <v>309</v>
      </c>
      <c r="M133" s="24"/>
      <c r="N133" s="24"/>
      <c r="O133" s="24"/>
      <c r="P133" s="64"/>
      <c r="Q133" s="64"/>
      <c r="R133" s="24"/>
      <c r="S133" s="24"/>
      <c r="T133" s="93"/>
      <c r="U133" s="25">
        <f t="shared" si="41"/>
        <v>0</v>
      </c>
      <c r="V133" s="24"/>
      <c r="W133" s="24"/>
      <c r="X133" s="24"/>
      <c r="Y133" s="25">
        <f t="shared" si="42"/>
        <v>0</v>
      </c>
      <c r="Z133" s="24"/>
      <c r="AA133" s="24"/>
      <c r="AB133" s="24"/>
      <c r="AC133" s="25">
        <f t="shared" si="47"/>
        <v>0</v>
      </c>
      <c r="AD133" s="24"/>
      <c r="AE133" s="24"/>
      <c r="AF133" s="24"/>
      <c r="AG133" s="25">
        <f t="shared" si="48"/>
        <v>0</v>
      </c>
      <c r="AH133" s="25">
        <f t="shared" si="49"/>
        <v>0</v>
      </c>
      <c r="AI133" s="26">
        <f t="shared" si="50"/>
        <v>0</v>
      </c>
      <c r="AJ133" s="27">
        <f t="shared" si="40"/>
        <v>0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 x14ac:dyDescent="0.25">
      <c r="A134" s="19">
        <v>12</v>
      </c>
      <c r="B134" s="19"/>
      <c r="C134" s="43" t="s">
        <v>590</v>
      </c>
      <c r="D134" s="107">
        <v>45539</v>
      </c>
      <c r="E134" s="70" t="s">
        <v>514</v>
      </c>
      <c r="F134" s="70" t="s">
        <v>134</v>
      </c>
      <c r="G134" s="43" t="s">
        <v>308</v>
      </c>
      <c r="H134" s="29"/>
      <c r="I134" s="29"/>
      <c r="J134" s="199"/>
      <c r="K134" s="93">
        <v>1879000</v>
      </c>
      <c r="L134" s="64" t="s">
        <v>309</v>
      </c>
      <c r="M134" s="24"/>
      <c r="N134" s="24"/>
      <c r="O134" s="24"/>
      <c r="P134" s="64"/>
      <c r="Q134" s="64"/>
      <c r="R134" s="24"/>
      <c r="S134" s="24"/>
      <c r="T134" s="93"/>
      <c r="U134" s="25">
        <f t="shared" si="41"/>
        <v>0</v>
      </c>
      <c r="V134" s="24"/>
      <c r="W134" s="24"/>
      <c r="X134" s="24"/>
      <c r="Y134" s="25">
        <f t="shared" si="42"/>
        <v>0</v>
      </c>
      <c r="Z134" s="24"/>
      <c r="AA134" s="24"/>
      <c r="AB134" s="24"/>
      <c r="AC134" s="25">
        <f t="shared" si="47"/>
        <v>0</v>
      </c>
      <c r="AD134" s="24"/>
      <c r="AE134" s="24"/>
      <c r="AF134" s="24"/>
      <c r="AG134" s="25">
        <f t="shared" si="48"/>
        <v>0</v>
      </c>
      <c r="AH134" s="25">
        <f t="shared" si="49"/>
        <v>0</v>
      </c>
      <c r="AI134" s="26">
        <f t="shared" si="50"/>
        <v>0</v>
      </c>
      <c r="AJ134" s="27">
        <f t="shared" si="40"/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 x14ac:dyDescent="0.25">
      <c r="A135" s="19">
        <v>13</v>
      </c>
      <c r="B135" s="19"/>
      <c r="C135" s="43" t="s">
        <v>590</v>
      </c>
      <c r="D135" s="107">
        <v>45538</v>
      </c>
      <c r="E135" s="70" t="s">
        <v>516</v>
      </c>
      <c r="F135" s="70" t="s">
        <v>134</v>
      </c>
      <c r="G135" s="43" t="s">
        <v>308</v>
      </c>
      <c r="H135" s="29"/>
      <c r="I135" s="29"/>
      <c r="J135" s="199"/>
      <c r="K135" s="93">
        <v>1796333</v>
      </c>
      <c r="L135" s="64" t="s">
        <v>309</v>
      </c>
      <c r="M135" s="24"/>
      <c r="N135" s="24"/>
      <c r="O135" s="24"/>
      <c r="P135" s="64"/>
      <c r="Q135" s="64"/>
      <c r="R135" s="24"/>
      <c r="S135" s="24"/>
      <c r="T135" s="93"/>
      <c r="U135" s="25">
        <f t="shared" si="41"/>
        <v>0</v>
      </c>
      <c r="V135" s="24"/>
      <c r="W135" s="24"/>
      <c r="X135" s="24"/>
      <c r="Y135" s="25">
        <f t="shared" si="42"/>
        <v>0</v>
      </c>
      <c r="Z135" s="24"/>
      <c r="AA135" s="24"/>
      <c r="AB135" s="24"/>
      <c r="AC135" s="25">
        <f t="shared" si="47"/>
        <v>0</v>
      </c>
      <c r="AD135" s="24"/>
      <c r="AE135" s="24"/>
      <c r="AF135" s="24"/>
      <c r="AG135" s="25">
        <f t="shared" si="48"/>
        <v>0</v>
      </c>
      <c r="AH135" s="25">
        <f t="shared" si="49"/>
        <v>0</v>
      </c>
      <c r="AI135" s="26">
        <f t="shared" si="50"/>
        <v>0</v>
      </c>
      <c r="AJ135" s="27">
        <f t="shared" si="40"/>
        <v>0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 x14ac:dyDescent="0.25">
      <c r="A136" s="19">
        <v>14</v>
      </c>
      <c r="B136" s="19"/>
      <c r="C136" s="43" t="s">
        <v>590</v>
      </c>
      <c r="D136" s="107">
        <v>45538</v>
      </c>
      <c r="E136" s="70" t="s">
        <v>520</v>
      </c>
      <c r="F136" s="70" t="s">
        <v>134</v>
      </c>
      <c r="G136" s="43" t="s">
        <v>308</v>
      </c>
      <c r="H136" s="29"/>
      <c r="I136" s="29"/>
      <c r="J136" s="199"/>
      <c r="K136" s="93">
        <v>4481000</v>
      </c>
      <c r="L136" s="64" t="s">
        <v>309</v>
      </c>
      <c r="M136" s="24"/>
      <c r="N136" s="24"/>
      <c r="O136" s="24"/>
      <c r="P136" s="64"/>
      <c r="Q136" s="64"/>
      <c r="R136" s="24"/>
      <c r="S136" s="24"/>
      <c r="T136" s="93"/>
      <c r="U136" s="25">
        <f t="shared" si="41"/>
        <v>0</v>
      </c>
      <c r="V136" s="24"/>
      <c r="W136" s="24"/>
      <c r="X136" s="24"/>
      <c r="Y136" s="25">
        <f t="shared" si="42"/>
        <v>0</v>
      </c>
      <c r="Z136" s="24"/>
      <c r="AA136" s="24"/>
      <c r="AB136" s="24"/>
      <c r="AC136" s="25">
        <f t="shared" si="47"/>
        <v>0</v>
      </c>
      <c r="AD136" s="24"/>
      <c r="AE136" s="24"/>
      <c r="AF136" s="24"/>
      <c r="AG136" s="25">
        <f t="shared" si="48"/>
        <v>0</v>
      </c>
      <c r="AH136" s="25">
        <f t="shared" si="49"/>
        <v>0</v>
      </c>
      <c r="AI136" s="26">
        <f t="shared" si="50"/>
        <v>0</v>
      </c>
      <c r="AJ136" s="27">
        <f t="shared" si="40"/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 x14ac:dyDescent="0.25">
      <c r="A137" s="19">
        <v>15</v>
      </c>
      <c r="B137" s="19"/>
      <c r="C137" s="43" t="s">
        <v>590</v>
      </c>
      <c r="D137" s="107">
        <v>45538</v>
      </c>
      <c r="E137" s="70" t="s">
        <v>128</v>
      </c>
      <c r="F137" s="70" t="s">
        <v>134</v>
      </c>
      <c r="G137" s="43" t="s">
        <v>308</v>
      </c>
      <c r="H137" s="29"/>
      <c r="I137" s="29"/>
      <c r="J137" s="199"/>
      <c r="K137" s="93">
        <v>1556000</v>
      </c>
      <c r="L137" s="64" t="s">
        <v>309</v>
      </c>
      <c r="M137" s="24"/>
      <c r="N137" s="24"/>
      <c r="O137" s="24"/>
      <c r="P137" s="64"/>
      <c r="Q137" s="64"/>
      <c r="R137" s="24"/>
      <c r="S137" s="24"/>
      <c r="T137" s="93"/>
      <c r="U137" s="25">
        <f t="shared" si="41"/>
        <v>0</v>
      </c>
      <c r="V137" s="24"/>
      <c r="W137" s="24"/>
      <c r="X137" s="24"/>
      <c r="Y137" s="25">
        <f t="shared" si="42"/>
        <v>0</v>
      </c>
      <c r="Z137" s="24"/>
      <c r="AA137" s="24"/>
      <c r="AB137" s="24"/>
      <c r="AC137" s="25">
        <f t="shared" si="47"/>
        <v>0</v>
      </c>
      <c r="AD137" s="24"/>
      <c r="AE137" s="24"/>
      <c r="AF137" s="24"/>
      <c r="AG137" s="25">
        <f t="shared" si="48"/>
        <v>0</v>
      </c>
      <c r="AH137" s="25">
        <f t="shared" si="49"/>
        <v>0</v>
      </c>
      <c r="AI137" s="26">
        <f t="shared" si="50"/>
        <v>0</v>
      </c>
      <c r="AJ137" s="27">
        <f t="shared" si="40"/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 x14ac:dyDescent="0.25">
      <c r="A138" s="19">
        <v>16</v>
      </c>
      <c r="B138" s="19"/>
      <c r="C138" s="43" t="s">
        <v>590</v>
      </c>
      <c r="D138" s="107">
        <v>45538</v>
      </c>
      <c r="E138" s="70" t="s">
        <v>744</v>
      </c>
      <c r="F138" s="70" t="s">
        <v>134</v>
      </c>
      <c r="G138" s="43" t="s">
        <v>308</v>
      </c>
      <c r="H138" s="29"/>
      <c r="I138" s="29"/>
      <c r="J138" s="199"/>
      <c r="K138" s="93">
        <v>1945000</v>
      </c>
      <c r="L138" s="64" t="s">
        <v>309</v>
      </c>
      <c r="M138" s="24"/>
      <c r="N138" s="24"/>
      <c r="O138" s="24"/>
      <c r="P138" s="64"/>
      <c r="Q138" s="64"/>
      <c r="R138" s="24"/>
      <c r="S138" s="24"/>
      <c r="T138" s="93"/>
      <c r="U138" s="25">
        <f t="shared" si="41"/>
        <v>0</v>
      </c>
      <c r="V138" s="24"/>
      <c r="W138" s="24"/>
      <c r="X138" s="24"/>
      <c r="Y138" s="25">
        <f t="shared" si="42"/>
        <v>0</v>
      </c>
      <c r="Z138" s="24"/>
      <c r="AA138" s="24"/>
      <c r="AB138" s="24"/>
      <c r="AC138" s="25">
        <f t="shared" si="47"/>
        <v>0</v>
      </c>
      <c r="AD138" s="24"/>
      <c r="AE138" s="24"/>
      <c r="AF138" s="24"/>
      <c r="AG138" s="25">
        <f t="shared" si="48"/>
        <v>0</v>
      </c>
      <c r="AH138" s="25">
        <f t="shared" si="49"/>
        <v>0</v>
      </c>
      <c r="AI138" s="26">
        <f t="shared" si="50"/>
        <v>0</v>
      </c>
      <c r="AJ138" s="27">
        <f t="shared" si="40"/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 x14ac:dyDescent="0.25">
      <c r="A139" s="19">
        <v>17</v>
      </c>
      <c r="B139" s="19"/>
      <c r="C139" s="43" t="s">
        <v>590</v>
      </c>
      <c r="D139" s="107">
        <v>45538</v>
      </c>
      <c r="E139" s="70" t="s">
        <v>145</v>
      </c>
      <c r="F139" s="70" t="s">
        <v>134</v>
      </c>
      <c r="G139" s="43" t="s">
        <v>308</v>
      </c>
      <c r="H139" s="29"/>
      <c r="I139" s="29"/>
      <c r="J139" s="199"/>
      <c r="K139" s="93">
        <v>1879000</v>
      </c>
      <c r="L139" s="64" t="s">
        <v>309</v>
      </c>
      <c r="M139" s="24"/>
      <c r="N139" s="24"/>
      <c r="O139" s="24"/>
      <c r="P139" s="64"/>
      <c r="Q139" s="64"/>
      <c r="R139" s="24"/>
      <c r="S139" s="24"/>
      <c r="T139" s="93"/>
      <c r="U139" s="25">
        <f t="shared" si="41"/>
        <v>0</v>
      </c>
      <c r="V139" s="24"/>
      <c r="W139" s="24"/>
      <c r="X139" s="24"/>
      <c r="Y139" s="25">
        <f t="shared" si="42"/>
        <v>0</v>
      </c>
      <c r="Z139" s="24"/>
      <c r="AA139" s="24"/>
      <c r="AB139" s="24"/>
      <c r="AC139" s="25">
        <f t="shared" si="47"/>
        <v>0</v>
      </c>
      <c r="AD139" s="24"/>
      <c r="AE139" s="24"/>
      <c r="AF139" s="24"/>
      <c r="AG139" s="25">
        <f t="shared" si="48"/>
        <v>0</v>
      </c>
      <c r="AH139" s="25">
        <f t="shared" si="49"/>
        <v>0</v>
      </c>
      <c r="AI139" s="26">
        <f t="shared" si="50"/>
        <v>0</v>
      </c>
      <c r="AJ139" s="27">
        <f t="shared" si="40"/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25">
      <c r="A140" s="19">
        <v>18</v>
      </c>
      <c r="B140" s="19"/>
      <c r="C140" s="43" t="s">
        <v>590</v>
      </c>
      <c r="D140" s="107">
        <v>45538</v>
      </c>
      <c r="E140" s="70" t="s">
        <v>524</v>
      </c>
      <c r="F140" s="70" t="s">
        <v>134</v>
      </c>
      <c r="G140" s="43" t="s">
        <v>308</v>
      </c>
      <c r="H140" s="29"/>
      <c r="I140" s="29"/>
      <c r="J140" s="199"/>
      <c r="K140" s="93">
        <v>1992000</v>
      </c>
      <c r="L140" s="64" t="s">
        <v>309</v>
      </c>
      <c r="M140" s="24"/>
      <c r="N140" s="24"/>
      <c r="O140" s="24"/>
      <c r="P140" s="64"/>
      <c r="Q140" s="64"/>
      <c r="R140" s="24"/>
      <c r="S140" s="24"/>
      <c r="T140" s="93"/>
      <c r="U140" s="25">
        <f t="shared" si="41"/>
        <v>0</v>
      </c>
      <c r="V140" s="24"/>
      <c r="W140" s="24"/>
      <c r="X140" s="24"/>
      <c r="Y140" s="25">
        <f t="shared" si="42"/>
        <v>0</v>
      </c>
      <c r="Z140" s="24"/>
      <c r="AA140" s="24"/>
      <c r="AB140" s="24"/>
      <c r="AC140" s="25">
        <f t="shared" si="47"/>
        <v>0</v>
      </c>
      <c r="AD140" s="24"/>
      <c r="AE140" s="24"/>
      <c r="AF140" s="24"/>
      <c r="AG140" s="25">
        <f t="shared" si="48"/>
        <v>0</v>
      </c>
      <c r="AH140" s="25">
        <f t="shared" si="49"/>
        <v>0</v>
      </c>
      <c r="AI140" s="26">
        <f t="shared" si="50"/>
        <v>0</v>
      </c>
      <c r="AJ140" s="27">
        <f t="shared" si="40"/>
        <v>0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 x14ac:dyDescent="0.25">
      <c r="A141" s="18">
        <v>19</v>
      </c>
      <c r="B141" s="110"/>
      <c r="C141" s="43" t="s">
        <v>590</v>
      </c>
      <c r="D141" s="107">
        <v>45538</v>
      </c>
      <c r="E141" s="70" t="s">
        <v>528</v>
      </c>
      <c r="F141" s="70" t="s">
        <v>134</v>
      </c>
      <c r="G141" s="43" t="s">
        <v>308</v>
      </c>
      <c r="H141" s="29"/>
      <c r="I141" s="29"/>
      <c r="J141" s="199"/>
      <c r="K141" s="93">
        <v>1667000</v>
      </c>
      <c r="L141" s="64" t="s">
        <v>309</v>
      </c>
      <c r="M141" s="24"/>
      <c r="N141" s="24"/>
      <c r="O141" s="24"/>
      <c r="P141" s="64"/>
      <c r="Q141" s="64"/>
      <c r="R141" s="24"/>
      <c r="S141" s="24"/>
      <c r="T141" s="93"/>
      <c r="U141" s="25">
        <f t="shared" si="41"/>
        <v>0</v>
      </c>
      <c r="V141" s="24"/>
      <c r="W141" s="24"/>
      <c r="X141" s="24"/>
      <c r="Y141" s="25">
        <f t="shared" si="42"/>
        <v>0</v>
      </c>
      <c r="Z141" s="24"/>
      <c r="AA141" s="24"/>
      <c r="AB141" s="24"/>
      <c r="AC141" s="25">
        <f t="shared" si="47"/>
        <v>0</v>
      </c>
      <c r="AD141" s="24"/>
      <c r="AE141" s="24"/>
      <c r="AF141" s="24"/>
      <c r="AG141" s="25">
        <f t="shared" si="48"/>
        <v>0</v>
      </c>
      <c r="AH141" s="25">
        <f t="shared" si="49"/>
        <v>0</v>
      </c>
      <c r="AI141" s="26">
        <f t="shared" si="50"/>
        <v>0</v>
      </c>
      <c r="AJ141" s="27">
        <f t="shared" si="40"/>
        <v>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 x14ac:dyDescent="0.25">
      <c r="A142" s="18">
        <v>20</v>
      </c>
      <c r="B142" s="110"/>
      <c r="C142" s="43" t="s">
        <v>590</v>
      </c>
      <c r="D142" s="107">
        <v>45527</v>
      </c>
      <c r="E142" s="70" t="s">
        <v>745</v>
      </c>
      <c r="F142" s="70" t="s">
        <v>134</v>
      </c>
      <c r="G142" s="43" t="s">
        <v>308</v>
      </c>
      <c r="H142" s="29"/>
      <c r="I142" s="29"/>
      <c r="J142" s="199"/>
      <c r="K142" s="93">
        <v>2148333</v>
      </c>
      <c r="L142" s="64" t="s">
        <v>309</v>
      </c>
      <c r="M142" s="24"/>
      <c r="N142" s="24"/>
      <c r="O142" s="24"/>
      <c r="P142" s="64"/>
      <c r="Q142" s="64"/>
      <c r="R142" s="24"/>
      <c r="S142" s="24"/>
      <c r="T142" s="93"/>
      <c r="U142" s="25">
        <f t="shared" si="41"/>
        <v>0</v>
      </c>
      <c r="V142" s="24"/>
      <c r="W142" s="24"/>
      <c r="X142" s="24"/>
      <c r="Y142" s="25">
        <f t="shared" si="42"/>
        <v>0</v>
      </c>
      <c r="Z142" s="24"/>
      <c r="AA142" s="24"/>
      <c r="AB142" s="24"/>
      <c r="AC142" s="25">
        <f t="shared" si="47"/>
        <v>0</v>
      </c>
      <c r="AD142" s="24"/>
      <c r="AE142" s="24"/>
      <c r="AF142" s="24"/>
      <c r="AG142" s="25">
        <f t="shared" si="48"/>
        <v>0</v>
      </c>
      <c r="AH142" s="25">
        <f t="shared" si="49"/>
        <v>0</v>
      </c>
      <c r="AI142" s="26">
        <f t="shared" si="50"/>
        <v>0</v>
      </c>
      <c r="AJ142" s="27">
        <f t="shared" si="40"/>
        <v>0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 x14ac:dyDescent="0.25">
      <c r="A143" s="18">
        <v>21</v>
      </c>
      <c r="B143" s="110"/>
      <c r="C143" s="43" t="s">
        <v>590</v>
      </c>
      <c r="D143" s="107">
        <v>45527</v>
      </c>
      <c r="E143" s="70" t="s">
        <v>530</v>
      </c>
      <c r="F143" s="70" t="s">
        <v>134</v>
      </c>
      <c r="G143" s="43" t="s">
        <v>308</v>
      </c>
      <c r="H143" s="29"/>
      <c r="I143" s="29"/>
      <c r="J143" s="199"/>
      <c r="K143" s="93">
        <v>1667000</v>
      </c>
      <c r="L143" s="64" t="s">
        <v>309</v>
      </c>
      <c r="M143" s="24"/>
      <c r="N143" s="24"/>
      <c r="O143" s="24"/>
      <c r="P143" s="64"/>
      <c r="Q143" s="64"/>
      <c r="R143" s="24"/>
      <c r="S143" s="24"/>
      <c r="T143" s="93"/>
      <c r="U143" s="25">
        <f t="shared" si="41"/>
        <v>0</v>
      </c>
      <c r="V143" s="24"/>
      <c r="W143" s="24"/>
      <c r="X143" s="24"/>
      <c r="Y143" s="25">
        <f t="shared" si="42"/>
        <v>0</v>
      </c>
      <c r="Z143" s="24"/>
      <c r="AA143" s="24"/>
      <c r="AB143" s="24"/>
      <c r="AC143" s="25">
        <f t="shared" si="47"/>
        <v>0</v>
      </c>
      <c r="AD143" s="24"/>
      <c r="AE143" s="24"/>
      <c r="AF143" s="24"/>
      <c r="AG143" s="25">
        <f t="shared" si="48"/>
        <v>0</v>
      </c>
      <c r="AH143" s="25">
        <f t="shared" si="49"/>
        <v>0</v>
      </c>
      <c r="AI143" s="26">
        <f t="shared" si="50"/>
        <v>0</v>
      </c>
      <c r="AJ143" s="27">
        <f t="shared" si="40"/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25">
      <c r="A144" s="18">
        <v>22</v>
      </c>
      <c r="B144" s="110"/>
      <c r="C144" s="43" t="s">
        <v>590</v>
      </c>
      <c r="D144" s="107">
        <v>45527</v>
      </c>
      <c r="E144" s="70" t="s">
        <v>523</v>
      </c>
      <c r="F144" s="70" t="s">
        <v>134</v>
      </c>
      <c r="G144" s="43" t="s">
        <v>308</v>
      </c>
      <c r="H144" s="29"/>
      <c r="I144" s="29"/>
      <c r="J144" s="199"/>
      <c r="K144" s="93">
        <v>1389000</v>
      </c>
      <c r="L144" s="64" t="s">
        <v>309</v>
      </c>
      <c r="M144" s="24"/>
      <c r="N144" s="24"/>
      <c r="O144" s="24"/>
      <c r="P144" s="64"/>
      <c r="Q144" s="64"/>
      <c r="R144" s="24"/>
      <c r="S144" s="24"/>
      <c r="T144" s="93"/>
      <c r="U144" s="25">
        <f t="shared" si="41"/>
        <v>0</v>
      </c>
      <c r="V144" s="24"/>
      <c r="W144" s="24"/>
      <c r="X144" s="24"/>
      <c r="Y144" s="25">
        <f t="shared" si="42"/>
        <v>0</v>
      </c>
      <c r="Z144" s="24"/>
      <c r="AA144" s="24"/>
      <c r="AB144" s="24"/>
      <c r="AC144" s="25">
        <f t="shared" si="47"/>
        <v>0</v>
      </c>
      <c r="AD144" s="24"/>
      <c r="AE144" s="24"/>
      <c r="AF144" s="24"/>
      <c r="AG144" s="25">
        <f t="shared" si="48"/>
        <v>0</v>
      </c>
      <c r="AH144" s="25">
        <f t="shared" si="49"/>
        <v>0</v>
      </c>
      <c r="AI144" s="26">
        <f t="shared" si="50"/>
        <v>0</v>
      </c>
      <c r="AJ144" s="27">
        <f t="shared" si="40"/>
        <v>0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 x14ac:dyDescent="0.25">
      <c r="A145" s="18">
        <v>23</v>
      </c>
      <c r="B145" s="110"/>
      <c r="C145" s="43" t="s">
        <v>590</v>
      </c>
      <c r="D145" s="107">
        <v>45527</v>
      </c>
      <c r="E145" s="70" t="s">
        <v>513</v>
      </c>
      <c r="F145" s="70" t="s">
        <v>134</v>
      </c>
      <c r="G145" s="43" t="s">
        <v>308</v>
      </c>
      <c r="H145" s="29"/>
      <c r="I145" s="29"/>
      <c r="J145" s="199"/>
      <c r="K145" s="93">
        <v>2490000</v>
      </c>
      <c r="L145" s="64" t="s">
        <v>309</v>
      </c>
      <c r="M145" s="24"/>
      <c r="N145" s="24"/>
      <c r="O145" s="24"/>
      <c r="P145" s="64"/>
      <c r="Q145" s="64"/>
      <c r="R145" s="24"/>
      <c r="S145" s="24"/>
      <c r="T145" s="93"/>
      <c r="U145" s="25">
        <f t="shared" si="41"/>
        <v>0</v>
      </c>
      <c r="V145" s="24"/>
      <c r="W145" s="24"/>
      <c r="X145" s="24"/>
      <c r="Y145" s="25">
        <f t="shared" si="42"/>
        <v>0</v>
      </c>
      <c r="Z145" s="24"/>
      <c r="AA145" s="24"/>
      <c r="AB145" s="24"/>
      <c r="AC145" s="25">
        <f t="shared" si="47"/>
        <v>0</v>
      </c>
      <c r="AD145" s="24"/>
      <c r="AE145" s="24"/>
      <c r="AF145" s="24"/>
      <c r="AG145" s="25">
        <f t="shared" si="48"/>
        <v>0</v>
      </c>
      <c r="AH145" s="25">
        <f t="shared" si="49"/>
        <v>0</v>
      </c>
      <c r="AI145" s="26">
        <f t="shared" si="50"/>
        <v>0</v>
      </c>
      <c r="AJ145" s="27">
        <f t="shared" si="40"/>
        <v>0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 x14ac:dyDescent="0.25">
      <c r="A146" s="18">
        <v>24</v>
      </c>
      <c r="B146" s="110"/>
      <c r="C146" s="43" t="s">
        <v>590</v>
      </c>
      <c r="D146" s="107">
        <v>45524</v>
      </c>
      <c r="E146" s="70" t="s">
        <v>526</v>
      </c>
      <c r="F146" s="70" t="s">
        <v>134</v>
      </c>
      <c r="G146" s="43" t="s">
        <v>308</v>
      </c>
      <c r="H146" s="29"/>
      <c r="I146" s="29"/>
      <c r="J146" s="199"/>
      <c r="K146" s="93">
        <v>2030000</v>
      </c>
      <c r="L146" s="64" t="s">
        <v>309</v>
      </c>
      <c r="M146" s="24"/>
      <c r="N146" s="24"/>
      <c r="O146" s="24"/>
      <c r="P146" s="64"/>
      <c r="Q146" s="64"/>
      <c r="R146" s="24"/>
      <c r="S146" s="24"/>
      <c r="T146" s="93"/>
      <c r="U146" s="25">
        <f t="shared" si="41"/>
        <v>0</v>
      </c>
      <c r="V146" s="24"/>
      <c r="W146" s="24"/>
      <c r="X146" s="24"/>
      <c r="Y146" s="25">
        <f t="shared" si="42"/>
        <v>0</v>
      </c>
      <c r="Z146" s="24"/>
      <c r="AA146" s="24"/>
      <c r="AB146" s="24"/>
      <c r="AC146" s="25">
        <f t="shared" si="47"/>
        <v>0</v>
      </c>
      <c r="AD146" s="24"/>
      <c r="AE146" s="24"/>
      <c r="AF146" s="24"/>
      <c r="AG146" s="25">
        <f t="shared" si="48"/>
        <v>0</v>
      </c>
      <c r="AH146" s="25">
        <f t="shared" si="49"/>
        <v>0</v>
      </c>
      <c r="AI146" s="26">
        <f t="shared" si="50"/>
        <v>0</v>
      </c>
      <c r="AJ146" s="27">
        <f t="shared" si="40"/>
        <v>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 x14ac:dyDescent="0.25">
      <c r="A147" s="18">
        <v>25</v>
      </c>
      <c r="B147" s="110"/>
      <c r="C147" s="43" t="s">
        <v>590</v>
      </c>
      <c r="D147" s="107">
        <v>45524</v>
      </c>
      <c r="E147" s="70" t="s">
        <v>527</v>
      </c>
      <c r="F147" s="70" t="s">
        <v>134</v>
      </c>
      <c r="G147" s="43" t="s">
        <v>308</v>
      </c>
      <c r="H147" s="29"/>
      <c r="I147" s="29"/>
      <c r="J147" s="199"/>
      <c r="K147" s="93">
        <v>1389000</v>
      </c>
      <c r="L147" s="64" t="s">
        <v>309</v>
      </c>
      <c r="M147" s="24"/>
      <c r="N147" s="24"/>
      <c r="O147" s="24"/>
      <c r="P147" s="64"/>
      <c r="Q147" s="64"/>
      <c r="R147" s="24"/>
      <c r="S147" s="24"/>
      <c r="T147" s="93"/>
      <c r="U147" s="25">
        <f t="shared" si="41"/>
        <v>0</v>
      </c>
      <c r="V147" s="24"/>
      <c r="W147" s="24"/>
      <c r="X147" s="24"/>
      <c r="Y147" s="25">
        <f t="shared" si="42"/>
        <v>0</v>
      </c>
      <c r="Z147" s="24"/>
      <c r="AA147" s="24"/>
      <c r="AB147" s="24"/>
      <c r="AC147" s="25">
        <f t="shared" si="47"/>
        <v>0</v>
      </c>
      <c r="AD147" s="24"/>
      <c r="AE147" s="24"/>
      <c r="AF147" s="24"/>
      <c r="AG147" s="25">
        <f t="shared" si="48"/>
        <v>0</v>
      </c>
      <c r="AH147" s="25">
        <f t="shared" si="49"/>
        <v>0</v>
      </c>
      <c r="AI147" s="26">
        <f t="shared" si="50"/>
        <v>0</v>
      </c>
      <c r="AJ147" s="27">
        <f t="shared" si="40"/>
        <v>0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25">
      <c r="A148" s="18">
        <v>26</v>
      </c>
      <c r="B148" s="110"/>
      <c r="C148" s="43" t="s">
        <v>590</v>
      </c>
      <c r="D148" s="107">
        <v>45524</v>
      </c>
      <c r="E148" s="70" t="s">
        <v>525</v>
      </c>
      <c r="F148" s="70" t="s">
        <v>134</v>
      </c>
      <c r="G148" s="43" t="s">
        <v>308</v>
      </c>
      <c r="H148" s="29"/>
      <c r="I148" s="29"/>
      <c r="J148" s="199"/>
      <c r="K148" s="93">
        <v>1556000</v>
      </c>
      <c r="L148" s="64" t="s">
        <v>309</v>
      </c>
      <c r="M148" s="24"/>
      <c r="N148" s="24"/>
      <c r="O148" s="24"/>
      <c r="P148" s="64"/>
      <c r="Q148" s="64"/>
      <c r="R148" s="24"/>
      <c r="S148" s="24"/>
      <c r="T148" s="93"/>
      <c r="U148" s="25">
        <f t="shared" si="41"/>
        <v>0</v>
      </c>
      <c r="V148" s="24"/>
      <c r="W148" s="24"/>
      <c r="X148" s="24"/>
      <c r="Y148" s="25">
        <f t="shared" si="42"/>
        <v>0</v>
      </c>
      <c r="Z148" s="24"/>
      <c r="AA148" s="24"/>
      <c r="AB148" s="24"/>
      <c r="AC148" s="25">
        <f t="shared" si="47"/>
        <v>0</v>
      </c>
      <c r="AD148" s="24"/>
      <c r="AE148" s="24"/>
      <c r="AF148" s="24"/>
      <c r="AG148" s="25">
        <f t="shared" si="48"/>
        <v>0</v>
      </c>
      <c r="AH148" s="25">
        <f t="shared" si="49"/>
        <v>0</v>
      </c>
      <c r="AI148" s="26">
        <f t="shared" si="50"/>
        <v>0</v>
      </c>
      <c r="AJ148" s="27">
        <f t="shared" si="40"/>
        <v>0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 x14ac:dyDescent="0.25">
      <c r="A149" s="18">
        <v>27</v>
      </c>
      <c r="B149" s="110"/>
      <c r="C149" s="43" t="s">
        <v>590</v>
      </c>
      <c r="D149" s="107">
        <v>45524</v>
      </c>
      <c r="E149" s="70" t="s">
        <v>517</v>
      </c>
      <c r="F149" s="70" t="s">
        <v>134</v>
      </c>
      <c r="G149" s="43" t="s">
        <v>308</v>
      </c>
      <c r="H149" s="29"/>
      <c r="I149" s="29"/>
      <c r="J149" s="199"/>
      <c r="K149" s="93">
        <v>2223000</v>
      </c>
      <c r="L149" s="64" t="s">
        <v>309</v>
      </c>
      <c r="M149" s="24"/>
      <c r="N149" s="24"/>
      <c r="O149" s="24"/>
      <c r="P149" s="64"/>
      <c r="Q149" s="64"/>
      <c r="R149" s="24"/>
      <c r="S149" s="24"/>
      <c r="T149" s="93"/>
      <c r="U149" s="25">
        <f t="shared" si="41"/>
        <v>0</v>
      </c>
      <c r="V149" s="24"/>
      <c r="W149" s="24"/>
      <c r="X149" s="24"/>
      <c r="Y149" s="25">
        <f t="shared" si="42"/>
        <v>0</v>
      </c>
      <c r="Z149" s="24"/>
      <c r="AA149" s="24"/>
      <c r="AB149" s="24"/>
      <c r="AC149" s="25">
        <f t="shared" si="47"/>
        <v>0</v>
      </c>
      <c r="AD149" s="24"/>
      <c r="AE149" s="24"/>
      <c r="AF149" s="24"/>
      <c r="AG149" s="25">
        <f t="shared" si="48"/>
        <v>0</v>
      </c>
      <c r="AH149" s="25">
        <f t="shared" si="49"/>
        <v>0</v>
      </c>
      <c r="AI149" s="26">
        <f t="shared" si="50"/>
        <v>0</v>
      </c>
      <c r="AJ149" s="27">
        <f t="shared" si="40"/>
        <v>0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outlineLevel="1" x14ac:dyDescent="0.25">
      <c r="A150" s="18">
        <v>28</v>
      </c>
      <c r="B150" s="110"/>
      <c r="C150" s="43" t="s">
        <v>590</v>
      </c>
      <c r="D150" s="107">
        <v>45524</v>
      </c>
      <c r="E150" s="70" t="s">
        <v>518</v>
      </c>
      <c r="F150" s="70" t="s">
        <v>134</v>
      </c>
      <c r="G150" s="43" t="s">
        <v>308</v>
      </c>
      <c r="H150" s="29"/>
      <c r="I150" s="29"/>
      <c r="J150" s="199"/>
      <c r="K150" s="93">
        <v>1945000</v>
      </c>
      <c r="L150" s="64" t="s">
        <v>309</v>
      </c>
      <c r="M150" s="24"/>
      <c r="N150" s="24"/>
      <c r="O150" s="24"/>
      <c r="P150" s="64"/>
      <c r="Q150" s="64"/>
      <c r="R150" s="24"/>
      <c r="S150" s="24"/>
      <c r="T150" s="93"/>
      <c r="U150" s="25">
        <f t="shared" si="41"/>
        <v>0</v>
      </c>
      <c r="V150" s="24"/>
      <c r="W150" s="24"/>
      <c r="X150" s="24"/>
      <c r="Y150" s="25">
        <f t="shared" si="42"/>
        <v>0</v>
      </c>
      <c r="Z150" s="24"/>
      <c r="AA150" s="24"/>
      <c r="AB150" s="24"/>
      <c r="AC150" s="25">
        <f t="shared" si="47"/>
        <v>0</v>
      </c>
      <c r="AD150" s="24"/>
      <c r="AE150" s="24"/>
      <c r="AF150" s="24"/>
      <c r="AG150" s="25">
        <f t="shared" si="48"/>
        <v>0</v>
      </c>
      <c r="AH150" s="25">
        <f t="shared" si="49"/>
        <v>0</v>
      </c>
      <c r="AI150" s="26">
        <f t="shared" si="50"/>
        <v>0</v>
      </c>
      <c r="AJ150" s="27">
        <f t="shared" si="40"/>
        <v>0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 x14ac:dyDescent="0.25">
      <c r="A151" s="18">
        <v>29</v>
      </c>
      <c r="B151" s="110"/>
      <c r="C151" s="43" t="s">
        <v>590</v>
      </c>
      <c r="D151" s="107">
        <v>45524</v>
      </c>
      <c r="E151" s="70" t="s">
        <v>522</v>
      </c>
      <c r="F151" s="70" t="s">
        <v>134</v>
      </c>
      <c r="G151" s="43" t="s">
        <v>308</v>
      </c>
      <c r="H151" s="29"/>
      <c r="I151" s="29"/>
      <c r="J151" s="199"/>
      <c r="K151" s="93">
        <v>1945000</v>
      </c>
      <c r="L151" s="64" t="s">
        <v>309</v>
      </c>
      <c r="M151" s="24"/>
      <c r="N151" s="24"/>
      <c r="O151" s="24"/>
      <c r="P151" s="64"/>
      <c r="Q151" s="64"/>
      <c r="R151" s="24"/>
      <c r="S151" s="24"/>
      <c r="T151" s="93"/>
      <c r="U151" s="25">
        <f t="shared" si="41"/>
        <v>0</v>
      </c>
      <c r="V151" s="24"/>
      <c r="W151" s="24"/>
      <c r="X151" s="24"/>
      <c r="Y151" s="25">
        <f t="shared" si="42"/>
        <v>0</v>
      </c>
      <c r="Z151" s="24"/>
      <c r="AA151" s="24"/>
      <c r="AB151" s="24"/>
      <c r="AC151" s="25">
        <f t="shared" si="47"/>
        <v>0</v>
      </c>
      <c r="AD151" s="24"/>
      <c r="AE151" s="24"/>
      <c r="AF151" s="24"/>
      <c r="AG151" s="25">
        <f t="shared" si="48"/>
        <v>0</v>
      </c>
      <c r="AH151" s="25">
        <f t="shared" si="49"/>
        <v>0</v>
      </c>
      <c r="AI151" s="26">
        <f t="shared" si="50"/>
        <v>0</v>
      </c>
      <c r="AJ151" s="27">
        <f t="shared" si="40"/>
        <v>0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 x14ac:dyDescent="0.25">
      <c r="A152" s="18">
        <v>30</v>
      </c>
      <c r="B152" s="110"/>
      <c r="C152" s="43" t="s">
        <v>590</v>
      </c>
      <c r="D152" s="107">
        <v>45524</v>
      </c>
      <c r="E152" s="70" t="s">
        <v>521</v>
      </c>
      <c r="F152" s="70" t="s">
        <v>134</v>
      </c>
      <c r="G152" s="43" t="s">
        <v>308</v>
      </c>
      <c r="H152" s="29"/>
      <c r="I152" s="29"/>
      <c r="J152" s="199"/>
      <c r="K152" s="93">
        <v>1945000</v>
      </c>
      <c r="L152" s="64" t="s">
        <v>309</v>
      </c>
      <c r="M152" s="24"/>
      <c r="N152" s="24"/>
      <c r="O152" s="24"/>
      <c r="P152" s="64"/>
      <c r="Q152" s="64"/>
      <c r="R152" s="24"/>
      <c r="S152" s="24"/>
      <c r="T152" s="93"/>
      <c r="U152" s="25">
        <f t="shared" si="41"/>
        <v>0</v>
      </c>
      <c r="V152" s="24"/>
      <c r="W152" s="24"/>
      <c r="X152" s="24"/>
      <c r="Y152" s="25">
        <f t="shared" si="42"/>
        <v>0</v>
      </c>
      <c r="Z152" s="24"/>
      <c r="AA152" s="24"/>
      <c r="AB152" s="24"/>
      <c r="AC152" s="25">
        <f t="shared" si="47"/>
        <v>0</v>
      </c>
      <c r="AD152" s="24"/>
      <c r="AE152" s="24"/>
      <c r="AF152" s="24"/>
      <c r="AG152" s="25">
        <f t="shared" si="48"/>
        <v>0</v>
      </c>
      <c r="AH152" s="25">
        <f t="shared" si="49"/>
        <v>0</v>
      </c>
      <c r="AI152" s="26">
        <f t="shared" si="50"/>
        <v>0</v>
      </c>
      <c r="AJ152" s="27">
        <f t="shared" si="40"/>
        <v>0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 x14ac:dyDescent="0.25">
      <c r="A153" s="18">
        <v>31</v>
      </c>
      <c r="B153" s="110"/>
      <c r="C153" s="43" t="s">
        <v>590</v>
      </c>
      <c r="D153" s="107">
        <v>45524</v>
      </c>
      <c r="E153" s="70" t="s">
        <v>529</v>
      </c>
      <c r="F153" s="70" t="s">
        <v>134</v>
      </c>
      <c r="G153" s="43" t="s">
        <v>308</v>
      </c>
      <c r="H153" s="29"/>
      <c r="I153" s="29"/>
      <c r="J153" s="186"/>
      <c r="K153" s="93">
        <v>1997334</v>
      </c>
      <c r="L153" s="64" t="s">
        <v>309</v>
      </c>
      <c r="M153" s="24"/>
      <c r="N153" s="24"/>
      <c r="O153" s="24"/>
      <c r="P153" s="64"/>
      <c r="Q153" s="64"/>
      <c r="R153" s="24"/>
      <c r="S153" s="24"/>
      <c r="T153" s="93"/>
      <c r="U153" s="25">
        <f t="shared" si="41"/>
        <v>0</v>
      </c>
      <c r="V153" s="24"/>
      <c r="W153" s="24"/>
      <c r="X153" s="24"/>
      <c r="Y153" s="25">
        <f t="shared" si="42"/>
        <v>0</v>
      </c>
      <c r="Z153" s="24"/>
      <c r="AA153" s="24"/>
      <c r="AB153" s="24"/>
      <c r="AC153" s="25">
        <f t="shared" si="47"/>
        <v>0</v>
      </c>
      <c r="AD153" s="24"/>
      <c r="AE153" s="24"/>
      <c r="AF153" s="24"/>
      <c r="AG153" s="25">
        <f t="shared" si="48"/>
        <v>0</v>
      </c>
      <c r="AH153" s="25">
        <f t="shared" si="49"/>
        <v>0</v>
      </c>
      <c r="AI153" s="26">
        <f t="shared" si="50"/>
        <v>0</v>
      </c>
      <c r="AJ153" s="27">
        <f t="shared" si="40"/>
        <v>0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s="37" customFormat="1" ht="12.75" customHeight="1" x14ac:dyDescent="0.25">
      <c r="A154" s="180" t="s">
        <v>59</v>
      </c>
      <c r="B154" s="181"/>
      <c r="C154" s="182"/>
      <c r="D154" s="182"/>
      <c r="E154" s="182"/>
      <c r="F154" s="182"/>
      <c r="G154" s="182"/>
      <c r="H154" s="182"/>
      <c r="I154" s="183"/>
      <c r="J154" s="33">
        <f>+J122</f>
        <v>91394997</v>
      </c>
      <c r="K154" s="33">
        <f>SUM(K123:K153)</f>
        <v>83016825</v>
      </c>
      <c r="L154" s="32"/>
      <c r="M154" s="33">
        <f>SUM(M124:M129)</f>
        <v>0</v>
      </c>
      <c r="N154" s="33">
        <f>SUM(N124:N129)</f>
        <v>0</v>
      </c>
      <c r="O154" s="33">
        <f>SUM(O124:O129)</f>
        <v>0</v>
      </c>
      <c r="P154" s="34"/>
      <c r="Q154" s="35"/>
      <c r="R154" s="33">
        <f>SUM(R124:R129)</f>
        <v>980327</v>
      </c>
      <c r="S154" s="33">
        <f>SUM(S124:S129)</f>
        <v>1398552</v>
      </c>
      <c r="T154" s="33">
        <f>SUM(T124:T129)</f>
        <v>5800204</v>
      </c>
      <c r="U154" s="33">
        <f>SUM(U124:U129)</f>
        <v>8179083</v>
      </c>
      <c r="V154" s="33">
        <f>SUM(V123:V129)</f>
        <v>2245484</v>
      </c>
      <c r="W154" s="33">
        <f>SUM(W123:W129)</f>
        <v>5074318</v>
      </c>
      <c r="X154" s="33">
        <f>SUM(X123:X129)</f>
        <v>1816484</v>
      </c>
      <c r="Y154" s="33">
        <f>SUM(Y123:Y129)</f>
        <v>9136286</v>
      </c>
      <c r="Z154" s="33">
        <f t="shared" ref="Z154:AG154" si="51">SUM(Z124:Z129)</f>
        <v>1880366</v>
      </c>
      <c r="AA154" s="33">
        <f t="shared" si="51"/>
        <v>4982499</v>
      </c>
      <c r="AB154" s="33">
        <f t="shared" si="51"/>
        <v>1881209</v>
      </c>
      <c r="AC154" s="33">
        <f t="shared" si="51"/>
        <v>8744074</v>
      </c>
      <c r="AD154" s="33">
        <f t="shared" si="51"/>
        <v>0</v>
      </c>
      <c r="AE154" s="33">
        <f t="shared" si="51"/>
        <v>0</v>
      </c>
      <c r="AF154" s="33">
        <f t="shared" si="51"/>
        <v>0</v>
      </c>
      <c r="AG154" s="33">
        <f t="shared" si="51"/>
        <v>0</v>
      </c>
      <c r="AH154" s="33">
        <f>SUM(AH123:AH129)</f>
        <v>26059443</v>
      </c>
      <c r="AI154" s="36">
        <f>IF(ISERROR(AH154/J154),0,AH154/J154)</f>
        <v>0.28512986329000045</v>
      </c>
      <c r="AJ154" s="36">
        <f>IF(ISERROR(AH154/$AH$236),0,AH154/$AH$236)</f>
        <v>3.4671789703836317E-2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x14ac:dyDescent="0.25">
      <c r="A155" s="187" t="s">
        <v>60</v>
      </c>
      <c r="B155" s="188"/>
      <c r="C155" s="188"/>
      <c r="D155" s="188"/>
      <c r="E155" s="189"/>
      <c r="F155" s="9"/>
      <c r="G155" s="10"/>
      <c r="H155" s="11"/>
      <c r="I155" s="11"/>
      <c r="J155" s="185">
        <v>104564992</v>
      </c>
      <c r="K155" s="13"/>
      <c r="L155" s="14"/>
      <c r="M155" s="15"/>
      <c r="N155" s="15"/>
      <c r="O155" s="15"/>
      <c r="P155" s="10"/>
      <c r="Q155" s="16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7"/>
      <c r="AJ155" s="17"/>
    </row>
    <row r="156" spans="1:106" ht="24.95" customHeight="1" outlineLevel="1" x14ac:dyDescent="0.25">
      <c r="A156" s="19">
        <v>1</v>
      </c>
      <c r="B156" s="19"/>
      <c r="C156" s="40"/>
      <c r="D156" s="41"/>
      <c r="E156" s="70"/>
      <c r="F156" s="70"/>
      <c r="G156" s="43"/>
      <c r="H156" s="55"/>
      <c r="I156" s="55"/>
      <c r="J156" s="199"/>
      <c r="K156" s="93">
        <f>33824209+710000</f>
        <v>34534209</v>
      </c>
      <c r="L156" s="98" t="s">
        <v>174</v>
      </c>
      <c r="M156" s="47"/>
      <c r="N156" s="48"/>
      <c r="O156" s="47"/>
      <c r="P156" s="43"/>
      <c r="Q156" s="43"/>
      <c r="R156" s="93">
        <v>989995</v>
      </c>
      <c r="S156" s="93">
        <v>295048</v>
      </c>
      <c r="T156" s="93">
        <v>5913578</v>
      </c>
      <c r="U156" s="25">
        <f>SUM(R156:T156)</f>
        <v>7198621</v>
      </c>
      <c r="V156" s="24">
        <v>2095520</v>
      </c>
      <c r="W156" s="24">
        <v>14703728</v>
      </c>
      <c r="X156" s="24">
        <v>3568811</v>
      </c>
      <c r="Y156" s="25">
        <f>SUM(V156:X156)</f>
        <v>20368059</v>
      </c>
      <c r="Z156" s="24">
        <v>318214</v>
      </c>
      <c r="AA156" s="24">
        <v>3777560</v>
      </c>
      <c r="AB156" s="24">
        <v>291903</v>
      </c>
      <c r="AC156" s="25">
        <f>SUM(Z156:AB156)</f>
        <v>4387677</v>
      </c>
      <c r="AD156" s="24"/>
      <c r="AE156" s="24">
        <v>0</v>
      </c>
      <c r="AF156" s="24">
        <v>0</v>
      </c>
      <c r="AG156" s="25">
        <f>SUM(AD156:AF156)</f>
        <v>0</v>
      </c>
      <c r="AH156" s="25">
        <f>SUM(U156,Y156,AC156,AG156)</f>
        <v>31954357</v>
      </c>
      <c r="AI156" s="26">
        <f>IF(ISERROR(AH156/J155),0,AH156/J155)</f>
        <v>0.3055932620355386</v>
      </c>
      <c r="AJ156" s="27">
        <f>IF(ISERROR(AH156/$AH$236),"-",AH156/$AH$236)</f>
        <v>4.2514905096985758E-2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s="37" customFormat="1" ht="12.75" customHeight="1" x14ac:dyDescent="0.25">
      <c r="A157" s="180" t="s">
        <v>61</v>
      </c>
      <c r="B157" s="181"/>
      <c r="C157" s="182"/>
      <c r="D157" s="182"/>
      <c r="E157" s="182"/>
      <c r="F157" s="182"/>
      <c r="G157" s="182"/>
      <c r="H157" s="182"/>
      <c r="I157" s="183"/>
      <c r="J157" s="33">
        <f>SUM(J155:J156)</f>
        <v>104564992</v>
      </c>
      <c r="K157" s="33">
        <f>SUM(K156:K156)</f>
        <v>34534209</v>
      </c>
      <c r="L157" s="32"/>
      <c r="M157" s="33">
        <f>SUM(M156:M156)</f>
        <v>0</v>
      </c>
      <c r="N157" s="33">
        <f>SUM(N156:N156)</f>
        <v>0</v>
      </c>
      <c r="O157" s="33">
        <f>SUM(O156:O156)</f>
        <v>0</v>
      </c>
      <c r="P157" s="34"/>
      <c r="Q157" s="35"/>
      <c r="R157" s="33">
        <f t="shared" ref="R157:AH157" si="52">SUM(R156:R156)</f>
        <v>989995</v>
      </c>
      <c r="S157" s="33">
        <f t="shared" si="52"/>
        <v>295048</v>
      </c>
      <c r="T157" s="33">
        <f t="shared" si="52"/>
        <v>5913578</v>
      </c>
      <c r="U157" s="33">
        <f t="shared" si="52"/>
        <v>7198621</v>
      </c>
      <c r="V157" s="33">
        <f t="shared" si="52"/>
        <v>2095520</v>
      </c>
      <c r="W157" s="33">
        <f t="shared" si="52"/>
        <v>14703728</v>
      </c>
      <c r="X157" s="33">
        <f t="shared" si="52"/>
        <v>3568811</v>
      </c>
      <c r="Y157" s="33">
        <f t="shared" si="52"/>
        <v>20368059</v>
      </c>
      <c r="Z157" s="33">
        <f t="shared" si="52"/>
        <v>318214</v>
      </c>
      <c r="AA157" s="33">
        <f t="shared" si="52"/>
        <v>3777560</v>
      </c>
      <c r="AB157" s="33">
        <f t="shared" si="52"/>
        <v>291903</v>
      </c>
      <c r="AC157" s="33">
        <f t="shared" si="52"/>
        <v>4387677</v>
      </c>
      <c r="AD157" s="33">
        <f t="shared" si="52"/>
        <v>0</v>
      </c>
      <c r="AE157" s="33">
        <f t="shared" si="52"/>
        <v>0</v>
      </c>
      <c r="AF157" s="33">
        <f t="shared" si="52"/>
        <v>0</v>
      </c>
      <c r="AG157" s="33">
        <f t="shared" si="52"/>
        <v>0</v>
      </c>
      <c r="AH157" s="33">
        <f t="shared" si="52"/>
        <v>31954357</v>
      </c>
      <c r="AI157" s="36">
        <f>IF(ISERROR(AH157/J157),0,AH157/J157)</f>
        <v>0.3055932620355386</v>
      </c>
      <c r="AJ157" s="36">
        <f>IF(ISERROR(AH157/$AH$236),0,AH157/$AH$236)</f>
        <v>4.2514905096985758E-2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x14ac:dyDescent="0.25">
      <c r="A158" s="187" t="s">
        <v>62</v>
      </c>
      <c r="B158" s="188"/>
      <c r="C158" s="188"/>
      <c r="D158" s="188"/>
      <c r="E158" s="189"/>
      <c r="F158" s="9"/>
      <c r="G158" s="10"/>
      <c r="H158" s="11"/>
      <c r="I158" s="11"/>
      <c r="J158" s="185">
        <v>83655046</v>
      </c>
      <c r="K158" s="13"/>
      <c r="L158" s="14"/>
      <c r="M158" s="15"/>
      <c r="N158" s="15"/>
      <c r="O158" s="15"/>
      <c r="P158" s="10"/>
      <c r="Q158" s="16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7"/>
      <c r="AJ158" s="17"/>
    </row>
    <row r="159" spans="1:106" ht="24.95" customHeight="1" outlineLevel="1" x14ac:dyDescent="0.25">
      <c r="A159" s="19">
        <v>1</v>
      </c>
      <c r="B159" s="19"/>
      <c r="C159" s="40"/>
      <c r="D159" s="41"/>
      <c r="E159" s="70"/>
      <c r="F159" s="43"/>
      <c r="G159" s="43"/>
      <c r="H159" s="55"/>
      <c r="I159" s="55"/>
      <c r="J159" s="199"/>
      <c r="K159" s="93">
        <v>1116578</v>
      </c>
      <c r="L159" s="106" t="s">
        <v>173</v>
      </c>
      <c r="M159" s="47"/>
      <c r="N159" s="48"/>
      <c r="O159" s="97"/>
      <c r="P159" s="43"/>
      <c r="Q159" s="43"/>
      <c r="R159" s="93"/>
      <c r="S159" s="93"/>
      <c r="T159" s="93"/>
      <c r="U159" s="25">
        <f>SUM(R159:T159)</f>
        <v>0</v>
      </c>
      <c r="V159" s="24"/>
      <c r="W159" s="24"/>
      <c r="X159" s="24"/>
      <c r="Y159" s="25">
        <f>SUM(V159:X159)</f>
        <v>0</v>
      </c>
      <c r="Z159" s="24"/>
      <c r="AA159" s="24"/>
      <c r="AB159" s="24"/>
      <c r="AC159" s="25">
        <f>SUM(Z159:AB159)</f>
        <v>0</v>
      </c>
      <c r="AD159" s="24">
        <v>0</v>
      </c>
      <c r="AE159" s="24">
        <v>0</v>
      </c>
      <c r="AF159" s="24">
        <v>0</v>
      </c>
      <c r="AG159" s="25">
        <f>SUM(AD159:AF159)</f>
        <v>0</v>
      </c>
      <c r="AH159" s="25">
        <f>SUM(U159,Y159,AC159,AG159)</f>
        <v>0</v>
      </c>
      <c r="AI159" s="26">
        <f>IF(ISERROR(AH159/J158),0,AH159/J158)</f>
        <v>0</v>
      </c>
      <c r="AJ159" s="27">
        <f>IF(ISERROR(AH159/$AH$236),"-",AH159/$AH$236)</f>
        <v>0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 x14ac:dyDescent="0.25">
      <c r="A160" s="19">
        <v>2</v>
      </c>
      <c r="B160" s="19"/>
      <c r="C160" s="40"/>
      <c r="D160" s="41"/>
      <c r="E160" s="70"/>
      <c r="F160" s="43"/>
      <c r="G160" s="43"/>
      <c r="H160" s="55"/>
      <c r="I160" s="55"/>
      <c r="J160" s="186"/>
      <c r="K160" s="93">
        <f>29892296+238500</f>
        <v>30130796</v>
      </c>
      <c r="L160" s="98" t="s">
        <v>174</v>
      </c>
      <c r="M160" s="47"/>
      <c r="N160" s="48"/>
      <c r="O160" s="97"/>
      <c r="P160" s="43"/>
      <c r="Q160" s="43"/>
      <c r="R160" s="93">
        <v>1091096</v>
      </c>
      <c r="S160" s="93">
        <v>1989518</v>
      </c>
      <c r="T160" s="93">
        <v>1974969</v>
      </c>
      <c r="U160" s="25">
        <f>SUM(R160:T160)</f>
        <v>5055583</v>
      </c>
      <c r="V160" s="24">
        <v>4065973</v>
      </c>
      <c r="W160" s="24">
        <f>4136648+192100</f>
        <v>4328748</v>
      </c>
      <c r="X160" s="24">
        <f>2006707+19000</f>
        <v>2025707</v>
      </c>
      <c r="Y160" s="25">
        <f>SUM(V160:X160)</f>
        <v>10420428</v>
      </c>
      <c r="Z160" s="24">
        <f>1955831+27400</f>
        <v>1983231</v>
      </c>
      <c r="AA160" s="24">
        <v>4341315</v>
      </c>
      <c r="AB160" s="24">
        <v>2065350</v>
      </c>
      <c r="AC160" s="25">
        <f>SUM(Z160:AB160)</f>
        <v>8389896</v>
      </c>
      <c r="AD160" s="24">
        <v>0</v>
      </c>
      <c r="AE160" s="24">
        <v>0</v>
      </c>
      <c r="AF160" s="24">
        <v>0</v>
      </c>
      <c r="AG160" s="25">
        <f>SUM(AD160:AF160)</f>
        <v>0</v>
      </c>
      <c r="AH160" s="25">
        <f>SUM(U160,Y160,AC160,AG160)</f>
        <v>23865907</v>
      </c>
      <c r="AI160" s="26">
        <f>IF(ISERROR(AH160/J158),0,AH160/J158)</f>
        <v>0.28528950901539163</v>
      </c>
      <c r="AJ160" s="27">
        <f>IF(ISERROR(AH160/$AH$236),"-",AH160/$AH$236)</f>
        <v>3.1753315241439165E-2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s="37" customFormat="1" ht="12.75" customHeight="1" x14ac:dyDescent="0.25">
      <c r="A161" s="180" t="s">
        <v>63</v>
      </c>
      <c r="B161" s="181"/>
      <c r="C161" s="182"/>
      <c r="D161" s="182"/>
      <c r="E161" s="182"/>
      <c r="F161" s="182"/>
      <c r="G161" s="182"/>
      <c r="H161" s="182"/>
      <c r="I161" s="183"/>
      <c r="J161" s="33">
        <f>+J158</f>
        <v>83655046</v>
      </c>
      <c r="K161" s="33">
        <f>SUM(K159:K160)</f>
        <v>31247374</v>
      </c>
      <c r="L161" s="32"/>
      <c r="M161" s="33">
        <f>SUM(M159:M159)</f>
        <v>0</v>
      </c>
      <c r="N161" s="33">
        <f>SUM(N159:N159)</f>
        <v>0</v>
      </c>
      <c r="O161" s="33">
        <f>SUM(O159:O159)</f>
        <v>0</v>
      </c>
      <c r="P161" s="34"/>
      <c r="Q161" s="35"/>
      <c r="R161" s="33">
        <f t="shared" ref="R161:U161" si="53">SUM(R159:R160)</f>
        <v>1091096</v>
      </c>
      <c r="S161" s="33">
        <f t="shared" si="53"/>
        <v>1989518</v>
      </c>
      <c r="T161" s="33">
        <f t="shared" si="53"/>
        <v>1974969</v>
      </c>
      <c r="U161" s="33">
        <f t="shared" si="53"/>
        <v>5055583</v>
      </c>
      <c r="V161" s="33">
        <f>SUM(V159:V160)</f>
        <v>4065973</v>
      </c>
      <c r="W161" s="33">
        <f t="shared" ref="W161:Y161" si="54">SUM(W159:W160)</f>
        <v>4328748</v>
      </c>
      <c r="X161" s="33">
        <f t="shared" si="54"/>
        <v>2025707</v>
      </c>
      <c r="Y161" s="33">
        <f t="shared" si="54"/>
        <v>10420428</v>
      </c>
      <c r="Z161" s="33">
        <f>SUM(Z159:Z160)</f>
        <v>1983231</v>
      </c>
      <c r="AA161" s="33">
        <f t="shared" ref="AA161" si="55">SUM(AA159:AA160)</f>
        <v>4341315</v>
      </c>
      <c r="AB161" s="33">
        <f>SUM(AB159:AB160)</f>
        <v>2065350</v>
      </c>
      <c r="AC161" s="33">
        <f>SUM(AC159:AC160)</f>
        <v>8389896</v>
      </c>
      <c r="AD161" s="33">
        <f t="shared" ref="AD161:AG161" si="56">SUM(AD159:AD159)</f>
        <v>0</v>
      </c>
      <c r="AE161" s="33">
        <f t="shared" si="56"/>
        <v>0</v>
      </c>
      <c r="AF161" s="33">
        <f t="shared" si="56"/>
        <v>0</v>
      </c>
      <c r="AG161" s="33">
        <f t="shared" si="56"/>
        <v>0</v>
      </c>
      <c r="AH161" s="33">
        <f>SUM(AH159:AH160)</f>
        <v>23865907</v>
      </c>
      <c r="AI161" s="36">
        <f>IF(ISERROR(AH161/J161),0,AH161/J161)</f>
        <v>0.28528950901539163</v>
      </c>
      <c r="AJ161" s="36">
        <f>IF(ISERROR(AH161/$AH$236),0,AH161/$AH$236)</f>
        <v>3.1753315241439165E-2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x14ac:dyDescent="0.25">
      <c r="A162" s="187" t="s">
        <v>64</v>
      </c>
      <c r="B162" s="188"/>
      <c r="C162" s="188"/>
      <c r="D162" s="188"/>
      <c r="E162" s="189"/>
      <c r="F162" s="9"/>
      <c r="G162" s="10"/>
      <c r="H162" s="11"/>
      <c r="I162" s="11"/>
      <c r="J162" s="185">
        <v>45302299</v>
      </c>
      <c r="K162" s="13"/>
      <c r="L162" s="14"/>
      <c r="M162" s="15"/>
      <c r="N162" s="15"/>
      <c r="O162" s="15"/>
      <c r="P162" s="10"/>
      <c r="Q162" s="16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7"/>
      <c r="AJ162" s="17"/>
    </row>
    <row r="163" spans="1:106" ht="24.95" customHeight="1" outlineLevel="1" x14ac:dyDescent="0.25">
      <c r="A163" s="19">
        <v>1</v>
      </c>
      <c r="B163" s="46"/>
      <c r="C163" s="46"/>
      <c r="D163" s="44"/>
      <c r="E163" s="59"/>
      <c r="F163" s="60"/>
      <c r="G163" s="10"/>
      <c r="H163" s="55"/>
      <c r="I163" s="55"/>
      <c r="J163" s="199"/>
      <c r="K163" s="93">
        <v>612163</v>
      </c>
      <c r="L163" s="106" t="s">
        <v>173</v>
      </c>
      <c r="M163" s="62"/>
      <c r="N163" s="62"/>
      <c r="O163" s="10"/>
      <c r="P163" s="10"/>
      <c r="Q163" s="10"/>
      <c r="R163" s="93"/>
      <c r="S163" s="93"/>
      <c r="T163" s="93"/>
      <c r="U163" s="25">
        <f>SUM(R163:T163)</f>
        <v>0</v>
      </c>
      <c r="V163" s="24"/>
      <c r="W163" s="24"/>
      <c r="X163" s="24"/>
      <c r="Y163" s="25">
        <f>SUM(V163:X163)</f>
        <v>0</v>
      </c>
      <c r="Z163" s="24"/>
      <c r="AA163" s="24"/>
      <c r="AB163" s="24"/>
      <c r="AC163" s="25">
        <f>SUM(Z163:AB163)</f>
        <v>0</v>
      </c>
      <c r="AD163" s="24"/>
      <c r="AE163" s="24"/>
      <c r="AF163" s="24"/>
      <c r="AG163" s="25">
        <f>SUM(AD163:AF163)</f>
        <v>0</v>
      </c>
      <c r="AH163" s="25">
        <f>SUM(U163,Y163,AC163,AG163)</f>
        <v>0</v>
      </c>
      <c r="AI163" s="26">
        <f>IF(ISERROR(AH163/J162),0,AH163/J162)</f>
        <v>0</v>
      </c>
      <c r="AJ163" s="27">
        <f>IF(ISERROR(AH163/$AH$236),"-",AH163/$AH$236)</f>
        <v>0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 x14ac:dyDescent="0.25">
      <c r="A164" s="19">
        <v>2</v>
      </c>
      <c r="B164" s="19"/>
      <c r="C164" s="64"/>
      <c r="D164" s="29"/>
      <c r="E164" s="64"/>
      <c r="F164" s="64"/>
      <c r="G164" s="64"/>
      <c r="H164" s="29"/>
      <c r="I164" s="29"/>
      <c r="J164" s="199"/>
      <c r="K164" s="93">
        <v>32701499</v>
      </c>
      <c r="L164" s="98" t="s">
        <v>174</v>
      </c>
      <c r="M164" s="24"/>
      <c r="N164" s="24"/>
      <c r="O164" s="24"/>
      <c r="P164" s="64"/>
      <c r="Q164" s="64"/>
      <c r="R164" s="93">
        <v>3162367</v>
      </c>
      <c r="S164" s="93">
        <v>3069043</v>
      </c>
      <c r="T164" s="93"/>
      <c r="U164" s="25">
        <f>SUM(R164:T164)</f>
        <v>6231410</v>
      </c>
      <c r="V164" s="24"/>
      <c r="W164" s="24">
        <v>3960361</v>
      </c>
      <c r="X164" s="24">
        <v>3511577</v>
      </c>
      <c r="Y164" s="25">
        <f>SUM(V164:X164)</f>
        <v>7471938</v>
      </c>
      <c r="Z164" s="24">
        <v>2330322</v>
      </c>
      <c r="AA164" s="24">
        <v>4704250</v>
      </c>
      <c r="AB164" s="24">
        <v>290747</v>
      </c>
      <c r="AC164" s="25">
        <f>SUM(Z164:AB164)</f>
        <v>7325319</v>
      </c>
      <c r="AD164" s="24"/>
      <c r="AE164" s="24"/>
      <c r="AF164" s="24"/>
      <c r="AG164" s="25">
        <f>SUM(AD164:AF164)</f>
        <v>0</v>
      </c>
      <c r="AH164" s="25">
        <f>SUM(U164,Y164,AC164,AG164)</f>
        <v>21028667</v>
      </c>
      <c r="AI164" s="26">
        <f>IF(ISERROR(AH164/J162),0,AH164/J162)</f>
        <v>0.46418542688087422</v>
      </c>
      <c r="AJ164" s="27">
        <f>IF(ISERROR(AH164/$AH$236),"-",AH164/$AH$236)</f>
        <v>2.7978399997881861E-2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 x14ac:dyDescent="0.25">
      <c r="A165" s="19">
        <v>3</v>
      </c>
      <c r="B165" s="19"/>
      <c r="C165" s="43" t="s">
        <v>746</v>
      </c>
      <c r="D165" s="107">
        <v>45532</v>
      </c>
      <c r="E165" s="70" t="s">
        <v>545</v>
      </c>
      <c r="F165" s="70" t="s">
        <v>134</v>
      </c>
      <c r="G165" s="43" t="s">
        <v>308</v>
      </c>
      <c r="H165" s="29"/>
      <c r="I165" s="29"/>
      <c r="J165" s="199"/>
      <c r="K165" s="93">
        <v>1389000</v>
      </c>
      <c r="L165" s="64" t="s">
        <v>309</v>
      </c>
      <c r="M165" s="24"/>
      <c r="N165" s="24"/>
      <c r="O165" s="24"/>
      <c r="P165" s="64"/>
      <c r="Q165" s="64"/>
      <c r="R165" s="93"/>
      <c r="S165" s="93"/>
      <c r="T165" s="93"/>
      <c r="U165" s="25">
        <f t="shared" ref="U165:U166" si="57">SUM(R165:T165)</f>
        <v>0</v>
      </c>
      <c r="V165" s="24"/>
      <c r="W165" s="24"/>
      <c r="X165" s="24"/>
      <c r="Y165" s="25">
        <f t="shared" ref="Y165:Y166" si="58">SUM(V165:X165)</f>
        <v>0</v>
      </c>
      <c r="Z165" s="24"/>
      <c r="AA165" s="24"/>
      <c r="AB165" s="93">
        <v>1389000</v>
      </c>
      <c r="AC165" s="25">
        <f t="shared" ref="AC165:AC166" si="59">SUM(Z165:AB165)</f>
        <v>1389000</v>
      </c>
      <c r="AD165" s="24"/>
      <c r="AE165" s="24"/>
      <c r="AF165" s="24"/>
      <c r="AG165" s="25">
        <f t="shared" ref="AG165:AG166" si="60">SUM(AD165:AF165)</f>
        <v>0</v>
      </c>
      <c r="AH165" s="25">
        <f t="shared" ref="AH165:AH166" si="61">SUM(U165,Y165,AC165,AG165)</f>
        <v>1389000</v>
      </c>
      <c r="AI165" s="26">
        <f>IF(ISERROR(AH165/J162),0,AH165/J162)</f>
        <v>3.0660695608406098E-2</v>
      </c>
      <c r="AJ165" s="27">
        <f>IF(ISERROR(AH165/$AH$236),"-",AH165/$AH$236)</f>
        <v>1.8480485518676912E-3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 x14ac:dyDescent="0.25">
      <c r="A166" s="19">
        <v>4</v>
      </c>
      <c r="B166" s="19"/>
      <c r="C166" s="43" t="s">
        <v>747</v>
      </c>
      <c r="D166" s="107">
        <v>45532</v>
      </c>
      <c r="E166" s="70" t="s">
        <v>543</v>
      </c>
      <c r="F166" s="70" t="s">
        <v>134</v>
      </c>
      <c r="G166" s="43" t="s">
        <v>308</v>
      </c>
      <c r="H166" s="29"/>
      <c r="I166" s="29"/>
      <c r="J166" s="186"/>
      <c r="K166" s="93">
        <v>1945000</v>
      </c>
      <c r="L166" s="64" t="s">
        <v>309</v>
      </c>
      <c r="M166" s="24"/>
      <c r="N166" s="24"/>
      <c r="O166" s="24"/>
      <c r="P166" s="64"/>
      <c r="Q166" s="64"/>
      <c r="R166" s="93"/>
      <c r="S166" s="93"/>
      <c r="T166" s="93"/>
      <c r="U166" s="25">
        <f t="shared" si="57"/>
        <v>0</v>
      </c>
      <c r="V166" s="24"/>
      <c r="W166" s="24"/>
      <c r="X166" s="24"/>
      <c r="Y166" s="25">
        <f t="shared" si="58"/>
        <v>0</v>
      </c>
      <c r="Z166" s="24"/>
      <c r="AA166" s="24"/>
      <c r="AB166" s="93">
        <v>1945000</v>
      </c>
      <c r="AC166" s="25">
        <f t="shared" si="59"/>
        <v>1945000</v>
      </c>
      <c r="AD166" s="24"/>
      <c r="AE166" s="24"/>
      <c r="AF166" s="24"/>
      <c r="AG166" s="25">
        <f t="shared" si="60"/>
        <v>0</v>
      </c>
      <c r="AH166" s="25">
        <f t="shared" si="61"/>
        <v>1945000</v>
      </c>
      <c r="AI166" s="26">
        <f>IF(ISERROR(AH166/J162),0,AH166/J162)</f>
        <v>4.293380342573784E-2</v>
      </c>
      <c r="AJ166" s="27">
        <f>IF(ISERROR(AH166/$AH$236),"-",AH166/$AH$236)</f>
        <v>2.5878001680220732E-3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s="37" customFormat="1" ht="12.75" customHeight="1" x14ac:dyDescent="0.25">
      <c r="A167" s="160" t="s">
        <v>65</v>
      </c>
      <c r="B167" s="160"/>
      <c r="C167" s="160"/>
      <c r="D167" s="160"/>
      <c r="E167" s="160"/>
      <c r="F167" s="160"/>
      <c r="G167" s="160"/>
      <c r="H167" s="160"/>
      <c r="I167" s="160"/>
      <c r="J167" s="33">
        <f>+J162</f>
        <v>45302299</v>
      </c>
      <c r="K167" s="33">
        <f>SUM(K163:K166)</f>
        <v>36647662</v>
      </c>
      <c r="L167" s="32"/>
      <c r="M167" s="33">
        <f>SUM(M163:M164)</f>
        <v>0</v>
      </c>
      <c r="N167" s="33">
        <f>SUM(N163:N164)</f>
        <v>0</v>
      </c>
      <c r="O167" s="33">
        <f>SUM(O163:O164)</f>
        <v>0</v>
      </c>
      <c r="P167" s="34"/>
      <c r="Q167" s="35"/>
      <c r="R167" s="33">
        <f t="shared" ref="R167:AF167" si="62">SUM(R163:R164)</f>
        <v>3162367</v>
      </c>
      <c r="S167" s="33">
        <f t="shared" si="62"/>
        <v>3069043</v>
      </c>
      <c r="T167" s="33">
        <f t="shared" si="62"/>
        <v>0</v>
      </c>
      <c r="U167" s="33">
        <f>SUM(U163:U166)</f>
        <v>6231410</v>
      </c>
      <c r="V167" s="33">
        <f>SUM(V163:V164)</f>
        <v>0</v>
      </c>
      <c r="W167" s="33">
        <f t="shared" si="62"/>
        <v>3960361</v>
      </c>
      <c r="X167" s="33">
        <f t="shared" si="62"/>
        <v>3511577</v>
      </c>
      <c r="Y167" s="33">
        <f>SUM(Y163:Y166)</f>
        <v>7471938</v>
      </c>
      <c r="Z167" s="33">
        <f>SUM(Z163:Z166)</f>
        <v>2330322</v>
      </c>
      <c r="AA167" s="33">
        <f>SUM(AA163:AA166)</f>
        <v>4704250</v>
      </c>
      <c r="AB167" s="33">
        <f>SUM(AB163:AB166)</f>
        <v>3624747</v>
      </c>
      <c r="AC167" s="33">
        <f>SUM(AC163:AC166)</f>
        <v>10659319</v>
      </c>
      <c r="AD167" s="33">
        <f t="shared" si="62"/>
        <v>0</v>
      </c>
      <c r="AE167" s="33">
        <f t="shared" si="62"/>
        <v>0</v>
      </c>
      <c r="AF167" s="33">
        <f t="shared" si="62"/>
        <v>0</v>
      </c>
      <c r="AG167" s="33">
        <f>SUM(AG163:AG166)</f>
        <v>0</v>
      </c>
      <c r="AH167" s="33">
        <f>SUM(AH163:AH166)</f>
        <v>24362667</v>
      </c>
      <c r="AI167" s="36">
        <f>IF(ISERROR(AH167/J167),0,AH167/J167)</f>
        <v>0.53777992591501811</v>
      </c>
      <c r="AJ167" s="36">
        <f>IF(ISERROR(AH167/$AH$236),0,AH167/$AH$236)</f>
        <v>3.2414248717771627E-2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x14ac:dyDescent="0.25">
      <c r="A168" s="192" t="s">
        <v>66</v>
      </c>
      <c r="B168" s="193"/>
      <c r="C168" s="193"/>
      <c r="D168" s="193"/>
      <c r="E168" s="194"/>
      <c r="F168" s="66"/>
      <c r="G168" s="67"/>
      <c r="H168" s="68"/>
      <c r="I168" s="68"/>
      <c r="J168" s="185">
        <v>27526670</v>
      </c>
      <c r="K168" s="13"/>
      <c r="L168" s="14"/>
      <c r="M168" s="15"/>
      <c r="N168" s="15"/>
      <c r="O168" s="15"/>
      <c r="P168" s="10"/>
      <c r="Q168" s="16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7"/>
      <c r="AJ168" s="17"/>
    </row>
    <row r="169" spans="1:106" ht="24.95" customHeight="1" outlineLevel="1" x14ac:dyDescent="0.25">
      <c r="A169" s="19">
        <v>1</v>
      </c>
      <c r="B169" s="19"/>
      <c r="C169" s="64"/>
      <c r="D169" s="29"/>
      <c r="E169" s="64"/>
      <c r="F169" s="64"/>
      <c r="G169" s="20"/>
      <c r="H169" s="21"/>
      <c r="I169" s="21"/>
      <c r="J169" s="199"/>
      <c r="K169" s="93">
        <v>110188</v>
      </c>
      <c r="L169" s="106" t="s">
        <v>173</v>
      </c>
      <c r="M169" s="24"/>
      <c r="N169" s="24"/>
      <c r="O169" s="24"/>
      <c r="P169" s="22"/>
      <c r="Q169" s="22"/>
      <c r="R169" s="24"/>
      <c r="S169" s="24"/>
      <c r="T169" s="24"/>
      <c r="U169" s="25">
        <f>SUM(R169:T169)</f>
        <v>0</v>
      </c>
      <c r="V169" s="24"/>
      <c r="W169" s="24"/>
      <c r="X169" s="24"/>
      <c r="Y169" s="25">
        <f>SUM(V169:X169)</f>
        <v>0</v>
      </c>
      <c r="Z169" s="24">
        <v>2382189</v>
      </c>
      <c r="AA169" s="24">
        <v>894578</v>
      </c>
      <c r="AB169" s="24">
        <v>173261</v>
      </c>
      <c r="AC169" s="25">
        <f>SUM(Z169:AB169)</f>
        <v>3450028</v>
      </c>
      <c r="AD169" s="24"/>
      <c r="AE169" s="24"/>
      <c r="AF169" s="24"/>
      <c r="AG169" s="25">
        <f>SUM(AD169:AF169)</f>
        <v>0</v>
      </c>
      <c r="AH169" s="25">
        <f>SUM(U169,Y169,AC169,AG169)</f>
        <v>3450028</v>
      </c>
      <c r="AI169" s="26">
        <f>IF(ISERROR(AH169/J168),0,AH169/J168)</f>
        <v>0.12533401243230655</v>
      </c>
      <c r="AJ169" s="27">
        <f>IF(ISERROR(AH169/$AH$236),"-",AH169/$AH$236)</f>
        <v>4.5902226416868154E-3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 x14ac:dyDescent="0.25">
      <c r="A170" s="19">
        <v>2</v>
      </c>
      <c r="B170" s="19"/>
      <c r="C170" s="64"/>
      <c r="D170" s="29"/>
      <c r="E170" s="64"/>
      <c r="F170" s="64"/>
      <c r="G170" s="28"/>
      <c r="H170" s="29"/>
      <c r="I170" s="29"/>
      <c r="J170" s="186"/>
      <c r="K170" s="93">
        <f>17539120+96374</f>
        <v>17635494</v>
      </c>
      <c r="L170" s="98" t="s">
        <v>174</v>
      </c>
      <c r="M170" s="24"/>
      <c r="N170" s="24"/>
      <c r="O170" s="24"/>
      <c r="P170" s="30"/>
      <c r="Q170" s="30"/>
      <c r="R170" s="93">
        <v>168975</v>
      </c>
      <c r="S170" s="93">
        <v>85702</v>
      </c>
      <c r="T170" s="93">
        <v>2330708</v>
      </c>
      <c r="U170" s="25">
        <f>SUM(R170:T170)</f>
        <v>2585385</v>
      </c>
      <c r="V170" s="24"/>
      <c r="W170" s="24">
        <f>4570291+65294</f>
        <v>4635585</v>
      </c>
      <c r="X170" s="24"/>
      <c r="Y170" s="25">
        <f>SUM(V170:X170)</f>
        <v>4635585</v>
      </c>
      <c r="Z170" s="24"/>
      <c r="AA170" s="24"/>
      <c r="AB170" s="24"/>
      <c r="AC170" s="25">
        <f>SUM(Z170:AB170)</f>
        <v>0</v>
      </c>
      <c r="AD170" s="24"/>
      <c r="AE170" s="24"/>
      <c r="AF170" s="24"/>
      <c r="AG170" s="25">
        <f>SUM(AD170:AF170)</f>
        <v>0</v>
      </c>
      <c r="AH170" s="25">
        <f>SUM(U170,Y170,AC170,AG170)</f>
        <v>7220970</v>
      </c>
      <c r="AI170" s="26">
        <f>IF(ISERROR(AH170/J168),0,AH170/J168)</f>
        <v>0.26232631843953519</v>
      </c>
      <c r="AJ170" s="27">
        <f>IF(ISERROR(AH170/$AH$236),"-",AH170/$AH$236)</f>
        <v>9.6074176757235726E-3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s="37" customFormat="1" ht="12.75" customHeight="1" x14ac:dyDescent="0.25">
      <c r="A171" s="180" t="s">
        <v>67</v>
      </c>
      <c r="B171" s="182"/>
      <c r="C171" s="182"/>
      <c r="D171" s="182"/>
      <c r="E171" s="182"/>
      <c r="F171" s="182"/>
      <c r="G171" s="182"/>
      <c r="H171" s="182"/>
      <c r="I171" s="183"/>
      <c r="J171" s="33">
        <f>+J168</f>
        <v>27526670</v>
      </c>
      <c r="K171" s="33">
        <f>SUM(K169:K170)</f>
        <v>17745682</v>
      </c>
      <c r="L171" s="32"/>
      <c r="M171" s="33">
        <f>SUM(M169:M170)</f>
        <v>0</v>
      </c>
      <c r="N171" s="33">
        <f>SUM(N169:N170)</f>
        <v>0</v>
      </c>
      <c r="O171" s="33">
        <f>SUM(O169:O170)</f>
        <v>0</v>
      </c>
      <c r="P171" s="34"/>
      <c r="Q171" s="35"/>
      <c r="R171" s="33">
        <f t="shared" ref="R171:AG171" si="63">SUM(R169:R170)</f>
        <v>168975</v>
      </c>
      <c r="S171" s="33">
        <f t="shared" si="63"/>
        <v>85702</v>
      </c>
      <c r="T171" s="33">
        <f t="shared" si="63"/>
        <v>2330708</v>
      </c>
      <c r="U171" s="33">
        <f t="shared" si="63"/>
        <v>2585385</v>
      </c>
      <c r="V171" s="33">
        <f>SUM(V169:V170)</f>
        <v>0</v>
      </c>
      <c r="W171" s="33">
        <f>SUM(W169:W170)</f>
        <v>4635585</v>
      </c>
      <c r="X171" s="33">
        <f t="shared" si="63"/>
        <v>0</v>
      </c>
      <c r="Y171" s="33">
        <f t="shared" si="63"/>
        <v>4635585</v>
      </c>
      <c r="Z171" s="33">
        <f t="shared" si="63"/>
        <v>2382189</v>
      </c>
      <c r="AA171" s="33">
        <f t="shared" si="63"/>
        <v>894578</v>
      </c>
      <c r="AB171" s="33">
        <f t="shared" si="63"/>
        <v>173261</v>
      </c>
      <c r="AC171" s="33">
        <f t="shared" si="63"/>
        <v>3450028</v>
      </c>
      <c r="AD171" s="33">
        <f t="shared" si="63"/>
        <v>0</v>
      </c>
      <c r="AE171" s="33">
        <f t="shared" si="63"/>
        <v>0</v>
      </c>
      <c r="AF171" s="33">
        <f t="shared" si="63"/>
        <v>0</v>
      </c>
      <c r="AG171" s="33">
        <f t="shared" si="63"/>
        <v>0</v>
      </c>
      <c r="AH171" s="33">
        <f>SUM(AH169:AH170)</f>
        <v>10670998</v>
      </c>
      <c r="AI171" s="36">
        <f>IF(ISERROR(AH171/J171),0,AH171/J171)</f>
        <v>0.38766033087184176</v>
      </c>
      <c r="AJ171" s="36">
        <f>IF(ISERROR(AH171/$AH$236),0,AH171/$AH$236)</f>
        <v>1.4197640317410389E-2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x14ac:dyDescent="0.25">
      <c r="A172" s="187" t="s">
        <v>68</v>
      </c>
      <c r="B172" s="188"/>
      <c r="C172" s="188"/>
      <c r="D172" s="188"/>
      <c r="E172" s="189"/>
      <c r="F172" s="9"/>
      <c r="G172" s="10"/>
      <c r="H172" s="11"/>
      <c r="I172" s="11"/>
      <c r="J172" s="185">
        <v>65960697</v>
      </c>
      <c r="K172" s="13"/>
      <c r="L172" s="14"/>
      <c r="M172" s="15"/>
      <c r="N172" s="15"/>
      <c r="O172" s="15"/>
      <c r="P172" s="10"/>
      <c r="Q172" s="16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7"/>
      <c r="AJ172" s="17"/>
    </row>
    <row r="173" spans="1:106" ht="24.95" customHeight="1" outlineLevel="1" x14ac:dyDescent="0.25">
      <c r="A173" s="19">
        <v>1</v>
      </c>
      <c r="B173" s="19"/>
      <c r="C173" s="64"/>
      <c r="D173" s="29"/>
      <c r="E173" s="64"/>
      <c r="F173" s="64"/>
      <c r="G173" s="64"/>
      <c r="H173" s="29"/>
      <c r="I173" s="29"/>
      <c r="J173" s="199"/>
      <c r="K173" s="93">
        <v>35225756</v>
      </c>
      <c r="L173" s="98" t="s">
        <v>174</v>
      </c>
      <c r="M173" s="24"/>
      <c r="N173" s="24"/>
      <c r="O173" s="24"/>
      <c r="P173" s="64"/>
      <c r="Q173" s="64"/>
      <c r="R173" s="93">
        <v>4558452</v>
      </c>
      <c r="S173" s="93">
        <v>664487</v>
      </c>
      <c r="T173" s="93">
        <v>2674816</v>
      </c>
      <c r="U173" s="25">
        <f>SUM(R173:T173)</f>
        <v>7897755</v>
      </c>
      <c r="V173" s="24">
        <v>3046694</v>
      </c>
      <c r="W173" s="24">
        <v>2722210</v>
      </c>
      <c r="X173" s="24">
        <v>2731711</v>
      </c>
      <c r="Y173" s="25">
        <f>SUM(V173:X173)</f>
        <v>8500615</v>
      </c>
      <c r="Z173" s="24">
        <v>3580071</v>
      </c>
      <c r="AA173" s="24">
        <v>2754970</v>
      </c>
      <c r="AB173" s="24">
        <v>2586949</v>
      </c>
      <c r="AC173" s="25">
        <f>SUM(Z173:AB173)</f>
        <v>8921990</v>
      </c>
      <c r="AD173" s="24"/>
      <c r="AE173" s="24"/>
      <c r="AF173" s="24"/>
      <c r="AG173" s="25">
        <f>SUM(AD173:AF173)</f>
        <v>0</v>
      </c>
      <c r="AH173" s="25">
        <f>SUM(U173,Y173,AC173,AG173)</f>
        <v>25320360</v>
      </c>
      <c r="AI173" s="26">
        <f>IF(ISERROR(AH173/$J$172),0,AH173/$J$172)</f>
        <v>0.38387041301276731</v>
      </c>
      <c r="AJ173" s="27">
        <f t="shared" ref="AJ173:AJ178" si="64">IF(ISERROR(AH173/$AH$236),"-",AH173/$AH$236)</f>
        <v>3.3688448258292737E-2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25">
      <c r="A174" s="19">
        <v>2</v>
      </c>
      <c r="B174" s="19"/>
      <c r="C174" s="43" t="s">
        <v>749</v>
      </c>
      <c r="D174" s="107">
        <v>45533</v>
      </c>
      <c r="E174" s="70" t="s">
        <v>750</v>
      </c>
      <c r="F174" s="70" t="s">
        <v>134</v>
      </c>
      <c r="G174" s="43" t="s">
        <v>308</v>
      </c>
      <c r="H174" s="29"/>
      <c r="I174" s="29"/>
      <c r="J174" s="199"/>
      <c r="K174" s="93">
        <v>1945000</v>
      </c>
      <c r="L174" s="64" t="s">
        <v>309</v>
      </c>
      <c r="M174" s="24"/>
      <c r="N174" s="24"/>
      <c r="O174" s="24"/>
      <c r="P174" s="64"/>
      <c r="Q174" s="64"/>
      <c r="R174" s="93"/>
      <c r="S174" s="93"/>
      <c r="T174" s="93"/>
      <c r="U174" s="25">
        <f t="shared" ref="U174:U178" si="65">SUM(R174:T174)</f>
        <v>0</v>
      </c>
      <c r="V174" s="24"/>
      <c r="W174" s="24"/>
      <c r="X174" s="24"/>
      <c r="Y174" s="25">
        <f t="shared" ref="Y174:Y178" si="66">SUM(V174:X174)</f>
        <v>0</v>
      </c>
      <c r="Z174" s="24"/>
      <c r="AA174" s="93">
        <v>1945000</v>
      </c>
      <c r="AB174" s="24"/>
      <c r="AC174" s="25">
        <f t="shared" ref="AC174:AC178" si="67">SUM(Z174:AB174)</f>
        <v>1945000</v>
      </c>
      <c r="AD174" s="24"/>
      <c r="AE174" s="24"/>
      <c r="AF174" s="24"/>
      <c r="AG174" s="25">
        <f t="shared" ref="AG174:AG178" si="68">SUM(AD174:AF174)</f>
        <v>0</v>
      </c>
      <c r="AH174" s="25">
        <f t="shared" ref="AH174:AH178" si="69">SUM(U174,Y174,AC174,AG174)</f>
        <v>1945000</v>
      </c>
      <c r="AI174" s="26">
        <f t="shared" ref="AI174:AI178" si="70">IF(ISERROR(AH174/$J$172),0,AH174/$J$172)</f>
        <v>2.9487256631020742E-2</v>
      </c>
      <c r="AJ174" s="27">
        <f t="shared" si="64"/>
        <v>2.5878001680220732E-3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25">
      <c r="A175" s="19">
        <v>3</v>
      </c>
      <c r="B175" s="19"/>
      <c r="C175" s="43" t="s">
        <v>748</v>
      </c>
      <c r="D175" s="107">
        <v>45533</v>
      </c>
      <c r="E175" s="70" t="s">
        <v>751</v>
      </c>
      <c r="F175" s="70" t="s">
        <v>134</v>
      </c>
      <c r="G175" s="43" t="s">
        <v>308</v>
      </c>
      <c r="H175" s="29"/>
      <c r="I175" s="29"/>
      <c r="J175" s="199"/>
      <c r="K175" s="93">
        <v>1945000</v>
      </c>
      <c r="L175" s="64" t="s">
        <v>309</v>
      </c>
      <c r="M175" s="24"/>
      <c r="N175" s="24"/>
      <c r="O175" s="24"/>
      <c r="P175" s="64"/>
      <c r="Q175" s="64"/>
      <c r="R175" s="93"/>
      <c r="S175" s="93"/>
      <c r="T175" s="93"/>
      <c r="U175" s="25">
        <f t="shared" si="65"/>
        <v>0</v>
      </c>
      <c r="V175" s="24"/>
      <c r="W175" s="24"/>
      <c r="X175" s="24"/>
      <c r="Y175" s="25">
        <f t="shared" si="66"/>
        <v>0</v>
      </c>
      <c r="Z175" s="24"/>
      <c r="AA175" s="93">
        <v>1945000</v>
      </c>
      <c r="AB175" s="24"/>
      <c r="AC175" s="25">
        <f t="shared" si="67"/>
        <v>1945000</v>
      </c>
      <c r="AD175" s="24"/>
      <c r="AE175" s="24"/>
      <c r="AF175" s="24"/>
      <c r="AG175" s="25">
        <f t="shared" si="68"/>
        <v>0</v>
      </c>
      <c r="AH175" s="25">
        <f t="shared" si="69"/>
        <v>1945000</v>
      </c>
      <c r="AI175" s="26">
        <f t="shared" si="70"/>
        <v>2.9487256631020742E-2</v>
      </c>
      <c r="AJ175" s="27">
        <f t="shared" si="64"/>
        <v>2.5878001680220732E-3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25">
      <c r="A176" s="19">
        <v>4</v>
      </c>
      <c r="B176" s="19"/>
      <c r="C176" s="43" t="s">
        <v>752</v>
      </c>
      <c r="D176" s="107">
        <v>45533</v>
      </c>
      <c r="E176" s="70" t="s">
        <v>753</v>
      </c>
      <c r="F176" s="70" t="s">
        <v>134</v>
      </c>
      <c r="G176" s="43" t="s">
        <v>308</v>
      </c>
      <c r="H176" s="29"/>
      <c r="I176" s="29"/>
      <c r="J176" s="199"/>
      <c r="K176" s="93">
        <v>2684000</v>
      </c>
      <c r="L176" s="64" t="s">
        <v>309</v>
      </c>
      <c r="M176" s="24"/>
      <c r="N176" s="24"/>
      <c r="O176" s="24"/>
      <c r="P176" s="64"/>
      <c r="Q176" s="64"/>
      <c r="R176" s="93"/>
      <c r="S176" s="93"/>
      <c r="T176" s="93"/>
      <c r="U176" s="25">
        <f t="shared" si="65"/>
        <v>0</v>
      </c>
      <c r="V176" s="24"/>
      <c r="W176" s="24"/>
      <c r="X176" s="24"/>
      <c r="Y176" s="25">
        <f t="shared" si="66"/>
        <v>0</v>
      </c>
      <c r="Z176" s="24"/>
      <c r="AA176" s="93">
        <v>2684000</v>
      </c>
      <c r="AB176" s="24"/>
      <c r="AC176" s="25">
        <f t="shared" si="67"/>
        <v>2684000</v>
      </c>
      <c r="AD176" s="24"/>
      <c r="AE176" s="24"/>
      <c r="AF176" s="24"/>
      <c r="AG176" s="25">
        <f t="shared" si="68"/>
        <v>0</v>
      </c>
      <c r="AH176" s="25">
        <f t="shared" si="69"/>
        <v>2684000</v>
      </c>
      <c r="AI176" s="26">
        <f t="shared" si="70"/>
        <v>4.0690898096483123E-2</v>
      </c>
      <c r="AJ176" s="27">
        <f t="shared" si="64"/>
        <v>3.5710311830186342E-3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25">
      <c r="A177" s="19">
        <v>5</v>
      </c>
      <c r="B177" s="19"/>
      <c r="C177" s="43" t="s">
        <v>754</v>
      </c>
      <c r="D177" s="107">
        <v>45533</v>
      </c>
      <c r="E177" s="70" t="s">
        <v>755</v>
      </c>
      <c r="F177" s="70" t="s">
        <v>134</v>
      </c>
      <c r="G177" s="43" t="s">
        <v>308</v>
      </c>
      <c r="H177" s="29"/>
      <c r="I177" s="29"/>
      <c r="J177" s="199"/>
      <c r="K177" s="93">
        <v>1945000</v>
      </c>
      <c r="L177" s="64" t="s">
        <v>309</v>
      </c>
      <c r="M177" s="24"/>
      <c r="N177" s="24"/>
      <c r="O177" s="24"/>
      <c r="P177" s="64"/>
      <c r="Q177" s="64"/>
      <c r="R177" s="93"/>
      <c r="S177" s="93"/>
      <c r="T177" s="93"/>
      <c r="U177" s="25">
        <f t="shared" si="65"/>
        <v>0</v>
      </c>
      <c r="V177" s="24"/>
      <c r="W177" s="24"/>
      <c r="X177" s="24"/>
      <c r="Y177" s="25">
        <f t="shared" si="66"/>
        <v>0</v>
      </c>
      <c r="Z177" s="24"/>
      <c r="AA177" s="93">
        <v>1945000</v>
      </c>
      <c r="AB177" s="24"/>
      <c r="AC177" s="25">
        <f t="shared" si="67"/>
        <v>1945000</v>
      </c>
      <c r="AD177" s="24"/>
      <c r="AE177" s="24"/>
      <c r="AF177" s="24"/>
      <c r="AG177" s="25">
        <f t="shared" si="68"/>
        <v>0</v>
      </c>
      <c r="AH177" s="25">
        <f t="shared" si="69"/>
        <v>1945000</v>
      </c>
      <c r="AI177" s="26">
        <f t="shared" si="70"/>
        <v>2.9487256631020742E-2</v>
      </c>
      <c r="AJ177" s="27">
        <f t="shared" si="64"/>
        <v>2.5878001680220732E-3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25">
      <c r="A178" s="19">
        <v>6</v>
      </c>
      <c r="B178" s="19"/>
      <c r="C178" s="43" t="s">
        <v>241</v>
      </c>
      <c r="D178" s="107">
        <v>45533</v>
      </c>
      <c r="E178" s="70" t="s">
        <v>756</v>
      </c>
      <c r="F178" s="70" t="s">
        <v>134</v>
      </c>
      <c r="G178" s="43" t="s">
        <v>308</v>
      </c>
      <c r="H178" s="29"/>
      <c r="I178" s="29"/>
      <c r="J178" s="199"/>
      <c r="K178" s="93">
        <v>1879000</v>
      </c>
      <c r="L178" s="64" t="s">
        <v>309</v>
      </c>
      <c r="M178" s="24"/>
      <c r="N178" s="24"/>
      <c r="O178" s="24"/>
      <c r="P178" s="64"/>
      <c r="Q178" s="64"/>
      <c r="R178" s="93"/>
      <c r="S178" s="93"/>
      <c r="T178" s="93"/>
      <c r="U178" s="25">
        <f t="shared" si="65"/>
        <v>0</v>
      </c>
      <c r="V178" s="24"/>
      <c r="W178" s="24"/>
      <c r="X178" s="24"/>
      <c r="Y178" s="25">
        <f t="shared" si="66"/>
        <v>0</v>
      </c>
      <c r="Z178" s="24"/>
      <c r="AA178" s="93">
        <v>1879000</v>
      </c>
      <c r="AB178" s="24"/>
      <c r="AC178" s="25">
        <f t="shared" si="67"/>
        <v>1879000</v>
      </c>
      <c r="AD178" s="24"/>
      <c r="AE178" s="24"/>
      <c r="AF178" s="24"/>
      <c r="AG178" s="25">
        <f t="shared" si="68"/>
        <v>0</v>
      </c>
      <c r="AH178" s="25">
        <f t="shared" si="69"/>
        <v>1879000</v>
      </c>
      <c r="AI178" s="26">
        <f t="shared" si="70"/>
        <v>2.848666077618919E-2</v>
      </c>
      <c r="AJ178" s="27">
        <f t="shared" si="64"/>
        <v>2.4999879258166967E-3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s="37" customFormat="1" ht="12.75" customHeight="1" x14ac:dyDescent="0.25">
      <c r="A179" s="180" t="s">
        <v>69</v>
      </c>
      <c r="B179" s="182"/>
      <c r="C179" s="182"/>
      <c r="D179" s="182"/>
      <c r="E179" s="182"/>
      <c r="F179" s="182"/>
      <c r="G179" s="182"/>
      <c r="H179" s="182"/>
      <c r="I179" s="183"/>
      <c r="J179" s="33">
        <f>SUM(J172:J173)</f>
        <v>65960697</v>
      </c>
      <c r="K179" s="33">
        <f>SUM(K173:K178)</f>
        <v>45623756</v>
      </c>
      <c r="L179" s="32"/>
      <c r="M179" s="33">
        <f>SUM(M173:M173)</f>
        <v>0</v>
      </c>
      <c r="N179" s="33">
        <f>SUM(N173:N173)</f>
        <v>0</v>
      </c>
      <c r="O179" s="33">
        <f>SUM(O173:O173)</f>
        <v>0</v>
      </c>
      <c r="P179" s="34"/>
      <c r="Q179" s="35"/>
      <c r="R179" s="33">
        <f>SUM(R173:R173)</f>
        <v>4558452</v>
      </c>
      <c r="S179" s="33">
        <f>SUM(S173:S173)</f>
        <v>664487</v>
      </c>
      <c r="T179" s="33">
        <f>SUM(T173:T173)</f>
        <v>2674816</v>
      </c>
      <c r="U179" s="33">
        <f>SUM(U173:U178)</f>
        <v>7897755</v>
      </c>
      <c r="V179" s="33">
        <f>SUM(V173:V173)</f>
        <v>3046694</v>
      </c>
      <c r="W179" s="33">
        <f>SUM(W173:W173)</f>
        <v>2722210</v>
      </c>
      <c r="X179" s="33">
        <f>SUM(X173:X173)</f>
        <v>2731711</v>
      </c>
      <c r="Y179" s="33">
        <f>SUM(Y173:Y178)</f>
        <v>8500615</v>
      </c>
      <c r="Z179" s="33">
        <f>SUM(Z173:Z173)</f>
        <v>3580071</v>
      </c>
      <c r="AA179" s="33">
        <f>SUM(AA173:AA178)</f>
        <v>13152970</v>
      </c>
      <c r="AB179" s="33">
        <f>SUM(AB173:AB178)</f>
        <v>2586949</v>
      </c>
      <c r="AC179" s="33">
        <f>SUM(AC173:AC178)</f>
        <v>19319990</v>
      </c>
      <c r="AD179" s="33">
        <f>SUM(AD173:AD173)</f>
        <v>0</v>
      </c>
      <c r="AE179" s="33">
        <f>SUM(AE173:AE173)</f>
        <v>0</v>
      </c>
      <c r="AF179" s="33">
        <f>SUM(AF173:AF173)</f>
        <v>0</v>
      </c>
      <c r="AG179" s="33">
        <f>SUM(AG173:AG178)</f>
        <v>0</v>
      </c>
      <c r="AH179" s="33">
        <f>SUM(AH173:AH178)</f>
        <v>35718360</v>
      </c>
      <c r="AI179" s="36">
        <f>IF(ISERROR(AH179/J179),0,AH179/J179)</f>
        <v>0.54150974177850186</v>
      </c>
      <c r="AJ179" s="36">
        <f>IF(ISERROR(AH179/$AH$236),0,AH179/$AH$236)</f>
        <v>4.7522867871194287E-2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x14ac:dyDescent="0.25">
      <c r="A180" s="187" t="s">
        <v>70</v>
      </c>
      <c r="B180" s="188"/>
      <c r="C180" s="188"/>
      <c r="D180" s="188"/>
      <c r="E180" s="189"/>
      <c r="F180" s="9"/>
      <c r="G180" s="10"/>
      <c r="H180" s="11"/>
      <c r="I180" s="11"/>
      <c r="J180" s="185">
        <v>37775141</v>
      </c>
      <c r="K180" s="13"/>
      <c r="L180" s="14"/>
      <c r="M180" s="15"/>
      <c r="N180" s="15"/>
      <c r="O180" s="15"/>
      <c r="P180" s="10"/>
      <c r="Q180" s="16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7"/>
      <c r="AJ180" s="17"/>
    </row>
    <row r="181" spans="1:106" ht="24.95" customHeight="1" outlineLevel="1" x14ac:dyDescent="0.25">
      <c r="A181" s="19">
        <v>1</v>
      </c>
      <c r="B181" s="18"/>
      <c r="C181" s="64"/>
      <c r="D181" s="29"/>
      <c r="E181" s="64"/>
      <c r="F181" s="64"/>
      <c r="G181" s="64"/>
      <c r="H181" s="29"/>
      <c r="I181" s="29"/>
      <c r="J181" s="199"/>
      <c r="K181" s="93">
        <v>21049165</v>
      </c>
      <c r="L181" s="98" t="s">
        <v>174</v>
      </c>
      <c r="M181" s="24"/>
      <c r="N181" s="24"/>
      <c r="O181" s="24"/>
      <c r="P181" s="64"/>
      <c r="Q181" s="64"/>
      <c r="R181" s="93">
        <v>1114918</v>
      </c>
      <c r="S181" s="93">
        <v>1014187</v>
      </c>
      <c r="T181" s="93">
        <v>1361393</v>
      </c>
      <c r="U181" s="25">
        <f>SUM(R181:T181)</f>
        <v>3490498</v>
      </c>
      <c r="V181" s="24">
        <v>1136667</v>
      </c>
      <c r="W181" s="24">
        <v>1393436</v>
      </c>
      <c r="X181" s="24">
        <v>1157559</v>
      </c>
      <c r="Y181" s="25">
        <f>SUM(V181:X181)</f>
        <v>3687662</v>
      </c>
      <c r="Z181" s="24">
        <v>1613701</v>
      </c>
      <c r="AA181" s="24">
        <v>1023461</v>
      </c>
      <c r="AB181" s="24">
        <v>2785272</v>
      </c>
      <c r="AC181" s="25">
        <f>SUM(Z181:AB181)</f>
        <v>5422434</v>
      </c>
      <c r="AD181" s="24"/>
      <c r="AE181" s="24"/>
      <c r="AF181" s="24"/>
      <c r="AG181" s="25">
        <f>SUM(AD181:AF181)</f>
        <v>0</v>
      </c>
      <c r="AH181" s="25">
        <f>SUM(U181,Y181,AC181,AG181)</f>
        <v>12600594</v>
      </c>
      <c r="AI181" s="26">
        <f>IF(ISERROR(AH181/$J$180),0,AH181/$J$180)</f>
        <v>0.3335684173885678</v>
      </c>
      <c r="AJ181" s="27">
        <f>IF(ISERROR(AH181/$AH$236),"-",AH181/$AH$236)</f>
        <v>1.6764945640297135E-2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25">
      <c r="A182" s="18">
        <v>2</v>
      </c>
      <c r="B182" s="120"/>
      <c r="C182" s="43" t="s">
        <v>205</v>
      </c>
      <c r="D182" s="107">
        <v>45539</v>
      </c>
      <c r="E182" s="70" t="s">
        <v>566</v>
      </c>
      <c r="F182" s="70" t="s">
        <v>134</v>
      </c>
      <c r="G182" s="43" t="s">
        <v>308</v>
      </c>
      <c r="H182" s="29"/>
      <c r="I182" s="29"/>
      <c r="J182" s="199"/>
      <c r="K182" s="93">
        <v>1112000</v>
      </c>
      <c r="L182" s="64" t="s">
        <v>309</v>
      </c>
      <c r="M182" s="24"/>
      <c r="N182" s="24"/>
      <c r="O182" s="24"/>
      <c r="P182" s="64"/>
      <c r="Q182" s="64"/>
      <c r="R182" s="93"/>
      <c r="S182" s="93"/>
      <c r="T182" s="93"/>
      <c r="U182" s="25">
        <f t="shared" ref="U182:U183" si="71">SUM(R182:T182)</f>
        <v>0</v>
      </c>
      <c r="V182" s="24"/>
      <c r="W182" s="24"/>
      <c r="X182" s="24"/>
      <c r="Y182" s="25">
        <f t="shared" ref="Y182:Y183" si="72">SUM(V182:X182)</f>
        <v>0</v>
      </c>
      <c r="Z182" s="24"/>
      <c r="AA182" s="24"/>
      <c r="AB182" s="24">
        <v>1112000</v>
      </c>
      <c r="AC182" s="25">
        <f t="shared" ref="AC182:AC183" si="73">SUM(Z182:AB182)</f>
        <v>1112000</v>
      </c>
      <c r="AD182" s="24"/>
      <c r="AE182" s="24"/>
      <c r="AF182" s="24"/>
      <c r="AG182" s="25">
        <f t="shared" ref="AG182:AG183" si="74">SUM(AD182:AF182)</f>
        <v>0</v>
      </c>
      <c r="AH182" s="25">
        <f t="shared" ref="AH182:AH183" si="75">SUM(U182,Y182,AC182,AG182)</f>
        <v>1112000</v>
      </c>
      <c r="AI182" s="26">
        <f t="shared" ref="AI182:AI183" si="76">IF(ISERROR(AH182/$J$180),0,AH182/$J$180)</f>
        <v>2.9437348758009931E-2</v>
      </c>
      <c r="AJ182" s="27">
        <f>IF(ISERROR(AH182/$AH$236),"-",AH182/$AH$236)</f>
        <v>1.4795032323087637E-3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 x14ac:dyDescent="0.25">
      <c r="A183" s="18">
        <v>3</v>
      </c>
      <c r="B183" s="120"/>
      <c r="C183" s="43" t="s">
        <v>625</v>
      </c>
      <c r="D183" s="107">
        <v>45532</v>
      </c>
      <c r="E183" s="70" t="s">
        <v>671</v>
      </c>
      <c r="F183" s="70" t="s">
        <v>134</v>
      </c>
      <c r="G183" s="43" t="s">
        <v>308</v>
      </c>
      <c r="H183" s="29"/>
      <c r="I183" s="29"/>
      <c r="J183" s="186"/>
      <c r="K183" s="93">
        <v>1112000</v>
      </c>
      <c r="L183" s="64" t="s">
        <v>309</v>
      </c>
      <c r="M183" s="24"/>
      <c r="N183" s="24"/>
      <c r="O183" s="24"/>
      <c r="P183" s="64"/>
      <c r="Q183" s="64"/>
      <c r="R183" s="93"/>
      <c r="S183" s="93"/>
      <c r="T183" s="93"/>
      <c r="U183" s="25">
        <f t="shared" si="71"/>
        <v>0</v>
      </c>
      <c r="V183" s="24"/>
      <c r="W183" s="24"/>
      <c r="X183" s="24"/>
      <c r="Y183" s="25">
        <f t="shared" si="72"/>
        <v>0</v>
      </c>
      <c r="Z183" s="24"/>
      <c r="AA183" s="93">
        <v>1112000</v>
      </c>
      <c r="AB183" s="24"/>
      <c r="AC183" s="25">
        <f t="shared" si="73"/>
        <v>1112000</v>
      </c>
      <c r="AD183" s="24"/>
      <c r="AE183" s="24"/>
      <c r="AF183" s="24"/>
      <c r="AG183" s="25">
        <f t="shared" si="74"/>
        <v>0</v>
      </c>
      <c r="AH183" s="25">
        <f t="shared" si="75"/>
        <v>1112000</v>
      </c>
      <c r="AI183" s="26">
        <f t="shared" si="76"/>
        <v>2.9437348758009931E-2</v>
      </c>
      <c r="AJ183" s="27">
        <f>IF(ISERROR(AH183/$AH$236),"-",AH183/$AH$236)</f>
        <v>1.4795032323087637E-3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s="37" customFormat="1" ht="12.75" customHeight="1" x14ac:dyDescent="0.25">
      <c r="A184" s="180" t="s">
        <v>71</v>
      </c>
      <c r="B184" s="182"/>
      <c r="C184" s="182"/>
      <c r="D184" s="182"/>
      <c r="E184" s="182"/>
      <c r="F184" s="182"/>
      <c r="G184" s="182"/>
      <c r="H184" s="182"/>
      <c r="I184" s="183"/>
      <c r="J184" s="33">
        <f>SUM(J180:J181)</f>
        <v>37775141</v>
      </c>
      <c r="K184" s="33">
        <f>SUM(K181:K183)</f>
        <v>23273165</v>
      </c>
      <c r="L184" s="32"/>
      <c r="M184" s="33">
        <f>SUM(M181:M181)</f>
        <v>0</v>
      </c>
      <c r="N184" s="33">
        <f>SUM(N181:N181)</f>
        <v>0</v>
      </c>
      <c r="O184" s="33">
        <f>SUM(O181:O181)</f>
        <v>0</v>
      </c>
      <c r="P184" s="34"/>
      <c r="Q184" s="35"/>
      <c r="R184" s="33">
        <f t="shared" ref="R184:AF184" si="77">SUM(R181:R181)</f>
        <v>1114918</v>
      </c>
      <c r="S184" s="33">
        <f t="shared" si="77"/>
        <v>1014187</v>
      </c>
      <c r="T184" s="33">
        <f t="shared" si="77"/>
        <v>1361393</v>
      </c>
      <c r="U184" s="33">
        <f>SUM(U181:U183)</f>
        <v>3490498</v>
      </c>
      <c r="V184" s="33">
        <f>SUM(V181:V181)</f>
        <v>1136667</v>
      </c>
      <c r="W184" s="33">
        <f t="shared" si="77"/>
        <v>1393436</v>
      </c>
      <c r="X184" s="33">
        <f t="shared" si="77"/>
        <v>1157559</v>
      </c>
      <c r="Y184" s="33">
        <f>SUM(Y181:Y183)</f>
        <v>3687662</v>
      </c>
      <c r="Z184" s="33">
        <f>SUM(Z181:Z183)</f>
        <v>1613701</v>
      </c>
      <c r="AA184" s="33">
        <f>SUM(AA181:AA183)</f>
        <v>2135461</v>
      </c>
      <c r="AB184" s="33">
        <f>SUM(AB181:AB183)</f>
        <v>3897272</v>
      </c>
      <c r="AC184" s="33">
        <f>SUM(AC181:AF183)</f>
        <v>7646434</v>
      </c>
      <c r="AD184" s="33">
        <f t="shared" si="77"/>
        <v>0</v>
      </c>
      <c r="AE184" s="33">
        <f t="shared" si="77"/>
        <v>0</v>
      </c>
      <c r="AF184" s="33">
        <f t="shared" si="77"/>
        <v>0</v>
      </c>
      <c r="AG184" s="33">
        <f>SUM(AG181:AG183)</f>
        <v>0</v>
      </c>
      <c r="AH184" s="33">
        <f>SUM(AH181:AH183)</f>
        <v>14824594</v>
      </c>
      <c r="AI184" s="36">
        <f>IF(ISERROR(AH184/J184),0,AH184/J184)</f>
        <v>0.39244311490458766</v>
      </c>
      <c r="AJ184" s="36">
        <f>IF(ISERROR(AH184/$AH$236),0,AH184/$AH$236)</f>
        <v>1.972395210491466E-2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x14ac:dyDescent="0.25">
      <c r="A185" s="187" t="s">
        <v>163</v>
      </c>
      <c r="B185" s="188"/>
      <c r="C185" s="188"/>
      <c r="D185" s="188"/>
      <c r="E185" s="189"/>
      <c r="F185" s="9"/>
      <c r="G185" s="10"/>
      <c r="H185" s="11"/>
      <c r="I185" s="11"/>
      <c r="J185" s="203">
        <v>38654000</v>
      </c>
      <c r="K185" s="13"/>
      <c r="L185" s="14"/>
      <c r="M185" s="15"/>
      <c r="N185" s="15"/>
      <c r="O185" s="15"/>
      <c r="P185" s="10"/>
      <c r="Q185" s="16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7"/>
      <c r="AJ185" s="17"/>
    </row>
    <row r="186" spans="1:106" ht="24.95" customHeight="1" outlineLevel="1" x14ac:dyDescent="0.25">
      <c r="A186" s="19">
        <v>1</v>
      </c>
      <c r="B186" s="19"/>
      <c r="C186" s="64"/>
      <c r="D186" s="29"/>
      <c r="E186" s="64"/>
      <c r="F186" s="70" t="s">
        <v>134</v>
      </c>
      <c r="G186" s="43" t="s">
        <v>308</v>
      </c>
      <c r="H186" s="29"/>
      <c r="I186" s="29"/>
      <c r="J186" s="204"/>
      <c r="K186" s="93"/>
      <c r="L186" s="98"/>
      <c r="M186" s="24"/>
      <c r="N186" s="24"/>
      <c r="O186" s="24"/>
      <c r="P186" s="64"/>
      <c r="Q186" s="64"/>
      <c r="R186" s="93"/>
      <c r="S186" s="93"/>
      <c r="T186" s="93"/>
      <c r="U186" s="25"/>
      <c r="V186" s="24"/>
      <c r="W186" s="24"/>
      <c r="X186" s="24"/>
      <c r="Y186" s="25"/>
      <c r="Z186" s="24"/>
      <c r="AA186" s="24"/>
      <c r="AB186" s="24"/>
      <c r="AC186" s="25"/>
      <c r="AD186" s="24"/>
      <c r="AE186" s="24"/>
      <c r="AF186" s="24"/>
      <c r="AG186" s="25"/>
      <c r="AH186" s="25"/>
      <c r="AI186" s="26"/>
      <c r="AJ186" s="27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s="37" customFormat="1" ht="12.75" customHeight="1" x14ac:dyDescent="0.25">
      <c r="A187" s="180" t="s">
        <v>568</v>
      </c>
      <c r="B187" s="182"/>
      <c r="C187" s="182"/>
      <c r="D187" s="182"/>
      <c r="E187" s="182"/>
      <c r="F187" s="182"/>
      <c r="G187" s="182"/>
      <c r="H187" s="182"/>
      <c r="I187" s="183"/>
      <c r="J187" s="33">
        <f>+J185</f>
        <v>38654000</v>
      </c>
      <c r="K187" s="33">
        <f>+K186</f>
        <v>0</v>
      </c>
      <c r="L187" s="32"/>
      <c r="M187" s="33">
        <f>SUM(M181:M181)</f>
        <v>0</v>
      </c>
      <c r="N187" s="33">
        <f>SUM(N181:N181)</f>
        <v>0</v>
      </c>
      <c r="O187" s="33">
        <f>SUM(O181:O181)</f>
        <v>0</v>
      </c>
      <c r="P187" s="34"/>
      <c r="Q187" s="35"/>
      <c r="R187" s="33">
        <f>+R186</f>
        <v>0</v>
      </c>
      <c r="S187" s="33">
        <f t="shared" ref="S187:T187" si="78">+S186</f>
        <v>0</v>
      </c>
      <c r="T187" s="33">
        <f t="shared" si="78"/>
        <v>0</v>
      </c>
      <c r="U187" s="33">
        <f t="shared" ref="U187" si="79">+U186</f>
        <v>0</v>
      </c>
      <c r="V187" s="33">
        <f t="shared" ref="V187" si="80">+V186</f>
        <v>0</v>
      </c>
      <c r="W187" s="33">
        <f t="shared" ref="W187" si="81">+W186</f>
        <v>0</v>
      </c>
      <c r="X187" s="33">
        <f t="shared" ref="X187" si="82">+X186</f>
        <v>0</v>
      </c>
      <c r="Y187" s="33">
        <f t="shared" ref="Y187" si="83">+Y186</f>
        <v>0</v>
      </c>
      <c r="Z187" s="33">
        <f t="shared" ref="Z187" si="84">+Z186</f>
        <v>0</v>
      </c>
      <c r="AA187" s="33">
        <f t="shared" ref="AA187" si="85">+AA186</f>
        <v>0</v>
      </c>
      <c r="AB187" s="33">
        <f t="shared" ref="AB187" si="86">+AB186</f>
        <v>0</v>
      </c>
      <c r="AC187" s="33">
        <f t="shared" ref="AC187" si="87">+AC186</f>
        <v>0</v>
      </c>
      <c r="AD187" s="33">
        <f t="shared" ref="AD187" si="88">+AD186</f>
        <v>0</v>
      </c>
      <c r="AE187" s="33">
        <f t="shared" ref="AE187" si="89">+AE186</f>
        <v>0</v>
      </c>
      <c r="AF187" s="33">
        <f t="shared" ref="AF187" si="90">+AF186</f>
        <v>0</v>
      </c>
      <c r="AG187" s="33">
        <f t="shared" ref="AG187" si="91">+AG186</f>
        <v>0</v>
      </c>
      <c r="AH187" s="33">
        <f t="shared" ref="AH187" si="92">+AH186</f>
        <v>0</v>
      </c>
      <c r="AI187" s="36">
        <f>IF(ISERROR(AH187/J187),0,AH187/J187)</f>
        <v>0</v>
      </c>
      <c r="AJ187" s="36">
        <f>IF(ISERROR(AH187/$AH$236),0,AH187/$AH$236)</f>
        <v>0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x14ac:dyDescent="0.25">
      <c r="A188" s="187" t="s">
        <v>72</v>
      </c>
      <c r="B188" s="188"/>
      <c r="C188" s="188"/>
      <c r="D188" s="188"/>
      <c r="E188" s="189"/>
      <c r="F188" s="9"/>
      <c r="G188" s="10"/>
      <c r="H188" s="11"/>
      <c r="I188" s="11"/>
      <c r="J188" s="185">
        <v>263753680</v>
      </c>
      <c r="K188" s="13"/>
      <c r="L188" s="14"/>
      <c r="M188" s="15"/>
      <c r="N188" s="15"/>
      <c r="O188" s="15"/>
      <c r="P188" s="10"/>
      <c r="Q188" s="16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7"/>
      <c r="AJ188" s="17"/>
    </row>
    <row r="189" spans="1:106" ht="24.95" customHeight="1" outlineLevel="1" x14ac:dyDescent="0.25">
      <c r="A189" s="19">
        <v>1</v>
      </c>
      <c r="B189" s="19"/>
      <c r="C189" s="64"/>
      <c r="D189" s="29"/>
      <c r="E189" s="64"/>
      <c r="F189" s="64"/>
      <c r="G189" s="64"/>
      <c r="H189" s="29"/>
      <c r="I189" s="29"/>
      <c r="J189" s="199"/>
      <c r="K189" s="93">
        <v>269350</v>
      </c>
      <c r="L189" s="106" t="s">
        <v>173</v>
      </c>
      <c r="M189" s="24"/>
      <c r="N189" s="24"/>
      <c r="O189" s="24"/>
      <c r="P189" s="108"/>
      <c r="Q189" s="108"/>
      <c r="R189" s="93"/>
      <c r="S189" s="93"/>
      <c r="T189" s="93"/>
      <c r="U189" s="25">
        <f>SUM(R189:T189)</f>
        <v>0</v>
      </c>
      <c r="V189" s="24"/>
      <c r="W189" s="24"/>
      <c r="X189" s="24"/>
      <c r="Y189" s="25">
        <f>SUM(V189:X189)</f>
        <v>0</v>
      </c>
      <c r="Z189" s="24"/>
      <c r="AA189" s="24"/>
      <c r="AB189" s="24"/>
      <c r="AC189" s="25">
        <f>SUM(Z189:AB189)</f>
        <v>0</v>
      </c>
      <c r="AD189" s="24"/>
      <c r="AE189" s="24"/>
      <c r="AF189" s="24"/>
      <c r="AG189" s="25">
        <f>SUM(AD189:AF189)</f>
        <v>0</v>
      </c>
      <c r="AH189" s="25">
        <f>SUM(U189,Y189,AC189,AG189)</f>
        <v>0</v>
      </c>
      <c r="AI189" s="26">
        <f>IF(ISERROR(AH189/$J$188),0,AH189/$J$188)</f>
        <v>0</v>
      </c>
      <c r="AJ189" s="27">
        <f t="shared" ref="AJ189:AJ221" si="93">IF(ISERROR(AH189/$AH$236),"-",AH189/$AH$236)</f>
        <v>0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 x14ac:dyDescent="0.25">
      <c r="A190" s="19">
        <v>2</v>
      </c>
      <c r="B190" s="19"/>
      <c r="C190" s="64"/>
      <c r="D190" s="29"/>
      <c r="E190" s="64"/>
      <c r="F190" s="64"/>
      <c r="G190" s="64"/>
      <c r="H190" s="29"/>
      <c r="I190" s="29"/>
      <c r="J190" s="199"/>
      <c r="K190" s="93">
        <v>60329487</v>
      </c>
      <c r="L190" s="98" t="s">
        <v>174</v>
      </c>
      <c r="M190" s="24"/>
      <c r="N190" s="24"/>
      <c r="O190" s="24"/>
      <c r="P190" s="64"/>
      <c r="Q190" s="64"/>
      <c r="R190" s="93">
        <v>5074272</v>
      </c>
      <c r="S190" s="93">
        <v>4096729</v>
      </c>
      <c r="T190" s="93"/>
      <c r="U190" s="25">
        <f>SUM(R190:T190)</f>
        <v>9171001</v>
      </c>
      <c r="V190" s="24">
        <v>10980754</v>
      </c>
      <c r="W190" s="24">
        <v>5229941</v>
      </c>
      <c r="X190" s="24">
        <v>4335464</v>
      </c>
      <c r="Y190" s="25">
        <f t="shared" ref="Y190:Y197" si="94">SUM(V190:X190)</f>
        <v>20546159</v>
      </c>
      <c r="Z190" s="24">
        <v>8612298</v>
      </c>
      <c r="AA190" s="24">
        <v>5841596</v>
      </c>
      <c r="AB190" s="24">
        <v>4374273</v>
      </c>
      <c r="AC190" s="25">
        <f t="shared" ref="AC190:AC197" si="95">SUM(Z190:AB190)</f>
        <v>18828167</v>
      </c>
      <c r="AD190" s="24"/>
      <c r="AE190" s="24"/>
      <c r="AF190" s="24"/>
      <c r="AG190" s="25">
        <f t="shared" ref="AG190:AG197" si="96">SUM(AD190:AF190)</f>
        <v>0</v>
      </c>
      <c r="AH190" s="25">
        <f t="shared" ref="AH190:AH197" si="97">SUM(U190,Y190,AC190,AG190)</f>
        <v>48545327</v>
      </c>
      <c r="AI190" s="26">
        <f t="shared" ref="AI190:AI197" si="98">IF(ISERROR(AH190/$J$188),0,AH190/$J$188)</f>
        <v>0.18405554379373967</v>
      </c>
      <c r="AJ190" s="27">
        <f t="shared" si="93"/>
        <v>6.4589000188836232E-2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 x14ac:dyDescent="0.25">
      <c r="A191" s="19">
        <v>3</v>
      </c>
      <c r="B191" s="19"/>
      <c r="C191" s="100" t="s">
        <v>156</v>
      </c>
      <c r="D191" s="107">
        <v>45331</v>
      </c>
      <c r="E191" s="70" t="s">
        <v>149</v>
      </c>
      <c r="F191" s="70" t="s">
        <v>134</v>
      </c>
      <c r="G191" s="43" t="s">
        <v>308</v>
      </c>
      <c r="H191" s="29"/>
      <c r="I191" s="29"/>
      <c r="J191" s="199"/>
      <c r="K191" s="93">
        <v>1750000</v>
      </c>
      <c r="L191" s="64" t="s">
        <v>309</v>
      </c>
      <c r="M191" s="93"/>
      <c r="N191" s="24"/>
      <c r="O191" s="24"/>
      <c r="P191" s="64"/>
      <c r="Q191" s="64"/>
      <c r="R191" s="93"/>
      <c r="S191" s="93">
        <v>1750000</v>
      </c>
      <c r="T191" s="93"/>
      <c r="U191" s="25">
        <f t="shared" ref="U191:U226" si="99">SUM(R191:T191)</f>
        <v>1750000</v>
      </c>
      <c r="V191" s="24"/>
      <c r="W191" s="24"/>
      <c r="X191" s="24"/>
      <c r="Y191" s="25">
        <f t="shared" si="94"/>
        <v>0</v>
      </c>
      <c r="Z191" s="24">
        <f>+K191-U191</f>
        <v>0</v>
      </c>
      <c r="AA191" s="24"/>
      <c r="AB191" s="24"/>
      <c r="AC191" s="25">
        <f t="shared" si="95"/>
        <v>0</v>
      </c>
      <c r="AD191" s="24"/>
      <c r="AE191" s="24"/>
      <c r="AF191" s="24"/>
      <c r="AG191" s="25">
        <f t="shared" si="96"/>
        <v>0</v>
      </c>
      <c r="AH191" s="25">
        <f t="shared" si="97"/>
        <v>1750000</v>
      </c>
      <c r="AI191" s="26">
        <f t="shared" si="98"/>
        <v>6.6349785148021442E-3</v>
      </c>
      <c r="AJ191" s="27">
        <f t="shared" si="93"/>
        <v>2.3283549069607339E-3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 x14ac:dyDescent="0.25">
      <c r="A192" s="19">
        <v>4</v>
      </c>
      <c r="B192" s="19"/>
      <c r="C192" s="100" t="s">
        <v>157</v>
      </c>
      <c r="D192" s="107">
        <v>45334</v>
      </c>
      <c r="E192" s="70" t="s">
        <v>150</v>
      </c>
      <c r="F192" s="70" t="s">
        <v>134</v>
      </c>
      <c r="G192" s="43" t="s">
        <v>308</v>
      </c>
      <c r="H192" s="29"/>
      <c r="I192" s="29"/>
      <c r="J192" s="199"/>
      <c r="K192" s="93">
        <v>3626000</v>
      </c>
      <c r="L192" s="64" t="s">
        <v>309</v>
      </c>
      <c r="M192" s="93"/>
      <c r="N192" s="24"/>
      <c r="O192" s="24"/>
      <c r="P192" s="64"/>
      <c r="Q192" s="64"/>
      <c r="R192" s="93"/>
      <c r="S192" s="93">
        <v>3626000</v>
      </c>
      <c r="T192" s="93"/>
      <c r="U192" s="25">
        <f t="shared" si="99"/>
        <v>3626000</v>
      </c>
      <c r="V192" s="24"/>
      <c r="W192" s="24"/>
      <c r="X192" s="24"/>
      <c r="Y192" s="25">
        <f t="shared" si="94"/>
        <v>0</v>
      </c>
      <c r="Z192" s="24"/>
      <c r="AA192" s="24"/>
      <c r="AB192" s="24"/>
      <c r="AC192" s="25">
        <f t="shared" si="95"/>
        <v>0</v>
      </c>
      <c r="AD192" s="24"/>
      <c r="AE192" s="24"/>
      <c r="AF192" s="24"/>
      <c r="AG192" s="25">
        <f t="shared" si="96"/>
        <v>0</v>
      </c>
      <c r="AH192" s="25">
        <f t="shared" si="97"/>
        <v>3626000</v>
      </c>
      <c r="AI192" s="26">
        <f t="shared" si="98"/>
        <v>1.3747675482670042E-2</v>
      </c>
      <c r="AJ192" s="27">
        <f t="shared" si="93"/>
        <v>4.8243513672226413E-3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 x14ac:dyDescent="0.25">
      <c r="A193" s="19">
        <v>5</v>
      </c>
      <c r="B193" s="19"/>
      <c r="C193" s="100" t="s">
        <v>158</v>
      </c>
      <c r="D193" s="107">
        <v>45350</v>
      </c>
      <c r="E193" s="70" t="s">
        <v>151</v>
      </c>
      <c r="F193" s="70" t="s">
        <v>134</v>
      </c>
      <c r="G193" s="43" t="s">
        <v>308</v>
      </c>
      <c r="H193" s="29"/>
      <c r="I193" s="29"/>
      <c r="J193" s="199"/>
      <c r="K193" s="93">
        <v>1750000</v>
      </c>
      <c r="L193" s="64" t="s">
        <v>309</v>
      </c>
      <c r="M193" s="93"/>
      <c r="N193" s="24"/>
      <c r="O193" s="24"/>
      <c r="P193" s="64"/>
      <c r="Q193" s="64"/>
      <c r="R193" s="93"/>
      <c r="S193" s="93"/>
      <c r="T193" s="151">
        <v>1750000</v>
      </c>
      <c r="U193" s="25">
        <f t="shared" si="99"/>
        <v>1750000</v>
      </c>
      <c r="V193" s="24"/>
      <c r="W193" s="24"/>
      <c r="X193" s="24"/>
      <c r="Y193" s="25">
        <f t="shared" si="94"/>
        <v>0</v>
      </c>
      <c r="Z193" s="24"/>
      <c r="AA193" s="24"/>
      <c r="AB193" s="24"/>
      <c r="AC193" s="25">
        <f t="shared" si="95"/>
        <v>0</v>
      </c>
      <c r="AD193" s="24"/>
      <c r="AE193" s="24"/>
      <c r="AF193" s="24"/>
      <c r="AG193" s="25">
        <f t="shared" si="96"/>
        <v>0</v>
      </c>
      <c r="AH193" s="25">
        <f t="shared" si="97"/>
        <v>1750000</v>
      </c>
      <c r="AI193" s="26">
        <f t="shared" si="98"/>
        <v>6.6349785148021442E-3</v>
      </c>
      <c r="AJ193" s="27">
        <f t="shared" si="93"/>
        <v>2.3283549069607339E-3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 x14ac:dyDescent="0.25">
      <c r="A194" s="19">
        <v>6</v>
      </c>
      <c r="B194" s="19"/>
      <c r="C194" s="100" t="s">
        <v>159</v>
      </c>
      <c r="D194" s="107">
        <v>45336</v>
      </c>
      <c r="E194" s="70" t="s">
        <v>153</v>
      </c>
      <c r="F194" s="70" t="s">
        <v>134</v>
      </c>
      <c r="G194" s="43" t="s">
        <v>308</v>
      </c>
      <c r="H194" s="29"/>
      <c r="I194" s="29"/>
      <c r="J194" s="199"/>
      <c r="K194" s="93">
        <v>9065000</v>
      </c>
      <c r="L194" s="64" t="s">
        <v>309</v>
      </c>
      <c r="M194" s="93"/>
      <c r="N194" s="24"/>
      <c r="O194" s="24"/>
      <c r="P194" s="64"/>
      <c r="Q194" s="64"/>
      <c r="R194" s="93"/>
      <c r="S194" s="93"/>
      <c r="T194" s="151">
        <v>9065000</v>
      </c>
      <c r="U194" s="25">
        <f t="shared" si="99"/>
        <v>9065000</v>
      </c>
      <c r="V194" s="24"/>
      <c r="W194" s="24"/>
      <c r="X194" s="24"/>
      <c r="Y194" s="25">
        <f t="shared" si="94"/>
        <v>0</v>
      </c>
      <c r="Z194" s="24"/>
      <c r="AA194" s="24"/>
      <c r="AB194" s="24"/>
      <c r="AC194" s="25">
        <f t="shared" si="95"/>
        <v>0</v>
      </c>
      <c r="AD194" s="24"/>
      <c r="AE194" s="24"/>
      <c r="AF194" s="24"/>
      <c r="AG194" s="25">
        <f t="shared" si="96"/>
        <v>0</v>
      </c>
      <c r="AH194" s="25">
        <f t="shared" si="97"/>
        <v>9065000</v>
      </c>
      <c r="AI194" s="26">
        <f t="shared" si="98"/>
        <v>3.4369188706675109E-2</v>
      </c>
      <c r="AJ194" s="27">
        <f t="shared" si="93"/>
        <v>1.2060878418056602E-2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 x14ac:dyDescent="0.25">
      <c r="A195" s="19">
        <v>7</v>
      </c>
      <c r="B195" s="19"/>
      <c r="C195" s="100" t="s">
        <v>160</v>
      </c>
      <c r="D195" s="107">
        <v>45334</v>
      </c>
      <c r="E195" s="70" t="s">
        <v>155</v>
      </c>
      <c r="F195" s="70" t="s">
        <v>134</v>
      </c>
      <c r="G195" s="43" t="s">
        <v>308</v>
      </c>
      <c r="H195" s="29"/>
      <c r="I195" s="29"/>
      <c r="J195" s="199"/>
      <c r="K195" s="93">
        <v>1813000</v>
      </c>
      <c r="L195" s="64" t="s">
        <v>309</v>
      </c>
      <c r="M195" s="93"/>
      <c r="N195" s="24"/>
      <c r="O195" s="24"/>
      <c r="P195" s="64"/>
      <c r="Q195" s="64"/>
      <c r="R195" s="93"/>
      <c r="S195" s="93"/>
      <c r="T195" s="93">
        <v>1813000</v>
      </c>
      <c r="U195" s="25">
        <f t="shared" si="99"/>
        <v>1813000</v>
      </c>
      <c r="V195" s="24"/>
      <c r="W195" s="24"/>
      <c r="X195" s="24"/>
      <c r="Y195" s="25">
        <f t="shared" si="94"/>
        <v>0</v>
      </c>
      <c r="Z195" s="24"/>
      <c r="AA195" s="24"/>
      <c r="AB195" s="24"/>
      <c r="AC195" s="25">
        <f t="shared" si="95"/>
        <v>0</v>
      </c>
      <c r="AD195" s="24"/>
      <c r="AE195" s="24"/>
      <c r="AF195" s="24"/>
      <c r="AG195" s="25">
        <f t="shared" si="96"/>
        <v>0</v>
      </c>
      <c r="AH195" s="25">
        <f t="shared" si="97"/>
        <v>1813000</v>
      </c>
      <c r="AI195" s="26">
        <f t="shared" si="98"/>
        <v>6.873837741335021E-3</v>
      </c>
      <c r="AJ195" s="27">
        <f t="shared" si="93"/>
        <v>2.4121756836113207E-3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 x14ac:dyDescent="0.25">
      <c r="A196" s="19">
        <v>8</v>
      </c>
      <c r="B196" s="19"/>
      <c r="C196" s="100" t="s">
        <v>161</v>
      </c>
      <c r="D196" s="107">
        <v>45350</v>
      </c>
      <c r="E196" s="70" t="s">
        <v>152</v>
      </c>
      <c r="F196" s="70" t="s">
        <v>134</v>
      </c>
      <c r="G196" s="43" t="s">
        <v>308</v>
      </c>
      <c r="H196" s="29"/>
      <c r="I196" s="29"/>
      <c r="J196" s="199"/>
      <c r="K196" s="93">
        <v>3626000</v>
      </c>
      <c r="L196" s="64" t="s">
        <v>309</v>
      </c>
      <c r="M196" s="93"/>
      <c r="N196" s="24"/>
      <c r="O196" s="24"/>
      <c r="P196" s="64"/>
      <c r="Q196" s="64"/>
      <c r="R196" s="93"/>
      <c r="S196" s="93"/>
      <c r="T196" s="151">
        <v>3626000</v>
      </c>
      <c r="U196" s="25">
        <f t="shared" si="99"/>
        <v>3626000</v>
      </c>
      <c r="V196" s="24"/>
      <c r="W196" s="24"/>
      <c r="X196" s="24"/>
      <c r="Y196" s="25">
        <f t="shared" si="94"/>
        <v>0</v>
      </c>
      <c r="Z196" s="24"/>
      <c r="AA196" s="24"/>
      <c r="AB196" s="24"/>
      <c r="AC196" s="25">
        <f t="shared" si="95"/>
        <v>0</v>
      </c>
      <c r="AD196" s="24"/>
      <c r="AE196" s="24"/>
      <c r="AF196" s="24"/>
      <c r="AG196" s="25">
        <f t="shared" si="96"/>
        <v>0</v>
      </c>
      <c r="AH196" s="25">
        <f t="shared" si="97"/>
        <v>3626000</v>
      </c>
      <c r="AI196" s="26">
        <f t="shared" si="98"/>
        <v>1.3747675482670042E-2</v>
      </c>
      <c r="AJ196" s="27">
        <f t="shared" si="93"/>
        <v>4.8243513672226413E-3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 x14ac:dyDescent="0.25">
      <c r="A197" s="19">
        <v>9</v>
      </c>
      <c r="B197" s="19"/>
      <c r="C197" s="100" t="s">
        <v>162</v>
      </c>
      <c r="D197" s="107">
        <v>45334</v>
      </c>
      <c r="E197" s="70" t="s">
        <v>132</v>
      </c>
      <c r="F197" s="70" t="s">
        <v>134</v>
      </c>
      <c r="G197" s="43" t="s">
        <v>308</v>
      </c>
      <c r="H197" s="29"/>
      <c r="I197" s="29"/>
      <c r="J197" s="199"/>
      <c r="K197" s="93">
        <v>1750000</v>
      </c>
      <c r="L197" s="64" t="s">
        <v>309</v>
      </c>
      <c r="M197" s="93"/>
      <c r="N197" s="24"/>
      <c r="O197" s="24"/>
      <c r="P197" s="64"/>
      <c r="Q197" s="64"/>
      <c r="R197" s="93"/>
      <c r="S197" s="93"/>
      <c r="T197" s="151">
        <v>1750000</v>
      </c>
      <c r="U197" s="25">
        <f t="shared" si="99"/>
        <v>1750000</v>
      </c>
      <c r="V197" s="24"/>
      <c r="W197" s="24"/>
      <c r="X197" s="24"/>
      <c r="Y197" s="25">
        <f t="shared" si="94"/>
        <v>0</v>
      </c>
      <c r="Z197" s="24"/>
      <c r="AA197" s="24"/>
      <c r="AB197" s="24"/>
      <c r="AC197" s="25">
        <f t="shared" si="95"/>
        <v>0</v>
      </c>
      <c r="AD197" s="24"/>
      <c r="AE197" s="24"/>
      <c r="AF197" s="24"/>
      <c r="AG197" s="25">
        <f t="shared" si="96"/>
        <v>0</v>
      </c>
      <c r="AH197" s="25">
        <f t="shared" si="97"/>
        <v>1750000</v>
      </c>
      <c r="AI197" s="26">
        <f t="shared" si="98"/>
        <v>6.6349785148021442E-3</v>
      </c>
      <c r="AJ197" s="27">
        <f t="shared" si="93"/>
        <v>2.3283549069607339E-3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outlineLevel="1" x14ac:dyDescent="0.25">
      <c r="A198" s="19">
        <v>10</v>
      </c>
      <c r="B198" s="19"/>
      <c r="C198" s="100" t="s">
        <v>267</v>
      </c>
      <c r="D198" s="107">
        <v>45350</v>
      </c>
      <c r="E198" s="70" t="s">
        <v>268</v>
      </c>
      <c r="F198" s="70" t="s">
        <v>134</v>
      </c>
      <c r="G198" s="43" t="s">
        <v>308</v>
      </c>
      <c r="H198" s="29"/>
      <c r="I198" s="29"/>
      <c r="J198" s="199"/>
      <c r="K198" s="93">
        <v>9065000</v>
      </c>
      <c r="L198" s="64" t="s">
        <v>309</v>
      </c>
      <c r="M198" s="93"/>
      <c r="N198" s="24"/>
      <c r="O198" s="24"/>
      <c r="P198" s="64"/>
      <c r="Q198" s="64"/>
      <c r="R198" s="93"/>
      <c r="S198" s="93"/>
      <c r="T198" s="93"/>
      <c r="U198" s="25">
        <f t="shared" si="99"/>
        <v>0</v>
      </c>
      <c r="V198" s="93">
        <v>9065000</v>
      </c>
      <c r="W198" s="24"/>
      <c r="X198" s="24"/>
      <c r="Y198" s="25">
        <f t="shared" ref="Y198:Y226" si="100">SUM(V198:X198)</f>
        <v>9065000</v>
      </c>
      <c r="Z198" s="24"/>
      <c r="AA198" s="24"/>
      <c r="AB198" s="24"/>
      <c r="AC198" s="25">
        <f t="shared" ref="AC198:AC221" si="101">SUM(Z198:AB198)</f>
        <v>0</v>
      </c>
      <c r="AD198" s="24"/>
      <c r="AE198" s="24"/>
      <c r="AF198" s="24"/>
      <c r="AG198" s="25">
        <f t="shared" ref="AG198:AG221" si="102">SUM(AD198:AF198)</f>
        <v>0</v>
      </c>
      <c r="AH198" s="25">
        <f t="shared" ref="AH198:AH221" si="103">SUM(U198,Y198,AC198,AG198)</f>
        <v>9065000</v>
      </c>
      <c r="AI198" s="26">
        <f t="shared" ref="AI198:AI221" si="104">IF(ISERROR(AH198/$J$188),0,AH198/$J$188)</f>
        <v>3.4369188706675109E-2</v>
      </c>
      <c r="AJ198" s="27">
        <f t="shared" si="93"/>
        <v>1.2060878418056602E-2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 outlineLevel="1" x14ac:dyDescent="0.25">
      <c r="A199" s="19">
        <v>11</v>
      </c>
      <c r="B199" s="19"/>
      <c r="C199" s="100" t="s">
        <v>270</v>
      </c>
      <c r="D199" s="107">
        <v>45334</v>
      </c>
      <c r="E199" s="70" t="s">
        <v>209</v>
      </c>
      <c r="F199" s="70" t="s">
        <v>134</v>
      </c>
      <c r="G199" s="43" t="s">
        <v>308</v>
      </c>
      <c r="H199" s="29"/>
      <c r="I199" s="29"/>
      <c r="J199" s="199"/>
      <c r="K199" s="93">
        <v>1750000</v>
      </c>
      <c r="L199" s="64" t="s">
        <v>309</v>
      </c>
      <c r="M199" s="93"/>
      <c r="N199" s="24"/>
      <c r="O199" s="24"/>
      <c r="P199" s="64"/>
      <c r="Q199" s="64"/>
      <c r="R199" s="93"/>
      <c r="S199" s="93"/>
      <c r="T199" s="93"/>
      <c r="U199" s="25">
        <f t="shared" si="99"/>
        <v>0</v>
      </c>
      <c r="V199" s="93">
        <v>1750000</v>
      </c>
      <c r="W199" s="24"/>
      <c r="X199" s="24"/>
      <c r="Y199" s="25">
        <f t="shared" si="100"/>
        <v>1750000</v>
      </c>
      <c r="Z199" s="24"/>
      <c r="AA199" s="24"/>
      <c r="AB199" s="24"/>
      <c r="AC199" s="25">
        <f t="shared" si="101"/>
        <v>0</v>
      </c>
      <c r="AD199" s="24"/>
      <c r="AE199" s="24"/>
      <c r="AF199" s="24"/>
      <c r="AG199" s="25">
        <f t="shared" si="102"/>
        <v>0</v>
      </c>
      <c r="AH199" s="25">
        <f t="shared" si="103"/>
        <v>1750000</v>
      </c>
      <c r="AI199" s="26">
        <f t="shared" si="104"/>
        <v>6.6349785148021442E-3</v>
      </c>
      <c r="AJ199" s="27">
        <f t="shared" si="93"/>
        <v>2.3283549069607339E-3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 x14ac:dyDescent="0.25">
      <c r="A200" s="19">
        <v>12</v>
      </c>
      <c r="B200" s="19"/>
      <c r="C200" s="100" t="s">
        <v>271</v>
      </c>
      <c r="D200" s="107">
        <v>45356</v>
      </c>
      <c r="E200" s="70" t="s">
        <v>217</v>
      </c>
      <c r="F200" s="70" t="s">
        <v>134</v>
      </c>
      <c r="G200" s="43" t="s">
        <v>308</v>
      </c>
      <c r="H200" s="29"/>
      <c r="I200" s="29"/>
      <c r="J200" s="199"/>
      <c r="K200" s="93">
        <v>9065000</v>
      </c>
      <c r="L200" s="64" t="s">
        <v>309</v>
      </c>
      <c r="M200" s="93"/>
      <c r="N200" s="24"/>
      <c r="O200" s="24"/>
      <c r="P200" s="64"/>
      <c r="Q200" s="64"/>
      <c r="R200" s="93"/>
      <c r="S200" s="93"/>
      <c r="T200" s="93"/>
      <c r="U200" s="25">
        <f t="shared" si="99"/>
        <v>0</v>
      </c>
      <c r="V200" s="93">
        <v>9065000</v>
      </c>
      <c r="W200" s="24"/>
      <c r="X200" s="24"/>
      <c r="Y200" s="25">
        <f t="shared" si="100"/>
        <v>9065000</v>
      </c>
      <c r="Z200" s="24"/>
      <c r="AA200" s="24"/>
      <c r="AB200" s="24"/>
      <c r="AC200" s="25">
        <f t="shared" si="101"/>
        <v>0</v>
      </c>
      <c r="AD200" s="24"/>
      <c r="AE200" s="24"/>
      <c r="AF200" s="24"/>
      <c r="AG200" s="25">
        <f t="shared" si="102"/>
        <v>0</v>
      </c>
      <c r="AH200" s="25">
        <f t="shared" si="103"/>
        <v>9065000</v>
      </c>
      <c r="AI200" s="26">
        <f t="shared" si="104"/>
        <v>3.4369188706675109E-2</v>
      </c>
      <c r="AJ200" s="27">
        <f t="shared" si="93"/>
        <v>1.2060878418056602E-2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 x14ac:dyDescent="0.25">
      <c r="A201" s="19">
        <v>13</v>
      </c>
      <c r="B201" s="19"/>
      <c r="C201" s="100" t="s">
        <v>269</v>
      </c>
      <c r="D201" s="107">
        <v>45350</v>
      </c>
      <c r="E201" s="70" t="s">
        <v>210</v>
      </c>
      <c r="F201" s="70" t="s">
        <v>134</v>
      </c>
      <c r="G201" s="43" t="s">
        <v>308</v>
      </c>
      <c r="H201" s="29"/>
      <c r="I201" s="29"/>
      <c r="J201" s="199"/>
      <c r="K201" s="93">
        <v>3626000</v>
      </c>
      <c r="L201" s="64" t="s">
        <v>309</v>
      </c>
      <c r="M201" s="93"/>
      <c r="N201" s="24"/>
      <c r="O201" s="24"/>
      <c r="P201" s="64"/>
      <c r="Q201" s="64"/>
      <c r="R201" s="93"/>
      <c r="S201" s="93"/>
      <c r="T201" s="93"/>
      <c r="U201" s="25">
        <f t="shared" si="99"/>
        <v>0</v>
      </c>
      <c r="V201" s="24">
        <v>3626000</v>
      </c>
      <c r="W201" s="24"/>
      <c r="X201" s="24"/>
      <c r="Y201" s="25">
        <f t="shared" si="100"/>
        <v>3626000</v>
      </c>
      <c r="Z201" s="24"/>
      <c r="AA201" s="24"/>
      <c r="AB201" s="24"/>
      <c r="AC201" s="25">
        <f t="shared" si="101"/>
        <v>0</v>
      </c>
      <c r="AD201" s="24"/>
      <c r="AE201" s="24"/>
      <c r="AF201" s="24"/>
      <c r="AG201" s="25">
        <f t="shared" si="102"/>
        <v>0</v>
      </c>
      <c r="AH201" s="25">
        <f t="shared" si="103"/>
        <v>3626000</v>
      </c>
      <c r="AI201" s="26">
        <f t="shared" si="104"/>
        <v>1.3747675482670042E-2</v>
      </c>
      <c r="AJ201" s="27">
        <f t="shared" si="93"/>
        <v>4.8243513672226413E-3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 x14ac:dyDescent="0.25">
      <c r="A202" s="19">
        <v>14</v>
      </c>
      <c r="B202" s="19"/>
      <c r="C202" s="100" t="s">
        <v>272</v>
      </c>
      <c r="D202" s="107">
        <v>45357</v>
      </c>
      <c r="E202" s="70" t="s">
        <v>273</v>
      </c>
      <c r="F202" s="70" t="s">
        <v>134</v>
      </c>
      <c r="G202" s="43" t="s">
        <v>308</v>
      </c>
      <c r="H202" s="29"/>
      <c r="I202" s="29"/>
      <c r="J202" s="199"/>
      <c r="K202" s="93">
        <v>3626000</v>
      </c>
      <c r="L202" s="64" t="s">
        <v>309</v>
      </c>
      <c r="M202" s="93"/>
      <c r="N202" s="24"/>
      <c r="O202" s="24"/>
      <c r="P202" s="64"/>
      <c r="Q202" s="64"/>
      <c r="R202" s="93"/>
      <c r="S202" s="93"/>
      <c r="T202" s="93"/>
      <c r="U202" s="25">
        <f t="shared" si="99"/>
        <v>0</v>
      </c>
      <c r="V202" s="93">
        <v>3626000</v>
      </c>
      <c r="W202" s="24"/>
      <c r="X202" s="24"/>
      <c r="Y202" s="25">
        <f t="shared" si="100"/>
        <v>3626000</v>
      </c>
      <c r="Z202" s="24"/>
      <c r="AA202" s="24"/>
      <c r="AB202" s="24"/>
      <c r="AC202" s="25">
        <f t="shared" si="101"/>
        <v>0</v>
      </c>
      <c r="AD202" s="24"/>
      <c r="AE202" s="24"/>
      <c r="AF202" s="24"/>
      <c r="AG202" s="25">
        <f t="shared" si="102"/>
        <v>0</v>
      </c>
      <c r="AH202" s="25">
        <f t="shared" si="103"/>
        <v>3626000</v>
      </c>
      <c r="AI202" s="26">
        <f t="shared" si="104"/>
        <v>1.3747675482670042E-2</v>
      </c>
      <c r="AJ202" s="27">
        <f t="shared" si="93"/>
        <v>4.8243513672226413E-3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 x14ac:dyDescent="0.25">
      <c r="A203" s="19">
        <v>15</v>
      </c>
      <c r="B203" s="19"/>
      <c r="C203" s="100" t="s">
        <v>274</v>
      </c>
      <c r="D203" s="107">
        <v>45355</v>
      </c>
      <c r="E203" s="70" t="s">
        <v>246</v>
      </c>
      <c r="F203" s="70" t="s">
        <v>134</v>
      </c>
      <c r="G203" s="43" t="s">
        <v>308</v>
      </c>
      <c r="H203" s="29"/>
      <c r="I203" s="29"/>
      <c r="J203" s="199"/>
      <c r="K203" s="93">
        <v>7252000</v>
      </c>
      <c r="L203" s="64" t="s">
        <v>309</v>
      </c>
      <c r="M203" s="93"/>
      <c r="N203" s="24"/>
      <c r="O203" s="24"/>
      <c r="P203" s="64"/>
      <c r="Q203" s="64"/>
      <c r="R203" s="93"/>
      <c r="S203" s="93"/>
      <c r="T203" s="93"/>
      <c r="U203" s="25">
        <f t="shared" si="99"/>
        <v>0</v>
      </c>
      <c r="V203" s="24">
        <v>7252000</v>
      </c>
      <c r="W203" s="24"/>
      <c r="X203" s="24"/>
      <c r="Y203" s="25">
        <f t="shared" si="100"/>
        <v>7252000</v>
      </c>
      <c r="Z203" s="24"/>
      <c r="AA203" s="24"/>
      <c r="AB203" s="24"/>
      <c r="AC203" s="25">
        <f t="shared" si="101"/>
        <v>0</v>
      </c>
      <c r="AD203" s="24"/>
      <c r="AE203" s="24"/>
      <c r="AF203" s="24"/>
      <c r="AG203" s="25">
        <f t="shared" si="102"/>
        <v>0</v>
      </c>
      <c r="AH203" s="25">
        <f t="shared" si="103"/>
        <v>7252000</v>
      </c>
      <c r="AI203" s="26">
        <f t="shared" si="104"/>
        <v>2.7495350965340084E-2</v>
      </c>
      <c r="AJ203" s="27">
        <f t="shared" si="93"/>
        <v>9.6487027344452827E-3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 x14ac:dyDescent="0.25">
      <c r="A204" s="19">
        <v>16</v>
      </c>
      <c r="B204" s="19"/>
      <c r="C204" s="100" t="s">
        <v>277</v>
      </c>
      <c r="D204" s="107">
        <v>45359</v>
      </c>
      <c r="E204" s="70" t="s">
        <v>216</v>
      </c>
      <c r="F204" s="70" t="s">
        <v>134</v>
      </c>
      <c r="G204" s="43" t="s">
        <v>308</v>
      </c>
      <c r="H204" s="29"/>
      <c r="I204" s="29"/>
      <c r="J204" s="199"/>
      <c r="K204" s="93">
        <v>5439000</v>
      </c>
      <c r="L204" s="64" t="s">
        <v>309</v>
      </c>
      <c r="M204" s="93"/>
      <c r="N204" s="24"/>
      <c r="O204" s="24"/>
      <c r="P204" s="64"/>
      <c r="Q204" s="64"/>
      <c r="R204" s="93"/>
      <c r="S204" s="93"/>
      <c r="T204" s="93"/>
      <c r="U204" s="25">
        <f t="shared" si="99"/>
        <v>0</v>
      </c>
      <c r="V204" s="93">
        <v>5439000</v>
      </c>
      <c r="W204" s="24"/>
      <c r="X204" s="24"/>
      <c r="Y204" s="25">
        <f t="shared" si="100"/>
        <v>5439000</v>
      </c>
      <c r="Z204" s="24"/>
      <c r="AA204" s="24"/>
      <c r="AB204" s="24"/>
      <c r="AC204" s="25">
        <f t="shared" si="101"/>
        <v>0</v>
      </c>
      <c r="AD204" s="24"/>
      <c r="AE204" s="24"/>
      <c r="AF204" s="24"/>
      <c r="AG204" s="25">
        <f t="shared" si="102"/>
        <v>0</v>
      </c>
      <c r="AH204" s="25">
        <f t="shared" si="103"/>
        <v>5439000</v>
      </c>
      <c r="AI204" s="26">
        <f t="shared" si="104"/>
        <v>2.0621513224005066E-2</v>
      </c>
      <c r="AJ204" s="27">
        <f t="shared" si="93"/>
        <v>7.2365270508339616E-3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 x14ac:dyDescent="0.25">
      <c r="A205" s="19">
        <v>17</v>
      </c>
      <c r="B205" s="19"/>
      <c r="C205" s="100" t="s">
        <v>281</v>
      </c>
      <c r="D205" s="107">
        <v>45357</v>
      </c>
      <c r="E205" s="70" t="s">
        <v>223</v>
      </c>
      <c r="F205" s="70" t="s">
        <v>134</v>
      </c>
      <c r="G205" s="43" t="s">
        <v>308</v>
      </c>
      <c r="H205" s="29"/>
      <c r="I205" s="29"/>
      <c r="J205" s="199"/>
      <c r="K205" s="93">
        <v>3626000</v>
      </c>
      <c r="L205" s="64" t="s">
        <v>309</v>
      </c>
      <c r="M205" s="93"/>
      <c r="N205" s="24"/>
      <c r="O205" s="24"/>
      <c r="P205" s="64"/>
      <c r="Q205" s="64"/>
      <c r="R205" s="93"/>
      <c r="S205" s="93"/>
      <c r="T205" s="93"/>
      <c r="U205" s="25">
        <f t="shared" si="99"/>
        <v>0</v>
      </c>
      <c r="V205" s="93">
        <v>3626000</v>
      </c>
      <c r="W205" s="24"/>
      <c r="X205" s="24"/>
      <c r="Y205" s="25">
        <f t="shared" si="100"/>
        <v>3626000</v>
      </c>
      <c r="Z205" s="24"/>
      <c r="AA205" s="24"/>
      <c r="AB205" s="24"/>
      <c r="AC205" s="25">
        <f t="shared" si="101"/>
        <v>0</v>
      </c>
      <c r="AD205" s="24"/>
      <c r="AE205" s="24"/>
      <c r="AF205" s="24"/>
      <c r="AG205" s="25">
        <f t="shared" si="102"/>
        <v>0</v>
      </c>
      <c r="AH205" s="25">
        <f t="shared" si="103"/>
        <v>3626000</v>
      </c>
      <c r="AI205" s="26">
        <f t="shared" si="104"/>
        <v>1.3747675482670042E-2</v>
      </c>
      <c r="AJ205" s="27">
        <f t="shared" si="93"/>
        <v>4.8243513672226413E-3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 x14ac:dyDescent="0.25">
      <c r="A206" s="19">
        <v>18</v>
      </c>
      <c r="B206" s="19"/>
      <c r="C206" s="100" t="s">
        <v>280</v>
      </c>
      <c r="D206" s="107">
        <v>45355</v>
      </c>
      <c r="E206" s="70" t="s">
        <v>221</v>
      </c>
      <c r="F206" s="70" t="s">
        <v>134</v>
      </c>
      <c r="G206" s="43" t="s">
        <v>308</v>
      </c>
      <c r="H206" s="29"/>
      <c r="I206" s="29"/>
      <c r="J206" s="199"/>
      <c r="K206" s="93">
        <v>1813000</v>
      </c>
      <c r="L206" s="64" t="s">
        <v>309</v>
      </c>
      <c r="M206" s="93"/>
      <c r="N206" s="24"/>
      <c r="O206" s="24"/>
      <c r="P206" s="64"/>
      <c r="Q206" s="64"/>
      <c r="R206" s="93"/>
      <c r="S206" s="93"/>
      <c r="T206" s="93"/>
      <c r="U206" s="25">
        <f t="shared" si="99"/>
        <v>0</v>
      </c>
      <c r="V206" s="93">
        <v>1813000</v>
      </c>
      <c r="W206" s="24"/>
      <c r="X206" s="24"/>
      <c r="Y206" s="25">
        <f t="shared" si="100"/>
        <v>1813000</v>
      </c>
      <c r="Z206" s="24"/>
      <c r="AA206" s="24"/>
      <c r="AB206" s="24"/>
      <c r="AC206" s="25">
        <f t="shared" si="101"/>
        <v>0</v>
      </c>
      <c r="AD206" s="24"/>
      <c r="AE206" s="24"/>
      <c r="AF206" s="24"/>
      <c r="AG206" s="25">
        <f t="shared" si="102"/>
        <v>0</v>
      </c>
      <c r="AH206" s="25">
        <f t="shared" si="103"/>
        <v>1813000</v>
      </c>
      <c r="AI206" s="26">
        <f t="shared" si="104"/>
        <v>6.873837741335021E-3</v>
      </c>
      <c r="AJ206" s="27">
        <f t="shared" si="93"/>
        <v>2.4121756836113207E-3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 x14ac:dyDescent="0.25">
      <c r="A207" s="19">
        <v>19</v>
      </c>
      <c r="B207" s="19"/>
      <c r="C207" s="100" t="s">
        <v>275</v>
      </c>
      <c r="D207" s="107">
        <v>45350</v>
      </c>
      <c r="E207" s="70" t="s">
        <v>214</v>
      </c>
      <c r="F207" s="70" t="s">
        <v>134</v>
      </c>
      <c r="G207" s="43" t="s">
        <v>308</v>
      </c>
      <c r="H207" s="29"/>
      <c r="I207" s="29"/>
      <c r="J207" s="199"/>
      <c r="K207" s="93">
        <v>1750000</v>
      </c>
      <c r="L207" s="64" t="s">
        <v>309</v>
      </c>
      <c r="M207" s="93"/>
      <c r="N207" s="24"/>
      <c r="O207" s="24"/>
      <c r="P207" s="64"/>
      <c r="Q207" s="64"/>
      <c r="R207" s="93"/>
      <c r="S207" s="93"/>
      <c r="T207" s="93"/>
      <c r="U207" s="25">
        <f t="shared" si="99"/>
        <v>0</v>
      </c>
      <c r="V207" s="93">
        <v>1750000</v>
      </c>
      <c r="W207" s="24"/>
      <c r="X207" s="24"/>
      <c r="Y207" s="25">
        <f t="shared" si="100"/>
        <v>1750000</v>
      </c>
      <c r="Z207" s="24"/>
      <c r="AA207" s="24"/>
      <c r="AB207" s="24"/>
      <c r="AC207" s="25">
        <f t="shared" si="101"/>
        <v>0</v>
      </c>
      <c r="AD207" s="24"/>
      <c r="AE207" s="24"/>
      <c r="AF207" s="24"/>
      <c r="AG207" s="25">
        <f t="shared" si="102"/>
        <v>0</v>
      </c>
      <c r="AH207" s="25">
        <f t="shared" si="103"/>
        <v>1750000</v>
      </c>
      <c r="AI207" s="26">
        <f t="shared" si="104"/>
        <v>6.6349785148021442E-3</v>
      </c>
      <c r="AJ207" s="27">
        <f t="shared" si="93"/>
        <v>2.3283549069607339E-3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 x14ac:dyDescent="0.25">
      <c r="A208" s="19">
        <v>20</v>
      </c>
      <c r="B208" s="19"/>
      <c r="C208" s="100" t="s">
        <v>276</v>
      </c>
      <c r="D208" s="107">
        <v>45350</v>
      </c>
      <c r="E208" s="70" t="s">
        <v>228</v>
      </c>
      <c r="F208" s="70" t="s">
        <v>134</v>
      </c>
      <c r="G208" s="43" t="s">
        <v>308</v>
      </c>
      <c r="H208" s="29"/>
      <c r="I208" s="29"/>
      <c r="J208" s="199"/>
      <c r="K208" s="93">
        <v>1813000</v>
      </c>
      <c r="L208" s="64" t="s">
        <v>309</v>
      </c>
      <c r="M208" s="93"/>
      <c r="N208" s="24"/>
      <c r="O208" s="24"/>
      <c r="P208" s="64"/>
      <c r="Q208" s="64"/>
      <c r="R208" s="93"/>
      <c r="S208" s="93"/>
      <c r="T208" s="93"/>
      <c r="U208" s="25">
        <f t="shared" si="99"/>
        <v>0</v>
      </c>
      <c r="V208" s="93">
        <v>1813000</v>
      </c>
      <c r="W208" s="24"/>
      <c r="X208" s="24"/>
      <c r="Y208" s="25">
        <f t="shared" si="100"/>
        <v>1813000</v>
      </c>
      <c r="Z208" s="24"/>
      <c r="AA208" s="24"/>
      <c r="AB208" s="24"/>
      <c r="AC208" s="25">
        <f t="shared" si="101"/>
        <v>0</v>
      </c>
      <c r="AD208" s="24"/>
      <c r="AE208" s="24"/>
      <c r="AF208" s="24"/>
      <c r="AG208" s="25">
        <f t="shared" si="102"/>
        <v>0</v>
      </c>
      <c r="AH208" s="25">
        <f t="shared" si="103"/>
        <v>1813000</v>
      </c>
      <c r="AI208" s="26">
        <f t="shared" si="104"/>
        <v>6.873837741335021E-3</v>
      </c>
      <c r="AJ208" s="27">
        <f t="shared" si="93"/>
        <v>2.4121756836113207E-3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 x14ac:dyDescent="0.25">
      <c r="A209" s="19">
        <v>21</v>
      </c>
      <c r="B209" s="19"/>
      <c r="C209" s="100" t="s">
        <v>278</v>
      </c>
      <c r="D209" s="107">
        <v>45355</v>
      </c>
      <c r="E209" s="70" t="s">
        <v>220</v>
      </c>
      <c r="F209" s="70" t="s">
        <v>134</v>
      </c>
      <c r="G209" s="43" t="s">
        <v>308</v>
      </c>
      <c r="H209" s="29"/>
      <c r="I209" s="29"/>
      <c r="J209" s="199"/>
      <c r="K209" s="93">
        <v>1785000</v>
      </c>
      <c r="L209" s="64" t="s">
        <v>309</v>
      </c>
      <c r="M209" s="93"/>
      <c r="N209" s="24"/>
      <c r="O209" s="24"/>
      <c r="P209" s="64"/>
      <c r="Q209" s="64"/>
      <c r="R209" s="93"/>
      <c r="S209" s="93"/>
      <c r="T209" s="93"/>
      <c r="U209" s="25">
        <f t="shared" si="99"/>
        <v>0</v>
      </c>
      <c r="V209" s="93">
        <v>1785000</v>
      </c>
      <c r="W209" s="24"/>
      <c r="X209" s="24"/>
      <c r="Y209" s="25">
        <f t="shared" si="100"/>
        <v>1785000</v>
      </c>
      <c r="Z209" s="24"/>
      <c r="AA209" s="24"/>
      <c r="AB209" s="24"/>
      <c r="AC209" s="25">
        <f t="shared" si="101"/>
        <v>0</v>
      </c>
      <c r="AD209" s="24"/>
      <c r="AE209" s="24"/>
      <c r="AF209" s="24"/>
      <c r="AG209" s="25">
        <f t="shared" si="102"/>
        <v>0</v>
      </c>
      <c r="AH209" s="25">
        <f t="shared" si="103"/>
        <v>1785000</v>
      </c>
      <c r="AI209" s="26">
        <f t="shared" si="104"/>
        <v>6.7676780850981872E-3</v>
      </c>
      <c r="AJ209" s="27">
        <f t="shared" si="93"/>
        <v>2.3749220050999489E-3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 x14ac:dyDescent="0.25">
      <c r="A210" s="19">
        <v>22</v>
      </c>
      <c r="B210" s="19"/>
      <c r="C210" s="100" t="s">
        <v>279</v>
      </c>
      <c r="D210" s="107">
        <v>45365</v>
      </c>
      <c r="E210" s="70" t="s">
        <v>235</v>
      </c>
      <c r="F210" s="70" t="s">
        <v>134</v>
      </c>
      <c r="G210" s="43" t="s">
        <v>308</v>
      </c>
      <c r="H210" s="29"/>
      <c r="I210" s="29"/>
      <c r="J210" s="199"/>
      <c r="K210" s="93">
        <v>5439000</v>
      </c>
      <c r="L210" s="64" t="s">
        <v>309</v>
      </c>
      <c r="M210" s="93"/>
      <c r="N210" s="24"/>
      <c r="O210" s="24"/>
      <c r="P210" s="64"/>
      <c r="Q210" s="64"/>
      <c r="R210" s="93"/>
      <c r="S210" s="93"/>
      <c r="T210" s="93"/>
      <c r="U210" s="25">
        <f t="shared" si="99"/>
        <v>0</v>
      </c>
      <c r="V210" s="93">
        <v>5439000</v>
      </c>
      <c r="W210" s="24"/>
      <c r="X210" s="24"/>
      <c r="Y210" s="25">
        <f t="shared" si="100"/>
        <v>5439000</v>
      </c>
      <c r="Z210" s="24"/>
      <c r="AA210" s="24"/>
      <c r="AB210" s="24"/>
      <c r="AC210" s="25">
        <f t="shared" si="101"/>
        <v>0</v>
      </c>
      <c r="AD210" s="24"/>
      <c r="AE210" s="24"/>
      <c r="AF210" s="24"/>
      <c r="AG210" s="25">
        <f t="shared" si="102"/>
        <v>0</v>
      </c>
      <c r="AH210" s="25">
        <f t="shared" si="103"/>
        <v>5439000</v>
      </c>
      <c r="AI210" s="26">
        <f t="shared" si="104"/>
        <v>2.0621513224005066E-2</v>
      </c>
      <c r="AJ210" s="27">
        <f t="shared" si="93"/>
        <v>7.2365270508339616E-3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 x14ac:dyDescent="0.25">
      <c r="A211" s="19">
        <v>23</v>
      </c>
      <c r="B211" s="19"/>
      <c r="C211" s="100" t="s">
        <v>282</v>
      </c>
      <c r="D211" s="107">
        <v>45357</v>
      </c>
      <c r="E211" s="70" t="s">
        <v>224</v>
      </c>
      <c r="F211" s="70" t="s">
        <v>134</v>
      </c>
      <c r="G211" s="43" t="s">
        <v>308</v>
      </c>
      <c r="H211" s="29"/>
      <c r="I211" s="29"/>
      <c r="J211" s="199"/>
      <c r="K211" s="93">
        <v>1813000</v>
      </c>
      <c r="L211" s="64" t="s">
        <v>309</v>
      </c>
      <c r="M211" s="93"/>
      <c r="N211" s="24"/>
      <c r="O211" s="24"/>
      <c r="P211" s="64"/>
      <c r="Q211" s="64"/>
      <c r="R211" s="93"/>
      <c r="S211" s="93"/>
      <c r="T211" s="93"/>
      <c r="U211" s="25">
        <f t="shared" si="99"/>
        <v>0</v>
      </c>
      <c r="V211" s="93">
        <v>1813000</v>
      </c>
      <c r="W211" s="24"/>
      <c r="X211" s="24"/>
      <c r="Y211" s="25">
        <f t="shared" si="100"/>
        <v>1813000</v>
      </c>
      <c r="Z211" s="24"/>
      <c r="AA211" s="24"/>
      <c r="AB211" s="24"/>
      <c r="AC211" s="25">
        <f t="shared" si="101"/>
        <v>0</v>
      </c>
      <c r="AD211" s="24"/>
      <c r="AE211" s="24"/>
      <c r="AF211" s="24"/>
      <c r="AG211" s="25">
        <f t="shared" si="102"/>
        <v>0</v>
      </c>
      <c r="AH211" s="25">
        <f t="shared" si="103"/>
        <v>1813000</v>
      </c>
      <c r="AI211" s="26">
        <f t="shared" si="104"/>
        <v>6.873837741335021E-3</v>
      </c>
      <c r="AJ211" s="27">
        <f t="shared" si="93"/>
        <v>2.4121756836113207E-3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 x14ac:dyDescent="0.25">
      <c r="A212" s="19">
        <v>24</v>
      </c>
      <c r="B212" s="19"/>
      <c r="C212" s="100" t="s">
        <v>283</v>
      </c>
      <c r="D212" s="107">
        <v>45355</v>
      </c>
      <c r="E212" s="70" t="s">
        <v>252</v>
      </c>
      <c r="F212" s="70" t="s">
        <v>134</v>
      </c>
      <c r="G212" s="43" t="s">
        <v>308</v>
      </c>
      <c r="H212" s="29"/>
      <c r="I212" s="29"/>
      <c r="J212" s="199"/>
      <c r="K212" s="93">
        <v>1813000</v>
      </c>
      <c r="L212" s="64" t="s">
        <v>309</v>
      </c>
      <c r="M212" s="93"/>
      <c r="N212" s="24"/>
      <c r="O212" s="24"/>
      <c r="P212" s="64"/>
      <c r="Q212" s="64"/>
      <c r="R212" s="93"/>
      <c r="S212" s="93"/>
      <c r="T212" s="93"/>
      <c r="U212" s="25">
        <f t="shared" si="99"/>
        <v>0</v>
      </c>
      <c r="V212" s="24">
        <v>1813000</v>
      </c>
      <c r="W212" s="24"/>
      <c r="X212" s="24"/>
      <c r="Y212" s="25">
        <f t="shared" si="100"/>
        <v>1813000</v>
      </c>
      <c r="Z212" s="24"/>
      <c r="AA212" s="24"/>
      <c r="AB212" s="24"/>
      <c r="AC212" s="25">
        <f t="shared" si="101"/>
        <v>0</v>
      </c>
      <c r="AD212" s="24"/>
      <c r="AE212" s="24"/>
      <c r="AF212" s="24"/>
      <c r="AG212" s="25">
        <f t="shared" si="102"/>
        <v>0</v>
      </c>
      <c r="AH212" s="25">
        <f t="shared" si="103"/>
        <v>1813000</v>
      </c>
      <c r="AI212" s="26">
        <f t="shared" si="104"/>
        <v>6.873837741335021E-3</v>
      </c>
      <c r="AJ212" s="27">
        <f t="shared" si="93"/>
        <v>2.4121756836113207E-3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 x14ac:dyDescent="0.25">
      <c r="A213" s="19">
        <v>25</v>
      </c>
      <c r="B213" s="19"/>
      <c r="C213" s="100" t="s">
        <v>284</v>
      </c>
      <c r="D213" s="107">
        <v>45359</v>
      </c>
      <c r="E213" s="70" t="s">
        <v>243</v>
      </c>
      <c r="F213" s="70" t="s">
        <v>134</v>
      </c>
      <c r="G213" s="43" t="s">
        <v>308</v>
      </c>
      <c r="H213" s="29"/>
      <c r="I213" s="29"/>
      <c r="J213" s="199"/>
      <c r="K213" s="93">
        <v>1813000</v>
      </c>
      <c r="L213" s="64" t="s">
        <v>309</v>
      </c>
      <c r="M213" s="93"/>
      <c r="N213" s="24"/>
      <c r="O213" s="24"/>
      <c r="P213" s="64"/>
      <c r="Q213" s="64"/>
      <c r="R213" s="93"/>
      <c r="S213" s="93"/>
      <c r="T213" s="93"/>
      <c r="U213" s="25">
        <f t="shared" si="99"/>
        <v>0</v>
      </c>
      <c r="V213" s="93">
        <v>1813000</v>
      </c>
      <c r="W213" s="24"/>
      <c r="X213" s="24"/>
      <c r="Y213" s="25">
        <f t="shared" si="100"/>
        <v>1813000</v>
      </c>
      <c r="Z213" s="24"/>
      <c r="AA213" s="24"/>
      <c r="AB213" s="24"/>
      <c r="AC213" s="25">
        <f t="shared" si="101"/>
        <v>0</v>
      </c>
      <c r="AD213" s="24"/>
      <c r="AE213" s="24"/>
      <c r="AF213" s="24"/>
      <c r="AG213" s="25">
        <f t="shared" si="102"/>
        <v>0</v>
      </c>
      <c r="AH213" s="25">
        <f t="shared" si="103"/>
        <v>1813000</v>
      </c>
      <c r="AI213" s="26">
        <f t="shared" si="104"/>
        <v>6.873837741335021E-3</v>
      </c>
      <c r="AJ213" s="27">
        <f t="shared" si="93"/>
        <v>2.4121756836113207E-3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 x14ac:dyDescent="0.25">
      <c r="A214" s="19">
        <v>26</v>
      </c>
      <c r="B214" s="19"/>
      <c r="C214" s="100" t="s">
        <v>285</v>
      </c>
      <c r="D214" s="107">
        <v>45359</v>
      </c>
      <c r="E214" s="70" t="s">
        <v>219</v>
      </c>
      <c r="F214" s="70" t="s">
        <v>134</v>
      </c>
      <c r="G214" s="43" t="s">
        <v>308</v>
      </c>
      <c r="H214" s="29"/>
      <c r="I214" s="29"/>
      <c r="J214" s="199"/>
      <c r="K214" s="93">
        <v>3570000</v>
      </c>
      <c r="L214" s="64" t="s">
        <v>309</v>
      </c>
      <c r="M214" s="93"/>
      <c r="N214" s="24"/>
      <c r="O214" s="24"/>
      <c r="P214" s="64"/>
      <c r="Q214" s="64"/>
      <c r="R214" s="93"/>
      <c r="S214" s="93"/>
      <c r="T214" s="93"/>
      <c r="U214" s="25">
        <f t="shared" si="99"/>
        <v>0</v>
      </c>
      <c r="V214" s="93">
        <v>3570000</v>
      </c>
      <c r="W214" s="24"/>
      <c r="X214" s="24"/>
      <c r="Y214" s="25">
        <f t="shared" si="100"/>
        <v>3570000</v>
      </c>
      <c r="Z214" s="24"/>
      <c r="AA214" s="24"/>
      <c r="AB214" s="24"/>
      <c r="AC214" s="25">
        <f t="shared" si="101"/>
        <v>0</v>
      </c>
      <c r="AD214" s="24"/>
      <c r="AE214" s="24"/>
      <c r="AF214" s="24"/>
      <c r="AG214" s="25">
        <f t="shared" si="102"/>
        <v>0</v>
      </c>
      <c r="AH214" s="25">
        <f t="shared" si="103"/>
        <v>3570000</v>
      </c>
      <c r="AI214" s="26">
        <f t="shared" si="104"/>
        <v>1.3535356170196374E-2</v>
      </c>
      <c r="AJ214" s="27">
        <f t="shared" si="93"/>
        <v>4.7498440101998978E-3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 x14ac:dyDescent="0.25">
      <c r="A215" s="19">
        <v>27</v>
      </c>
      <c r="B215" s="19"/>
      <c r="C215" s="100" t="s">
        <v>286</v>
      </c>
      <c r="D215" s="107">
        <v>45350</v>
      </c>
      <c r="E215" s="70" t="s">
        <v>250</v>
      </c>
      <c r="F215" s="70" t="s">
        <v>134</v>
      </c>
      <c r="G215" s="43" t="s">
        <v>308</v>
      </c>
      <c r="H215" s="29"/>
      <c r="I215" s="29"/>
      <c r="J215" s="199"/>
      <c r="K215" s="93">
        <v>3626000</v>
      </c>
      <c r="L215" s="64" t="s">
        <v>309</v>
      </c>
      <c r="M215" s="93"/>
      <c r="N215" s="24"/>
      <c r="O215" s="24"/>
      <c r="P215" s="64"/>
      <c r="Q215" s="64"/>
      <c r="R215" s="93"/>
      <c r="S215" s="93"/>
      <c r="T215" s="93"/>
      <c r="U215" s="25">
        <f t="shared" si="99"/>
        <v>0</v>
      </c>
      <c r="V215" s="93">
        <v>3626000</v>
      </c>
      <c r="W215" s="24"/>
      <c r="X215" s="24"/>
      <c r="Y215" s="25">
        <f t="shared" si="100"/>
        <v>3626000</v>
      </c>
      <c r="Z215" s="24"/>
      <c r="AA215" s="24"/>
      <c r="AB215" s="24"/>
      <c r="AC215" s="25">
        <f t="shared" si="101"/>
        <v>0</v>
      </c>
      <c r="AD215" s="24"/>
      <c r="AE215" s="24"/>
      <c r="AF215" s="24"/>
      <c r="AG215" s="25">
        <f t="shared" si="102"/>
        <v>0</v>
      </c>
      <c r="AH215" s="25">
        <f t="shared" si="103"/>
        <v>3626000</v>
      </c>
      <c r="AI215" s="26">
        <f t="shared" si="104"/>
        <v>1.3747675482670042E-2</v>
      </c>
      <c r="AJ215" s="27">
        <f t="shared" si="93"/>
        <v>4.8243513672226413E-3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 x14ac:dyDescent="0.25">
      <c r="A216" s="19">
        <v>28</v>
      </c>
      <c r="B216" s="19"/>
      <c r="C216" s="100" t="s">
        <v>760</v>
      </c>
      <c r="D216" s="107">
        <v>45517</v>
      </c>
      <c r="E216" s="70" t="s">
        <v>229</v>
      </c>
      <c r="F216" s="70" t="s">
        <v>134</v>
      </c>
      <c r="G216" s="43" t="s">
        <v>308</v>
      </c>
      <c r="H216" s="29"/>
      <c r="I216" s="29"/>
      <c r="J216" s="199"/>
      <c r="K216" s="93">
        <v>6088000</v>
      </c>
      <c r="L216" s="64" t="s">
        <v>309</v>
      </c>
      <c r="M216" s="93"/>
      <c r="N216" s="24"/>
      <c r="O216" s="24"/>
      <c r="P216" s="64"/>
      <c r="Q216" s="64"/>
      <c r="R216" s="93"/>
      <c r="S216" s="93"/>
      <c r="T216" s="93"/>
      <c r="U216" s="25">
        <f t="shared" si="99"/>
        <v>0</v>
      </c>
      <c r="V216" s="93"/>
      <c r="W216" s="24"/>
      <c r="X216" s="24"/>
      <c r="Y216" s="25">
        <f t="shared" si="100"/>
        <v>0</v>
      </c>
      <c r="Z216" s="24"/>
      <c r="AA216" s="24"/>
      <c r="AB216" s="24">
        <v>6088000</v>
      </c>
      <c r="AC216" s="25">
        <f t="shared" si="101"/>
        <v>6088000</v>
      </c>
      <c r="AD216" s="24"/>
      <c r="AE216" s="24"/>
      <c r="AF216" s="24"/>
      <c r="AG216" s="25">
        <f t="shared" si="102"/>
        <v>0</v>
      </c>
      <c r="AH216" s="25">
        <f t="shared" si="103"/>
        <v>6088000</v>
      </c>
      <c r="AI216" s="26">
        <f t="shared" si="104"/>
        <v>2.3082142398923117E-2</v>
      </c>
      <c r="AJ216" s="27">
        <f t="shared" si="93"/>
        <v>8.100014099186828E-3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24.95" customHeight="1" outlineLevel="1" x14ac:dyDescent="0.25">
      <c r="A217" s="19">
        <v>29</v>
      </c>
      <c r="B217" s="19"/>
      <c r="C217" s="43" t="s">
        <v>288</v>
      </c>
      <c r="D217" s="107">
        <v>45365</v>
      </c>
      <c r="E217" s="70" t="s">
        <v>211</v>
      </c>
      <c r="F217" s="70" t="s">
        <v>134</v>
      </c>
      <c r="G217" s="43" t="s">
        <v>308</v>
      </c>
      <c r="H217" s="29"/>
      <c r="I217" s="29"/>
      <c r="J217" s="199"/>
      <c r="K217" s="93">
        <v>3626000</v>
      </c>
      <c r="L217" s="64" t="s">
        <v>309</v>
      </c>
      <c r="M217" s="93"/>
      <c r="N217" s="24"/>
      <c r="O217" s="24"/>
      <c r="P217" s="64"/>
      <c r="Q217" s="64"/>
      <c r="R217" s="93"/>
      <c r="S217" s="93"/>
      <c r="T217" s="93"/>
      <c r="U217" s="25">
        <f t="shared" si="99"/>
        <v>0</v>
      </c>
      <c r="V217" s="93">
        <v>3626000</v>
      </c>
      <c r="W217" s="24"/>
      <c r="X217" s="24"/>
      <c r="Y217" s="25">
        <f t="shared" si="100"/>
        <v>3626000</v>
      </c>
      <c r="Z217" s="24"/>
      <c r="AA217" s="24"/>
      <c r="AB217" s="24"/>
      <c r="AC217" s="25">
        <f t="shared" si="101"/>
        <v>0</v>
      </c>
      <c r="AD217" s="24"/>
      <c r="AE217" s="24"/>
      <c r="AF217" s="24"/>
      <c r="AG217" s="25">
        <f t="shared" si="102"/>
        <v>0</v>
      </c>
      <c r="AH217" s="25">
        <f t="shared" si="103"/>
        <v>3626000</v>
      </c>
      <c r="AI217" s="26">
        <f t="shared" si="104"/>
        <v>1.3747675482670042E-2</v>
      </c>
      <c r="AJ217" s="27">
        <f t="shared" si="93"/>
        <v>4.8243513672226413E-3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 x14ac:dyDescent="0.25">
      <c r="A218" s="19">
        <v>30</v>
      </c>
      <c r="B218" s="19"/>
      <c r="C218" s="43" t="s">
        <v>289</v>
      </c>
      <c r="D218" s="107">
        <v>45357</v>
      </c>
      <c r="E218" s="70" t="s">
        <v>231</v>
      </c>
      <c r="F218" s="70" t="s">
        <v>134</v>
      </c>
      <c r="G218" s="43" t="s">
        <v>308</v>
      </c>
      <c r="H218" s="29"/>
      <c r="I218" s="29"/>
      <c r="J218" s="199"/>
      <c r="K218" s="93">
        <v>3626000</v>
      </c>
      <c r="L218" s="64" t="s">
        <v>309</v>
      </c>
      <c r="M218" s="93"/>
      <c r="N218" s="24"/>
      <c r="O218" s="24"/>
      <c r="P218" s="64"/>
      <c r="Q218" s="64"/>
      <c r="R218" s="93"/>
      <c r="S218" s="93"/>
      <c r="T218" s="93"/>
      <c r="U218" s="25">
        <f t="shared" si="99"/>
        <v>0</v>
      </c>
      <c r="V218" s="24"/>
      <c r="W218" s="93">
        <v>3626000</v>
      </c>
      <c r="X218" s="24"/>
      <c r="Y218" s="25">
        <f t="shared" si="100"/>
        <v>3626000</v>
      </c>
      <c r="Z218" s="24"/>
      <c r="AA218" s="24"/>
      <c r="AB218" s="24"/>
      <c r="AC218" s="25">
        <f t="shared" si="101"/>
        <v>0</v>
      </c>
      <c r="AD218" s="24"/>
      <c r="AE218" s="24"/>
      <c r="AF218" s="24"/>
      <c r="AG218" s="25">
        <f t="shared" si="102"/>
        <v>0</v>
      </c>
      <c r="AH218" s="25">
        <f t="shared" si="103"/>
        <v>3626000</v>
      </c>
      <c r="AI218" s="26">
        <f t="shared" si="104"/>
        <v>1.3747675482670042E-2</v>
      </c>
      <c r="AJ218" s="27">
        <f t="shared" si="93"/>
        <v>4.8243513672226413E-3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 x14ac:dyDescent="0.25">
      <c r="A219" s="19">
        <v>31</v>
      </c>
      <c r="B219" s="19"/>
      <c r="C219" s="43" t="s">
        <v>290</v>
      </c>
      <c r="D219" s="107">
        <v>45356</v>
      </c>
      <c r="E219" s="70" t="s">
        <v>237</v>
      </c>
      <c r="F219" s="70" t="s">
        <v>134</v>
      </c>
      <c r="G219" s="43" t="s">
        <v>308</v>
      </c>
      <c r="H219" s="29"/>
      <c r="I219" s="29"/>
      <c r="J219" s="199"/>
      <c r="K219" s="93">
        <v>1813000</v>
      </c>
      <c r="L219" s="64" t="s">
        <v>309</v>
      </c>
      <c r="M219" s="93"/>
      <c r="N219" s="24"/>
      <c r="O219" s="24"/>
      <c r="P219" s="64"/>
      <c r="Q219" s="64"/>
      <c r="R219" s="93"/>
      <c r="S219" s="93"/>
      <c r="T219" s="93"/>
      <c r="U219" s="25">
        <f t="shared" si="99"/>
        <v>0</v>
      </c>
      <c r="V219" s="24"/>
      <c r="W219" s="93">
        <v>1813000</v>
      </c>
      <c r="X219" s="24"/>
      <c r="Y219" s="25">
        <f t="shared" si="100"/>
        <v>1813000</v>
      </c>
      <c r="Z219" s="24"/>
      <c r="AA219" s="24"/>
      <c r="AB219" s="24"/>
      <c r="AC219" s="25">
        <f t="shared" si="101"/>
        <v>0</v>
      </c>
      <c r="AD219" s="24"/>
      <c r="AE219" s="24"/>
      <c r="AF219" s="24"/>
      <c r="AG219" s="25">
        <f t="shared" si="102"/>
        <v>0</v>
      </c>
      <c r="AH219" s="25">
        <f t="shared" si="103"/>
        <v>1813000</v>
      </c>
      <c r="AI219" s="26">
        <f t="shared" si="104"/>
        <v>6.873837741335021E-3</v>
      </c>
      <c r="AJ219" s="27">
        <f t="shared" si="93"/>
        <v>2.4121756836113207E-3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24.95" customHeight="1" outlineLevel="1" x14ac:dyDescent="0.25">
      <c r="A220" s="19">
        <v>32</v>
      </c>
      <c r="B220" s="19"/>
      <c r="C220" s="43" t="s">
        <v>291</v>
      </c>
      <c r="D220" s="107">
        <v>45350</v>
      </c>
      <c r="E220" s="70" t="s">
        <v>251</v>
      </c>
      <c r="F220" s="70" t="s">
        <v>134</v>
      </c>
      <c r="G220" s="43" t="s">
        <v>308</v>
      </c>
      <c r="H220" s="29"/>
      <c r="I220" s="29"/>
      <c r="J220" s="199"/>
      <c r="K220" s="93">
        <v>1813000</v>
      </c>
      <c r="L220" s="64" t="s">
        <v>309</v>
      </c>
      <c r="M220" s="93"/>
      <c r="N220" s="24"/>
      <c r="O220" s="24"/>
      <c r="P220" s="64"/>
      <c r="Q220" s="64"/>
      <c r="R220" s="93"/>
      <c r="S220" s="93"/>
      <c r="T220" s="93"/>
      <c r="U220" s="25">
        <f t="shared" si="99"/>
        <v>0</v>
      </c>
      <c r="V220" s="24"/>
      <c r="W220" s="93">
        <v>1813000</v>
      </c>
      <c r="X220" s="24"/>
      <c r="Y220" s="25">
        <f t="shared" si="100"/>
        <v>1813000</v>
      </c>
      <c r="Z220" s="24"/>
      <c r="AA220" s="24"/>
      <c r="AB220" s="24"/>
      <c r="AC220" s="25">
        <f t="shared" si="101"/>
        <v>0</v>
      </c>
      <c r="AD220" s="24"/>
      <c r="AE220" s="24"/>
      <c r="AF220" s="24"/>
      <c r="AG220" s="25">
        <f t="shared" si="102"/>
        <v>0</v>
      </c>
      <c r="AH220" s="25">
        <f t="shared" si="103"/>
        <v>1813000</v>
      </c>
      <c r="AI220" s="26">
        <f t="shared" si="104"/>
        <v>6.873837741335021E-3</v>
      </c>
      <c r="AJ220" s="27">
        <f t="shared" si="93"/>
        <v>2.4121756836113207E-3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 outlineLevel="1" x14ac:dyDescent="0.25">
      <c r="A221" s="19">
        <v>33</v>
      </c>
      <c r="B221" s="19"/>
      <c r="C221" s="43" t="s">
        <v>292</v>
      </c>
      <c r="D221" s="107">
        <v>45394</v>
      </c>
      <c r="E221" s="70" t="s">
        <v>256</v>
      </c>
      <c r="F221" s="70" t="s">
        <v>134</v>
      </c>
      <c r="G221" s="43" t="s">
        <v>308</v>
      </c>
      <c r="H221" s="29"/>
      <c r="I221" s="29"/>
      <c r="J221" s="199"/>
      <c r="K221" s="93">
        <v>1813000</v>
      </c>
      <c r="L221" s="64" t="s">
        <v>309</v>
      </c>
      <c r="M221" s="93"/>
      <c r="N221" s="24"/>
      <c r="O221" s="24"/>
      <c r="P221" s="64"/>
      <c r="Q221" s="64"/>
      <c r="R221" s="93"/>
      <c r="S221" s="93"/>
      <c r="T221" s="93"/>
      <c r="U221" s="25">
        <f t="shared" si="99"/>
        <v>0</v>
      </c>
      <c r="V221" s="24"/>
      <c r="W221" s="24"/>
      <c r="X221" s="24">
        <v>1813000</v>
      </c>
      <c r="Y221" s="25">
        <f t="shared" si="100"/>
        <v>1813000</v>
      </c>
      <c r="Z221" s="24"/>
      <c r="AA221" s="24"/>
      <c r="AB221" s="24"/>
      <c r="AC221" s="25">
        <f t="shared" si="101"/>
        <v>0</v>
      </c>
      <c r="AD221" s="24"/>
      <c r="AE221" s="24"/>
      <c r="AF221" s="24"/>
      <c r="AG221" s="25">
        <f t="shared" si="102"/>
        <v>0</v>
      </c>
      <c r="AH221" s="25">
        <f t="shared" si="103"/>
        <v>1813000</v>
      </c>
      <c r="AI221" s="26">
        <f t="shared" si="104"/>
        <v>6.873837741335021E-3</v>
      </c>
      <c r="AJ221" s="27">
        <f t="shared" si="93"/>
        <v>2.4121756836113207E-3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24.95" customHeight="1" outlineLevel="1" x14ac:dyDescent="0.25">
      <c r="A222" s="19">
        <v>34</v>
      </c>
      <c r="B222" s="19"/>
      <c r="C222" s="43" t="s">
        <v>757</v>
      </c>
      <c r="D222" s="107">
        <v>45356</v>
      </c>
      <c r="E222" s="70" t="s">
        <v>570</v>
      </c>
      <c r="F222" s="70" t="s">
        <v>134</v>
      </c>
      <c r="G222" s="43" t="s">
        <v>308</v>
      </c>
      <c r="H222" s="29"/>
      <c r="I222" s="29"/>
      <c r="J222" s="199"/>
      <c r="K222" s="93">
        <v>1750000</v>
      </c>
      <c r="L222" s="64" t="s">
        <v>309</v>
      </c>
      <c r="M222" s="93"/>
      <c r="N222" s="24"/>
      <c r="O222" s="24"/>
      <c r="P222" s="64"/>
      <c r="Q222" s="64"/>
      <c r="R222" s="93"/>
      <c r="S222" s="93"/>
      <c r="T222" s="93"/>
      <c r="U222" s="25">
        <f t="shared" si="99"/>
        <v>0</v>
      </c>
      <c r="V222" s="24"/>
      <c r="W222" s="24"/>
      <c r="X222" s="24"/>
      <c r="Y222" s="25">
        <f t="shared" si="100"/>
        <v>0</v>
      </c>
      <c r="Z222" s="24">
        <v>1750000</v>
      </c>
      <c r="AA222" s="24"/>
      <c r="AB222" s="24"/>
      <c r="AC222" s="25">
        <f t="shared" ref="AC222:AC226" si="105">SUM(Z222:AB222)</f>
        <v>1750000</v>
      </c>
      <c r="AD222" s="24"/>
      <c r="AE222" s="24"/>
      <c r="AF222" s="24"/>
      <c r="AG222" s="25">
        <f t="shared" ref="AG222:AG226" si="106">SUM(AD222:AF222)</f>
        <v>0</v>
      </c>
      <c r="AH222" s="25">
        <f t="shared" ref="AH222:AH226" si="107">SUM(U222,Y222,AC222,AG222)</f>
        <v>1750000</v>
      </c>
      <c r="AI222" s="26">
        <f t="shared" ref="AI222:AI226" si="108">IF(ISERROR(AH222/$J$188),0,AH222/$J$188)</f>
        <v>6.6349785148021442E-3</v>
      </c>
      <c r="AJ222" s="27">
        <f t="shared" ref="AJ222:AJ226" si="109">IF(ISERROR(AH222/$AH$236),"-",AH222/$AH$236)</f>
        <v>2.3283549069607339E-3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24.95" customHeight="1" outlineLevel="1" x14ac:dyDescent="0.25">
      <c r="A223" s="19">
        <v>35</v>
      </c>
      <c r="B223" s="19"/>
      <c r="C223" s="43" t="s">
        <v>758</v>
      </c>
      <c r="D223" s="107">
        <v>45350</v>
      </c>
      <c r="E223" s="70" t="s">
        <v>759</v>
      </c>
      <c r="F223" s="70" t="s">
        <v>134</v>
      </c>
      <c r="G223" s="43" t="s">
        <v>308</v>
      </c>
      <c r="H223" s="29"/>
      <c r="I223" s="29"/>
      <c r="J223" s="199"/>
      <c r="K223" s="93">
        <v>5439000</v>
      </c>
      <c r="L223" s="64" t="s">
        <v>309</v>
      </c>
      <c r="M223" s="93"/>
      <c r="N223" s="24"/>
      <c r="O223" s="24"/>
      <c r="P223" s="64"/>
      <c r="Q223" s="64"/>
      <c r="R223" s="93"/>
      <c r="S223" s="93"/>
      <c r="T223" s="93"/>
      <c r="U223" s="25">
        <f t="shared" si="99"/>
        <v>0</v>
      </c>
      <c r="V223" s="24"/>
      <c r="W223" s="24"/>
      <c r="X223" s="24"/>
      <c r="Y223" s="25">
        <f t="shared" si="100"/>
        <v>0</v>
      </c>
      <c r="Z223" s="24">
        <v>5439000</v>
      </c>
      <c r="AA223" s="24"/>
      <c r="AB223" s="24"/>
      <c r="AC223" s="25">
        <f t="shared" si="105"/>
        <v>5439000</v>
      </c>
      <c r="AD223" s="24"/>
      <c r="AE223" s="24"/>
      <c r="AF223" s="24"/>
      <c r="AG223" s="25">
        <f t="shared" si="106"/>
        <v>0</v>
      </c>
      <c r="AH223" s="25">
        <f t="shared" si="107"/>
        <v>5439000</v>
      </c>
      <c r="AI223" s="26">
        <f t="shared" si="108"/>
        <v>2.0621513224005066E-2</v>
      </c>
      <c r="AJ223" s="27">
        <f t="shared" si="109"/>
        <v>7.2365270508339616E-3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outlineLevel="1" x14ac:dyDescent="0.25">
      <c r="A224" s="19">
        <v>36</v>
      </c>
      <c r="B224" s="19"/>
      <c r="C224" s="43" t="s">
        <v>761</v>
      </c>
      <c r="D224" s="107">
        <v>45355</v>
      </c>
      <c r="E224" s="70" t="s">
        <v>762</v>
      </c>
      <c r="F224" s="70" t="s">
        <v>134</v>
      </c>
      <c r="G224" s="43" t="s">
        <v>308</v>
      </c>
      <c r="H224" s="29"/>
      <c r="I224" s="29"/>
      <c r="J224" s="199"/>
      <c r="K224" s="93">
        <v>5439000</v>
      </c>
      <c r="L224" s="64" t="s">
        <v>309</v>
      </c>
      <c r="M224" s="93"/>
      <c r="N224" s="24"/>
      <c r="O224" s="24"/>
      <c r="P224" s="64"/>
      <c r="Q224" s="64"/>
      <c r="R224" s="93"/>
      <c r="S224" s="93"/>
      <c r="T224" s="93"/>
      <c r="U224" s="25">
        <f t="shared" si="99"/>
        <v>0</v>
      </c>
      <c r="V224" s="24"/>
      <c r="W224" s="93">
        <v>5439000</v>
      </c>
      <c r="X224" s="93"/>
      <c r="Y224" s="25">
        <f t="shared" si="100"/>
        <v>5439000</v>
      </c>
      <c r="Z224" s="24"/>
      <c r="AA224" s="93"/>
      <c r="AB224" s="24"/>
      <c r="AC224" s="25">
        <f t="shared" si="105"/>
        <v>0</v>
      </c>
      <c r="AD224" s="24"/>
      <c r="AE224" s="24"/>
      <c r="AF224" s="24"/>
      <c r="AG224" s="25">
        <f t="shared" si="106"/>
        <v>0</v>
      </c>
      <c r="AH224" s="25">
        <f t="shared" si="107"/>
        <v>5439000</v>
      </c>
      <c r="AI224" s="26">
        <f t="shared" si="108"/>
        <v>2.0621513224005066E-2</v>
      </c>
      <c r="AJ224" s="27">
        <f t="shared" si="109"/>
        <v>7.2365270508339616E-3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24.95" customHeight="1" outlineLevel="1" x14ac:dyDescent="0.25">
      <c r="A225" s="19">
        <v>37</v>
      </c>
      <c r="B225" s="19"/>
      <c r="C225" s="43" t="s">
        <v>287</v>
      </c>
      <c r="D225" s="107">
        <v>45355</v>
      </c>
      <c r="E225" s="70" t="s">
        <v>229</v>
      </c>
      <c r="F225" s="70" t="s">
        <v>134</v>
      </c>
      <c r="G225" s="43" t="s">
        <v>308</v>
      </c>
      <c r="H225" s="29"/>
      <c r="I225" s="29"/>
      <c r="J225" s="199"/>
      <c r="K225" s="93">
        <v>5439000</v>
      </c>
      <c r="L225" s="64" t="s">
        <v>309</v>
      </c>
      <c r="M225" s="93"/>
      <c r="N225" s="24"/>
      <c r="O225" s="24"/>
      <c r="P225" s="64"/>
      <c r="Q225" s="64"/>
      <c r="R225" s="93"/>
      <c r="S225" s="93"/>
      <c r="T225" s="93"/>
      <c r="U225" s="25">
        <f t="shared" si="99"/>
        <v>0</v>
      </c>
      <c r="V225" s="93">
        <v>5439000</v>
      </c>
      <c r="W225" s="24"/>
      <c r="X225" s="24"/>
      <c r="Y225" s="25">
        <f t="shared" si="100"/>
        <v>5439000</v>
      </c>
      <c r="Z225" s="24"/>
      <c r="AA225" s="24"/>
      <c r="AB225" s="24"/>
      <c r="AC225" s="25">
        <f t="shared" si="105"/>
        <v>0</v>
      </c>
      <c r="AD225" s="24"/>
      <c r="AE225" s="24"/>
      <c r="AF225" s="24"/>
      <c r="AG225" s="25">
        <f t="shared" si="106"/>
        <v>0</v>
      </c>
      <c r="AH225" s="25">
        <f t="shared" si="107"/>
        <v>5439000</v>
      </c>
      <c r="AI225" s="26">
        <f t="shared" si="108"/>
        <v>2.0621513224005066E-2</v>
      </c>
      <c r="AJ225" s="27">
        <f t="shared" si="109"/>
        <v>7.2365270508339616E-3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 x14ac:dyDescent="0.25">
      <c r="A226" s="19">
        <v>38</v>
      </c>
      <c r="B226" s="19"/>
      <c r="C226" s="43" t="s">
        <v>293</v>
      </c>
      <c r="D226" s="107">
        <v>45355</v>
      </c>
      <c r="E226" s="70" t="s">
        <v>154</v>
      </c>
      <c r="F226" s="70" t="s">
        <v>134</v>
      </c>
      <c r="G226" s="43" t="s">
        <v>308</v>
      </c>
      <c r="H226" s="29"/>
      <c r="I226" s="29"/>
      <c r="J226" s="186"/>
      <c r="K226" s="93">
        <v>3500000</v>
      </c>
      <c r="L226" s="64" t="s">
        <v>309</v>
      </c>
      <c r="M226" s="93"/>
      <c r="N226" s="24"/>
      <c r="O226" s="24"/>
      <c r="P226" s="64"/>
      <c r="Q226" s="64"/>
      <c r="R226" s="93"/>
      <c r="S226" s="93"/>
      <c r="T226" s="93">
        <v>3500000</v>
      </c>
      <c r="U226" s="25">
        <f t="shared" si="99"/>
        <v>3500000</v>
      </c>
      <c r="V226" s="24"/>
      <c r="W226" s="24"/>
      <c r="X226" s="24"/>
      <c r="Y226" s="25">
        <f t="shared" si="100"/>
        <v>0</v>
      </c>
      <c r="Z226" s="24"/>
      <c r="AA226" s="24"/>
      <c r="AB226" s="24"/>
      <c r="AC226" s="25">
        <f t="shared" si="105"/>
        <v>0</v>
      </c>
      <c r="AD226" s="24"/>
      <c r="AE226" s="24"/>
      <c r="AF226" s="24"/>
      <c r="AG226" s="25">
        <f t="shared" si="106"/>
        <v>0</v>
      </c>
      <c r="AH226" s="25">
        <f t="shared" si="107"/>
        <v>3500000</v>
      </c>
      <c r="AI226" s="26">
        <f t="shared" si="108"/>
        <v>1.3269957029604288E-2</v>
      </c>
      <c r="AJ226" s="27">
        <f t="shared" si="109"/>
        <v>4.6567098139214677E-3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s="37" customFormat="1" ht="12.75" customHeight="1" x14ac:dyDescent="0.25">
      <c r="A227" s="180" t="s">
        <v>73</v>
      </c>
      <c r="B227" s="182"/>
      <c r="C227" s="182"/>
      <c r="D227" s="182"/>
      <c r="E227" s="182"/>
      <c r="F227" s="182"/>
      <c r="G227" s="182"/>
      <c r="H227" s="182"/>
      <c r="I227" s="183"/>
      <c r="J227" s="33">
        <f>+J188</f>
        <v>263753680</v>
      </c>
      <c r="K227" s="33">
        <f>SUM(K189:K226)</f>
        <v>193008837</v>
      </c>
      <c r="L227" s="32"/>
      <c r="M227" s="33">
        <f>SUM(M189:M190)</f>
        <v>0</v>
      </c>
      <c r="N227" s="33">
        <f>SUM(N189:N190)</f>
        <v>0</v>
      </c>
      <c r="O227" s="33">
        <f>SUM(O189:O190)</f>
        <v>0</v>
      </c>
      <c r="P227" s="34"/>
      <c r="Q227" s="35"/>
      <c r="R227" s="33">
        <f>SUM(R189:R197)</f>
        <v>5074272</v>
      </c>
      <c r="S227" s="33">
        <f>SUM(S189:S197)</f>
        <v>9472729</v>
      </c>
      <c r="T227" s="33">
        <f>SUM(T189:T197)</f>
        <v>18004000</v>
      </c>
      <c r="U227" s="33">
        <f>SUM(U189:U226)</f>
        <v>36051001</v>
      </c>
      <c r="V227" s="33">
        <f>SUM(V189:V226)</f>
        <v>88729754</v>
      </c>
      <c r="W227" s="33">
        <f t="shared" ref="W227:X227" si="110">SUM(W189:W226)</f>
        <v>17920941</v>
      </c>
      <c r="X227" s="33">
        <f t="shared" si="110"/>
        <v>6148464</v>
      </c>
      <c r="Y227" s="33">
        <f>SUM(Y189:Y226)</f>
        <v>112799159</v>
      </c>
      <c r="Z227" s="33">
        <f>SUM(Z189:Z226)</f>
        <v>15801298</v>
      </c>
      <c r="AA227" s="33">
        <f>SUM(AA189:AA226)</f>
        <v>5841596</v>
      </c>
      <c r="AB227" s="33">
        <f>SUM(AB189:AB226)</f>
        <v>10462273</v>
      </c>
      <c r="AC227" s="33">
        <f>SUM(AC189:AF226)</f>
        <v>32105167</v>
      </c>
      <c r="AD227" s="33">
        <f>SUM(AD189:AD221)</f>
        <v>0</v>
      </c>
      <c r="AE227" s="33">
        <f>SUM(AE189:AE221)</f>
        <v>0</v>
      </c>
      <c r="AF227" s="33">
        <f>SUM(AF189:AF221)</f>
        <v>0</v>
      </c>
      <c r="AG227" s="33">
        <f>SUM(AG189:AG226)</f>
        <v>0</v>
      </c>
      <c r="AH227" s="33">
        <f>SUM(AH189:AH226)</f>
        <v>180955327</v>
      </c>
      <c r="AI227" s="36">
        <f>IF(ISERROR(AH227/J227),0,AH227/J227)</f>
        <v>0.68607697530514078</v>
      </c>
      <c r="AJ227" s="36">
        <f>IF(ISERROR(AH227/$AH$236),0,AH227/$AH$236)</f>
        <v>0.2407589848920767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hidden="1" customHeight="1" x14ac:dyDescent="0.25">
      <c r="A228" s="187" t="s">
        <v>163</v>
      </c>
      <c r="B228" s="188"/>
      <c r="C228" s="188"/>
      <c r="D228" s="188"/>
      <c r="E228" s="189"/>
      <c r="F228" s="9"/>
      <c r="G228" s="10"/>
      <c r="H228" s="11"/>
      <c r="I228" s="11"/>
      <c r="J228" s="185">
        <v>38654000</v>
      </c>
      <c r="K228" s="13"/>
      <c r="L228" s="14"/>
      <c r="M228" s="15"/>
      <c r="N228" s="15"/>
      <c r="O228" s="15"/>
      <c r="P228" s="10"/>
      <c r="Q228" s="16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7"/>
      <c r="AJ228" s="17"/>
    </row>
    <row r="229" spans="1:106" ht="24.95" hidden="1" customHeight="1" outlineLevel="1" x14ac:dyDescent="0.25">
      <c r="A229" s="19">
        <v>1</v>
      </c>
      <c r="B229" s="19"/>
      <c r="C229" s="50"/>
      <c r="D229" s="51"/>
      <c r="E229" s="69"/>
      <c r="F229" s="70"/>
      <c r="G229" s="71"/>
      <c r="H229" s="53"/>
      <c r="I229" s="55"/>
      <c r="J229" s="199"/>
      <c r="K229" s="72"/>
      <c r="L229" s="59"/>
      <c r="M229" s="47"/>
      <c r="N229" s="73"/>
      <c r="O229" s="47"/>
      <c r="P229" s="74"/>
      <c r="Q229" s="74"/>
      <c r="R229" s="24"/>
      <c r="S229" s="24"/>
      <c r="T229" s="24"/>
      <c r="U229" s="25">
        <f>SUM(R229:T229)</f>
        <v>0</v>
      </c>
      <c r="V229" s="24"/>
      <c r="W229" s="24"/>
      <c r="X229" s="24"/>
      <c r="Y229" s="25">
        <f>SUM(V229:X229)</f>
        <v>0</v>
      </c>
      <c r="Z229" s="24"/>
      <c r="AA229" s="24"/>
      <c r="AB229" s="24"/>
      <c r="AC229" s="25">
        <f>SUM(Z229:AB229)</f>
        <v>0</v>
      </c>
      <c r="AD229" s="24"/>
      <c r="AE229" s="24">
        <v>0</v>
      </c>
      <c r="AF229" s="24">
        <v>0</v>
      </c>
      <c r="AG229" s="25">
        <f>SUM(AD229:AF229)</f>
        <v>0</v>
      </c>
      <c r="AH229" s="25">
        <f>SUM(U229,Y229,AC229,AG229)</f>
        <v>0</v>
      </c>
      <c r="AI229" s="26">
        <f>IF(ISERROR(AH229/J228),0,AH229/J228)</f>
        <v>0</v>
      </c>
      <c r="AJ229" s="27">
        <f>IF(ISERROR(AH229/$AH$236),"-",AH229/$AH$236)</f>
        <v>0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hidden="1" customHeight="1" outlineLevel="1" x14ac:dyDescent="0.25">
      <c r="A230" s="19">
        <v>2</v>
      </c>
      <c r="B230" s="19"/>
      <c r="C230" s="50"/>
      <c r="D230" s="51"/>
      <c r="E230" s="69"/>
      <c r="F230" s="70"/>
      <c r="G230" s="71"/>
      <c r="H230" s="53"/>
      <c r="I230" s="55"/>
      <c r="J230" s="199"/>
      <c r="K230" s="72"/>
      <c r="L230" s="59"/>
      <c r="M230" s="47"/>
      <c r="N230" s="73"/>
      <c r="O230" s="47"/>
      <c r="P230" s="74"/>
      <c r="Q230" s="74"/>
      <c r="R230" s="24"/>
      <c r="S230" s="24"/>
      <c r="T230" s="24"/>
      <c r="U230" s="25">
        <f>SUM(R230:T230)</f>
        <v>0</v>
      </c>
      <c r="V230" s="24"/>
      <c r="W230" s="24"/>
      <c r="X230" s="24"/>
      <c r="Y230" s="25">
        <f>SUM(V230:X230)</f>
        <v>0</v>
      </c>
      <c r="Z230" s="24"/>
      <c r="AA230" s="24"/>
      <c r="AB230" s="24"/>
      <c r="AC230" s="25">
        <f>SUM(Z230:AB230)</f>
        <v>0</v>
      </c>
      <c r="AD230" s="24"/>
      <c r="AE230" s="24">
        <v>0</v>
      </c>
      <c r="AF230" s="24">
        <v>0</v>
      </c>
      <c r="AG230" s="25">
        <f>SUM(AD230:AF230)</f>
        <v>0</v>
      </c>
      <c r="AH230" s="25">
        <f>SUM(U230,Y230,AC230,AG230)</f>
        <v>0</v>
      </c>
      <c r="AI230" s="26">
        <f>IF(ISERROR(AH230/J229),0,AH230/J229)</f>
        <v>0</v>
      </c>
      <c r="AJ230" s="27">
        <f>IF(ISERROR(AH230/$AH$236),"-",AH230/$AH$236)</f>
        <v>0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s="37" customFormat="1" ht="12.75" hidden="1" customHeight="1" collapsed="1" x14ac:dyDescent="0.25">
      <c r="A231" s="180" t="s">
        <v>164</v>
      </c>
      <c r="B231" s="182"/>
      <c r="C231" s="182"/>
      <c r="D231" s="182"/>
      <c r="E231" s="182"/>
      <c r="F231" s="182"/>
      <c r="G231" s="182"/>
      <c r="H231" s="182"/>
      <c r="I231" s="183"/>
      <c r="J231" s="33">
        <f>J228</f>
        <v>38654000</v>
      </c>
      <c r="K231" s="33">
        <f>SUM(K229:K229)</f>
        <v>0</v>
      </c>
      <c r="L231" s="32"/>
      <c r="M231" s="33">
        <f>SUM(M229:M229)</f>
        <v>0</v>
      </c>
      <c r="N231" s="33">
        <f>SUM(N229:N229)</f>
        <v>0</v>
      </c>
      <c r="O231" s="33">
        <f>SUM(O229:O229)</f>
        <v>0</v>
      </c>
      <c r="P231" s="34"/>
      <c r="Q231" s="35"/>
      <c r="R231" s="33">
        <f t="shared" ref="R231:AH231" si="111">SUM(R229:R229)</f>
        <v>0</v>
      </c>
      <c r="S231" s="33">
        <f t="shared" si="111"/>
        <v>0</v>
      </c>
      <c r="T231" s="33">
        <f t="shared" si="111"/>
        <v>0</v>
      </c>
      <c r="U231" s="33">
        <f t="shared" si="111"/>
        <v>0</v>
      </c>
      <c r="V231" s="33">
        <f>SUM(V229:V229)</f>
        <v>0</v>
      </c>
      <c r="W231" s="33">
        <f t="shared" si="111"/>
        <v>0</v>
      </c>
      <c r="X231" s="33">
        <f t="shared" si="111"/>
        <v>0</v>
      </c>
      <c r="Y231" s="33">
        <f t="shared" si="111"/>
        <v>0</v>
      </c>
      <c r="Z231" s="33">
        <f t="shared" si="111"/>
        <v>0</v>
      </c>
      <c r="AA231" s="33">
        <f t="shared" si="111"/>
        <v>0</v>
      </c>
      <c r="AB231" s="33">
        <f t="shared" si="111"/>
        <v>0</v>
      </c>
      <c r="AC231" s="33">
        <f t="shared" si="111"/>
        <v>0</v>
      </c>
      <c r="AD231" s="33">
        <f t="shared" si="111"/>
        <v>0</v>
      </c>
      <c r="AE231" s="33">
        <f t="shared" si="111"/>
        <v>0</v>
      </c>
      <c r="AF231" s="33">
        <f t="shared" si="111"/>
        <v>0</v>
      </c>
      <c r="AG231" s="33">
        <f t="shared" si="111"/>
        <v>0</v>
      </c>
      <c r="AH231" s="33">
        <f t="shared" si="111"/>
        <v>0</v>
      </c>
      <c r="AI231" s="36">
        <f>IF(ISERROR(AH231/J231),0,AH231/J231)</f>
        <v>0</v>
      </c>
      <c r="AJ231" s="36">
        <f>IF(ISERROR(AH231/$AH$236),0,AH231/$AH$236)</f>
        <v>0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x14ac:dyDescent="0.25">
      <c r="A232" s="187" t="s">
        <v>74</v>
      </c>
      <c r="B232" s="188"/>
      <c r="C232" s="188"/>
      <c r="D232" s="188"/>
      <c r="E232" s="189"/>
      <c r="F232" s="9"/>
      <c r="G232" s="10"/>
      <c r="H232" s="11"/>
      <c r="I232" s="11"/>
      <c r="J232" s="185">
        <v>396963568</v>
      </c>
      <c r="K232" s="13"/>
      <c r="L232" s="14"/>
      <c r="M232" s="15"/>
      <c r="N232" s="15"/>
      <c r="O232" s="15"/>
      <c r="P232" s="10"/>
      <c r="Q232" s="16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7"/>
      <c r="AJ232" s="17"/>
    </row>
    <row r="233" spans="1:106" ht="24.95" customHeight="1" outlineLevel="1" x14ac:dyDescent="0.25">
      <c r="A233" s="19">
        <v>1</v>
      </c>
      <c r="B233" s="19"/>
      <c r="C233" s="50"/>
      <c r="D233" s="51"/>
      <c r="E233" s="69"/>
      <c r="F233" s="70"/>
      <c r="G233" s="71"/>
      <c r="H233" s="53"/>
      <c r="I233" s="55"/>
      <c r="J233" s="199"/>
      <c r="K233" s="93">
        <f>75602994+190227968</f>
        <v>265830962</v>
      </c>
      <c r="L233" s="106" t="s">
        <v>173</v>
      </c>
      <c r="M233" s="47"/>
      <c r="N233" s="73"/>
      <c r="O233" s="47"/>
      <c r="P233" s="74"/>
      <c r="Q233" s="74"/>
      <c r="R233" s="93">
        <v>23083997</v>
      </c>
      <c r="S233" s="93">
        <v>26245188</v>
      </c>
      <c r="T233" s="93">
        <v>30859658</v>
      </c>
      <c r="U233" s="25">
        <f>SUM(R233:T233)</f>
        <v>80188843</v>
      </c>
      <c r="V233" s="24">
        <v>29353184</v>
      </c>
      <c r="W233" s="24">
        <v>24803458</v>
      </c>
      <c r="X233" s="24">
        <v>24353743</v>
      </c>
      <c r="Y233" s="25">
        <f>SUM(V233:X233)</f>
        <v>78510385</v>
      </c>
      <c r="Z233" s="24">
        <v>23038146</v>
      </c>
      <c r="AA233" s="24">
        <v>23431313</v>
      </c>
      <c r="AB233" s="24">
        <v>24218773</v>
      </c>
      <c r="AC233" s="25">
        <f>SUM(Z233:AB233)</f>
        <v>70688232</v>
      </c>
      <c r="AD233" s="24"/>
      <c r="AE233" s="24">
        <v>0</v>
      </c>
      <c r="AF233" s="24">
        <v>0</v>
      </c>
      <c r="AG233" s="25">
        <f>SUM(AD233:AF233)</f>
        <v>0</v>
      </c>
      <c r="AH233" s="25">
        <f>SUM(U233,Y233,AC233,AG233)</f>
        <v>229387460</v>
      </c>
      <c r="AI233" s="26">
        <f>IF(ISERROR(AH233/J232),0,AH233/J232)</f>
        <v>0.57785519501376514</v>
      </c>
      <c r="AJ233" s="27">
        <f>IF(ISERROR(AH233/$AH$236),"-",AH233/$AH$236)</f>
        <v>0.30519738176357664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 x14ac:dyDescent="0.25">
      <c r="A234" s="19">
        <v>2</v>
      </c>
      <c r="B234" s="19"/>
      <c r="C234" s="50"/>
      <c r="D234" s="51"/>
      <c r="E234" s="69"/>
      <c r="F234" s="70"/>
      <c r="G234" s="71"/>
      <c r="H234" s="53"/>
      <c r="I234" s="55"/>
      <c r="J234" s="199"/>
      <c r="K234" s="93">
        <f>88660474</f>
        <v>88660474</v>
      </c>
      <c r="L234" s="98" t="s">
        <v>174</v>
      </c>
      <c r="M234" s="47"/>
      <c r="N234" s="73"/>
      <c r="O234" s="47"/>
      <c r="P234" s="74"/>
      <c r="Q234" s="74"/>
      <c r="R234" s="24"/>
      <c r="S234" s="93">
        <v>4391432</v>
      </c>
      <c r="T234" s="93">
        <v>4391432</v>
      </c>
      <c r="U234" s="25">
        <f>SUM(R234:T234)</f>
        <v>8782864</v>
      </c>
      <c r="V234" s="24"/>
      <c r="W234" s="24">
        <v>4391432</v>
      </c>
      <c r="X234" s="24">
        <v>5398648</v>
      </c>
      <c r="Y234" s="25">
        <f>SUM(V234:X234)</f>
        <v>9790080</v>
      </c>
      <c r="Z234" s="24">
        <v>4391432</v>
      </c>
      <c r="AA234" s="24">
        <v>4391432</v>
      </c>
      <c r="AB234" s="24">
        <v>24420178</v>
      </c>
      <c r="AC234" s="25">
        <f>SUM(Z234:AB234)</f>
        <v>33203042</v>
      </c>
      <c r="AD234" s="24"/>
      <c r="AE234" s="24">
        <v>0</v>
      </c>
      <c r="AF234" s="24">
        <v>0</v>
      </c>
      <c r="AG234" s="25">
        <f>SUM(AD234:AF234)</f>
        <v>0</v>
      </c>
      <c r="AH234" s="25">
        <f>SUM(U234,Y234,AC234,AG234)</f>
        <v>51775986</v>
      </c>
      <c r="AI234" s="26">
        <f>IF(ISERROR(AH234/J232),0,AH234/J232)</f>
        <v>0.1304300700965082</v>
      </c>
      <c r="AJ234" s="27">
        <f>IF(ISERROR(AH234/$AH$236),"-",AH234/$AH$236)</f>
        <v>6.8887354894760153E-2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s="37" customFormat="1" ht="14.25" customHeight="1" x14ac:dyDescent="0.25">
      <c r="A235" s="187" t="s">
        <v>75</v>
      </c>
      <c r="B235" s="188"/>
      <c r="C235" s="188"/>
      <c r="D235" s="188"/>
      <c r="E235" s="189"/>
      <c r="F235" s="187"/>
      <c r="G235" s="188"/>
      <c r="H235" s="188"/>
      <c r="I235" s="188"/>
      <c r="J235" s="75">
        <f>J232</f>
        <v>396963568</v>
      </c>
      <c r="K235" s="75">
        <f>SUM(K233:K234)</f>
        <v>354491436</v>
      </c>
      <c r="L235" s="76"/>
      <c r="M235" s="75">
        <f>SUM(M233:M233)</f>
        <v>0</v>
      </c>
      <c r="N235" s="75">
        <f>SUM(N233:N233)</f>
        <v>0</v>
      </c>
      <c r="O235" s="75">
        <f>SUM(O233:O233)</f>
        <v>0</v>
      </c>
      <c r="P235" s="77"/>
      <c r="Q235" s="38"/>
      <c r="R235" s="75">
        <f t="shared" ref="R235:T235" si="112">SUM(R233:R234)</f>
        <v>23083997</v>
      </c>
      <c r="S235" s="75">
        <f t="shared" si="112"/>
        <v>30636620</v>
      </c>
      <c r="T235" s="75">
        <f t="shared" si="112"/>
        <v>35251090</v>
      </c>
      <c r="U235" s="75">
        <f>SUM(U233:U234)</f>
        <v>88971707</v>
      </c>
      <c r="V235" s="75">
        <f>SUM(V233:V234)</f>
        <v>29353184</v>
      </c>
      <c r="W235" s="75">
        <f t="shared" ref="W235:X235" si="113">SUM(W233:W234)</f>
        <v>29194890</v>
      </c>
      <c r="X235" s="75">
        <f t="shared" si="113"/>
        <v>29752391</v>
      </c>
      <c r="Y235" s="75">
        <f>SUM(Y233:Y234)</f>
        <v>88300465</v>
      </c>
      <c r="Z235" s="75">
        <f>SUM(Z233:Z234)</f>
        <v>27429578</v>
      </c>
      <c r="AA235" s="75">
        <f t="shared" ref="AA235:AC235" si="114">SUM(AA233:AA234)</f>
        <v>27822745</v>
      </c>
      <c r="AB235" s="75">
        <f t="shared" si="114"/>
        <v>48638951</v>
      </c>
      <c r="AC235" s="75">
        <f t="shared" si="114"/>
        <v>103891274</v>
      </c>
      <c r="AD235" s="75">
        <f t="shared" ref="AC235:AG235" si="115">SUM(AD233:AD233)</f>
        <v>0</v>
      </c>
      <c r="AE235" s="75">
        <f t="shared" si="115"/>
        <v>0</v>
      </c>
      <c r="AF235" s="75">
        <f t="shared" si="115"/>
        <v>0</v>
      </c>
      <c r="AG235" s="75">
        <f t="shared" si="115"/>
        <v>0</v>
      </c>
      <c r="AH235" s="75">
        <f>SUM(AH233:AH234)</f>
        <v>281163446</v>
      </c>
      <c r="AI235" s="78">
        <f>IF(ISERROR(AH235/J235),0,AH235/J235)</f>
        <v>0.70828526511027334</v>
      </c>
      <c r="AJ235" s="78">
        <f>IF(ISERROR(AH235/$AH$236),0,AH235/$AH$236)</f>
        <v>0.3740847366583368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s="79" customFormat="1" ht="15" customHeight="1" x14ac:dyDescent="0.25">
      <c r="A236" s="195" t="str">
        <f>"TOTAL ASIG."&amp;" "&amp;$A$5</f>
        <v>TOTAL ASIG. 24-03-345 "Programa Eje (Ley N°20.595)</v>
      </c>
      <c r="B236" s="196"/>
      <c r="C236" s="196"/>
      <c r="D236" s="196"/>
      <c r="E236" s="196"/>
      <c r="F236" s="196"/>
      <c r="G236" s="196"/>
      <c r="H236" s="196"/>
      <c r="I236" s="197"/>
      <c r="J236" s="33">
        <f>SUM(J10,J14,J17,J33,J53,J87,J121,J154,J157,J161,J167,J171,J179,J184,J227,J231,J235)</f>
        <v>1518300000</v>
      </c>
      <c r="K236" s="33">
        <f>SUM(K10,K14,K17,K33,K53,K87,K121,K154,K157,K161,K167,K171,K179,K184,K227,K231,K235)</f>
        <v>1092918160</v>
      </c>
      <c r="L236" s="32"/>
      <c r="M236" s="33">
        <f>+M10+M14+M17+M33+M53+M87+M121+M154+M157+M161+M167+M171+M227+M179+M184+M235</f>
        <v>0</v>
      </c>
      <c r="N236" s="33">
        <f>+N10+N14+N17+N33+N53+N87+N121+N154+N157+N161+N167+N171+N227+N179+N184+N235</f>
        <v>0</v>
      </c>
      <c r="O236" s="33">
        <f>+O10+O14+O17+O33+O53+O87+O121+O154+O157+O161+O167+O171+O227+O179+O184+O235</f>
        <v>0</v>
      </c>
      <c r="P236" s="34"/>
      <c r="Q236" s="35"/>
      <c r="R236" s="33">
        <f>SUM(R10,R14,R17,R33,R53,R87,R121,R154,R157,R161,R167,R171,R179,R184,R227,R231,R235)</f>
        <v>42933641</v>
      </c>
      <c r="S236" s="33">
        <f>SUM(S10,S14,S17,S33,S53,S87,S121,S154,S157,S161,S167,S171,S179,S184,S227,S231,S235)</f>
        <v>56133569</v>
      </c>
      <c r="T236" s="33">
        <f>SUM(T10,T14,T17,T33,T53,T87,T121,T154,T157,T161,T167,T171,T179,T184,T227,T231,T235)</f>
        <v>101005586</v>
      </c>
      <c r="U236" s="33">
        <f>SUM(U10,U14,U17,U33,U53,U87,U121,U154,U157,U161,U167,U171,U179,U184,U227,U231,U235)</f>
        <v>203572796</v>
      </c>
      <c r="V236" s="33">
        <f t="shared" ref="V236:AG236" si="116">+V10+V14+V17+V33+V53+V87+V121+V154+V157+V161+V167+V171+V227+V179+V184+V235</f>
        <v>158148553</v>
      </c>
      <c r="W236" s="33">
        <f t="shared" si="116"/>
        <v>97722934</v>
      </c>
      <c r="X236" s="33">
        <f t="shared" si="116"/>
        <v>62508205</v>
      </c>
      <c r="Y236" s="33">
        <f t="shared" si="116"/>
        <v>318379692</v>
      </c>
      <c r="Z236" s="33">
        <f>+Z10+Z14+Z17+Z33+Z53+Z87+Z121+Z154+Z157+Z161+Z167+Z171+Z227+Z179+Z184+Z235+Z187</f>
        <v>68636138</v>
      </c>
      <c r="AA236" s="33">
        <f>+AA10+AA14+AA17+AA33+AA53+AA87+AA121+AA154+AA157+AA161+AA167+AA171+AA227+AA179+AA184+AA235+AA187</f>
        <v>78578299</v>
      </c>
      <c r="AB236" s="33">
        <f t="shared" ref="AA236:AC236" si="117">+AB10+AB14+AB17+AB33+AB53+AB87+AB121+AB154+AB157+AB161+AB167+AB171+AB227+AB179+AB184+AB235+AB187</f>
        <v>82436705</v>
      </c>
      <c r="AC236" s="33">
        <f t="shared" si="117"/>
        <v>229651142</v>
      </c>
      <c r="AD236" s="33">
        <f t="shared" si="116"/>
        <v>0</v>
      </c>
      <c r="AE236" s="33">
        <f t="shared" si="116"/>
        <v>0</v>
      </c>
      <c r="AF236" s="33">
        <f t="shared" si="116"/>
        <v>0</v>
      </c>
      <c r="AG236" s="33">
        <f t="shared" si="116"/>
        <v>0</v>
      </c>
      <c r="AH236" s="33">
        <f>SUM(AH10,AH14,AH17,AH33,AH53,AH87,AH121,AH154,AH157,AH161,AH167,AH171,AH179,AH184,AH227,AH231,AH235)</f>
        <v>751603630</v>
      </c>
      <c r="AI236" s="36">
        <f>IF(ISERROR(AH236/J236),0,AH236/J236)</f>
        <v>0.49502972403345846</v>
      </c>
      <c r="AJ236" s="33">
        <f>SUM(AJ10,AJ14,AJ17,AJ33,AJ53,AJ87,AJ121,AJ154,AJ157,AJ161,AJ167,AJ171,AJ179,AJ184,AJ227,AJ231,AJ235)</f>
        <v>1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x14ac:dyDescent="0.25">
      <c r="J237" s="81"/>
      <c r="L237" s="2" t="s">
        <v>763</v>
      </c>
      <c r="R237" s="81"/>
      <c r="S237" s="81"/>
      <c r="T237" s="81"/>
      <c r="V237" s="81"/>
      <c r="W237" s="81"/>
      <c r="X237" s="81"/>
      <c r="Z237" s="81"/>
      <c r="AA237" s="81"/>
      <c r="AB237" s="81"/>
      <c r="AD237" s="81"/>
      <c r="AE237" s="81"/>
      <c r="AF237" s="8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x14ac:dyDescent="0.25">
      <c r="J238" s="81"/>
      <c r="AD238" s="81"/>
      <c r="AE238" s="81"/>
      <c r="AF238" s="8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x14ac:dyDescent="0.25">
      <c r="J239" s="81"/>
      <c r="R239" s="81"/>
      <c r="S239" s="81"/>
      <c r="T239" s="81"/>
      <c r="V239" s="81"/>
      <c r="X239" s="81"/>
      <c r="Z239" s="81"/>
      <c r="AA239" s="81"/>
      <c r="AB239" s="81"/>
      <c r="AD239" s="81"/>
      <c r="AE239" s="81"/>
      <c r="AF239" s="81"/>
    </row>
    <row r="240" spans="1:106" x14ac:dyDescent="0.25">
      <c r="J240" s="81"/>
      <c r="R240" s="81"/>
      <c r="S240" s="81"/>
      <c r="T240" s="81"/>
      <c r="V240" s="81"/>
      <c r="W240" s="81"/>
      <c r="X240" s="81"/>
      <c r="Z240" s="81"/>
      <c r="AA240" s="81"/>
      <c r="AB240" s="81"/>
      <c r="AD240" s="81"/>
      <c r="AE240" s="81"/>
      <c r="AF240" s="8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32" x14ac:dyDescent="0.25">
      <c r="J241" s="81"/>
      <c r="R241" s="81"/>
      <c r="S241" s="81"/>
      <c r="T241" s="81"/>
      <c r="V241" s="81"/>
      <c r="W241" s="81"/>
      <c r="X241" s="81"/>
      <c r="Z241" s="81"/>
      <c r="AA241" s="81"/>
      <c r="AB241" s="81"/>
      <c r="AD241" s="81"/>
      <c r="AE241" s="81"/>
      <c r="AF241" s="81"/>
    </row>
    <row r="242" spans="1:32" x14ac:dyDescent="0.25">
      <c r="J242" s="81"/>
      <c r="R242" s="81"/>
      <c r="S242" s="81"/>
      <c r="T242" s="81"/>
      <c r="V242" s="81"/>
      <c r="W242" s="81"/>
      <c r="X242" s="81"/>
      <c r="Z242" s="81"/>
      <c r="AA242" s="81"/>
      <c r="AB242" s="81"/>
      <c r="AD242" s="81"/>
      <c r="AE242" s="81"/>
      <c r="AF242" s="81"/>
    </row>
    <row r="243" spans="1:32" x14ac:dyDescent="0.25">
      <c r="J243" s="81"/>
      <c r="R243" s="81"/>
      <c r="S243" s="81"/>
      <c r="T243" s="81"/>
      <c r="V243" s="81"/>
      <c r="W243" s="81"/>
      <c r="X243" s="81"/>
      <c r="Z243" s="81"/>
      <c r="AA243" s="81"/>
      <c r="AB243" s="81"/>
      <c r="AD243" s="81"/>
      <c r="AE243" s="81"/>
      <c r="AF243" s="81"/>
    </row>
    <row r="244" spans="1:32" x14ac:dyDescent="0.25">
      <c r="J244" s="81"/>
      <c r="R244" s="81"/>
      <c r="S244" s="81"/>
      <c r="T244" s="81"/>
      <c r="V244" s="81"/>
      <c r="W244" s="81"/>
      <c r="X244" s="81"/>
      <c r="Z244" s="81"/>
      <c r="AA244" s="81"/>
      <c r="AB244" s="81"/>
      <c r="AD244" s="81"/>
      <c r="AE244" s="81"/>
      <c r="AF244" s="81"/>
    </row>
    <row r="245" spans="1:32" x14ac:dyDescent="0.25">
      <c r="A245" s="2"/>
      <c r="J245" s="81"/>
      <c r="R245" s="81"/>
      <c r="S245" s="81"/>
      <c r="T245" s="81"/>
      <c r="V245" s="81"/>
      <c r="W245" s="81"/>
      <c r="X245" s="81"/>
      <c r="Z245" s="81"/>
      <c r="AA245" s="81"/>
      <c r="AB245" s="81"/>
      <c r="AD245" s="81"/>
      <c r="AE245" s="81"/>
      <c r="AF245" s="81"/>
    </row>
    <row r="246" spans="1:32" x14ac:dyDescent="0.25">
      <c r="A246" s="2"/>
      <c r="J246" s="81"/>
      <c r="R246" s="81"/>
      <c r="S246" s="81"/>
      <c r="T246" s="81"/>
      <c r="V246" s="81"/>
      <c r="W246" s="81"/>
      <c r="X246" s="81"/>
      <c r="Z246" s="81"/>
      <c r="AA246" s="81"/>
      <c r="AB246" s="81"/>
      <c r="AD246" s="81"/>
      <c r="AE246" s="81"/>
      <c r="AF246" s="81"/>
    </row>
    <row r="247" spans="1:32" x14ac:dyDescent="0.25">
      <c r="A247" s="2"/>
      <c r="J247" s="81"/>
      <c r="R247" s="81"/>
      <c r="S247" s="81"/>
      <c r="T247" s="81"/>
      <c r="V247" s="81"/>
      <c r="W247" s="81"/>
      <c r="X247" s="81"/>
      <c r="Z247" s="81"/>
      <c r="AA247" s="81"/>
      <c r="AB247" s="81"/>
      <c r="AD247" s="81"/>
      <c r="AE247" s="81"/>
      <c r="AF247" s="81"/>
    </row>
    <row r="248" spans="1:32" x14ac:dyDescent="0.25">
      <c r="A248" s="2"/>
      <c r="J248" s="81"/>
      <c r="R248" s="81"/>
      <c r="S248" s="81"/>
      <c r="T248" s="81"/>
      <c r="V248" s="81"/>
      <c r="W248" s="81"/>
      <c r="X248" s="81"/>
      <c r="Z248" s="81"/>
      <c r="AA248" s="81"/>
      <c r="AB248" s="81"/>
      <c r="AD248" s="81"/>
      <c r="AE248" s="81"/>
      <c r="AF248" s="81"/>
    </row>
    <row r="249" spans="1:32" x14ac:dyDescent="0.25">
      <c r="A249" s="2"/>
      <c r="J249" s="81"/>
      <c r="R249" s="81"/>
      <c r="S249" s="81"/>
      <c r="T249" s="81"/>
      <c r="V249" s="81"/>
      <c r="W249" s="81"/>
      <c r="X249" s="81"/>
      <c r="Z249" s="81"/>
      <c r="AA249" s="81"/>
      <c r="AB249" s="81"/>
      <c r="AD249" s="81"/>
      <c r="AE249" s="81"/>
      <c r="AF249" s="81"/>
    </row>
    <row r="250" spans="1:32" x14ac:dyDescent="0.25">
      <c r="A250" s="2"/>
      <c r="J250" s="81"/>
      <c r="R250" s="81"/>
      <c r="S250" s="81"/>
      <c r="T250" s="81"/>
      <c r="V250" s="81"/>
      <c r="W250" s="81"/>
      <c r="X250" s="81"/>
      <c r="Z250" s="81"/>
      <c r="AA250" s="81"/>
      <c r="AB250" s="81"/>
      <c r="AD250" s="81"/>
      <c r="AE250" s="81"/>
      <c r="AF250" s="81"/>
    </row>
    <row r="251" spans="1:32" x14ac:dyDescent="0.25">
      <c r="A251" s="2"/>
      <c r="J251" s="81"/>
      <c r="R251" s="81"/>
      <c r="S251" s="81"/>
      <c r="T251" s="81"/>
      <c r="V251" s="81"/>
      <c r="W251" s="81"/>
      <c r="X251" s="81"/>
      <c r="Z251" s="81"/>
      <c r="AA251" s="81"/>
      <c r="AB251" s="81"/>
      <c r="AD251" s="81"/>
      <c r="AE251" s="81"/>
      <c r="AF251" s="81"/>
    </row>
    <row r="252" spans="1:32" x14ac:dyDescent="0.25">
      <c r="A252" s="2"/>
      <c r="J252" s="81"/>
      <c r="R252" s="81"/>
      <c r="S252" s="81"/>
      <c r="T252" s="81"/>
      <c r="V252" s="81"/>
      <c r="W252" s="81"/>
      <c r="X252" s="81"/>
      <c r="Z252" s="81"/>
      <c r="AA252" s="81"/>
      <c r="AB252" s="81"/>
      <c r="AD252" s="81"/>
      <c r="AE252" s="81"/>
      <c r="AF252" s="81"/>
    </row>
    <row r="253" spans="1:32" x14ac:dyDescent="0.25">
      <c r="A253" s="2"/>
      <c r="J253" s="81"/>
      <c r="R253" s="81"/>
      <c r="S253" s="81"/>
      <c r="T253" s="81"/>
      <c r="V253" s="81"/>
      <c r="W253" s="81"/>
      <c r="X253" s="81"/>
      <c r="Z253" s="81"/>
      <c r="AA253" s="81"/>
      <c r="AB253" s="81"/>
      <c r="AD253" s="81"/>
      <c r="AE253" s="81"/>
      <c r="AF253" s="81"/>
    </row>
    <row r="255" spans="1:32" x14ac:dyDescent="0.25">
      <c r="E255" s="85"/>
    </row>
  </sheetData>
  <mergeCells count="84">
    <mergeCell ref="A185:E185"/>
    <mergeCell ref="A187:I187"/>
    <mergeCell ref="J185:J186"/>
    <mergeCell ref="J188:J226"/>
    <mergeCell ref="J228:J230"/>
    <mergeCell ref="J232:J234"/>
    <mergeCell ref="J155:J156"/>
    <mergeCell ref="J168:J170"/>
    <mergeCell ref="J122:J153"/>
    <mergeCell ref="J162:J166"/>
    <mergeCell ref="J172:J178"/>
    <mergeCell ref="J180:J183"/>
    <mergeCell ref="J34:J52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AC6:AC7"/>
    <mergeCell ref="M6:O6"/>
    <mergeCell ref="J8:J9"/>
    <mergeCell ref="J11:J13"/>
    <mergeCell ref="Z6:AB6"/>
    <mergeCell ref="J6:J7"/>
    <mergeCell ref="K6:K7"/>
    <mergeCell ref="L6:L7"/>
    <mergeCell ref="A8:E8"/>
    <mergeCell ref="A10:I10"/>
    <mergeCell ref="A11:E11"/>
    <mergeCell ref="A14:I14"/>
    <mergeCell ref="G6:G7"/>
    <mergeCell ref="H6:I6"/>
    <mergeCell ref="A6:A7"/>
    <mergeCell ref="B6:B7"/>
    <mergeCell ref="D6:D7"/>
    <mergeCell ref="E6:E7"/>
    <mergeCell ref="F6:F7"/>
    <mergeCell ref="A18:E18"/>
    <mergeCell ref="A33:I33"/>
    <mergeCell ref="A34:E34"/>
    <mergeCell ref="A53:I53"/>
    <mergeCell ref="A54:E54"/>
    <mergeCell ref="A172:E172"/>
    <mergeCell ref="A179:I179"/>
    <mergeCell ref="A180:E180"/>
    <mergeCell ref="J15:J16"/>
    <mergeCell ref="A161:I161"/>
    <mergeCell ref="A88:E88"/>
    <mergeCell ref="A121:I121"/>
    <mergeCell ref="A122:E122"/>
    <mergeCell ref="A154:I154"/>
    <mergeCell ref="A155:E155"/>
    <mergeCell ref="A157:I157"/>
    <mergeCell ref="A158:E158"/>
    <mergeCell ref="J158:J160"/>
    <mergeCell ref="A87:I87"/>
    <mergeCell ref="A15:E15"/>
    <mergeCell ref="A17:I17"/>
    <mergeCell ref="J18:J32"/>
    <mergeCell ref="J54:J86"/>
    <mergeCell ref="J88:J120"/>
    <mergeCell ref="A236:I236"/>
    <mergeCell ref="A188:E188"/>
    <mergeCell ref="A227:I227"/>
    <mergeCell ref="A232:E232"/>
    <mergeCell ref="A235:E235"/>
    <mergeCell ref="F235:I235"/>
    <mergeCell ref="A228:E228"/>
    <mergeCell ref="A231:I231"/>
    <mergeCell ref="A184:I184"/>
    <mergeCell ref="A162:E162"/>
    <mergeCell ref="A167:I167"/>
    <mergeCell ref="A168:E168"/>
    <mergeCell ref="A171:I1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A79C2A5-F97C-4463-8A57-ABE97FDBAF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91AC9CA-4C74-4D2C-9D8A-A65933F6E168}">
      <formula1>42005</formula1>
    </dataValidation>
    <dataValidation type="date" operator="greaterThan" allowBlank="1" showInputMessage="1" showErrorMessage="1" errorTitle="Error en Ingresos de Fechas" error="La fecha debe corresponder al Año 2014." sqref="D89:D120 D173:D178 D169:D170 D163:D166 D19:D32 D181:D183 D12:D13 D9 D16 D55:D86 D124:D153 D189:D226" xr:uid="{FC35E914-A2E2-4B32-9849-92F764BB0D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73:I178 H181:I183 H169:I170 H124:I153 H55:I86 H12:I13 H16:I16 H89:I120 H163:I166 H19:I32 H189:I226" xr:uid="{75D416A0-C18A-4499-BB1A-E47671DDDEAA}">
      <formula1>42005</formula1>
    </dataValidation>
    <dataValidation allowBlank="1" showInputMessage="1" showErrorMessage="1" errorTitle="Sólo números" error="Sólo ingresar números sin letras_x000a_" sqref="O180:O183 O168:O170 O158:O160 O122:O153 O54:O86 O11:O13 O8:O9 O15:O16 O34:O52 O88:O120 O155:O156 O162:O166 P163 O172:O178 O232:O234 O228:O230 O18:O32 O185 O188:O226" xr:uid="{1B3CEBF8-A078-43E8-8999-16591DA694D8}"/>
    <dataValidation type="textLength" operator="lessThanOrEqual" allowBlank="1" showInputMessage="1" showErrorMessage="1" errorTitle="MÁXIMO DE CARACTERES SOBREPASADO" error="Sólo 255 caracteres por celdas" sqref="P181:Q183 L169:L170 L173 P169:Q170 L159:L160 E169:G170 C169:C170 E159:G160 N159:N160 P159:Q160 P124:Q153 P90:P120 L89:L90 P55:Q86 E35:G52 C19:C32 L12:L13 L189:L190 P12:Q13 P233:Q234 E12:G13 C12:C13 C9 L9 P9:Q9 E9:G9 C16 E16:G16 F186:G186 P16:Q16 N35:N52 L55:L56 L35 C55:C86 C124:C153 E89:G120 N156 P156:Q156 P164:Q166 E156:G156 L156 Q163 L163:L164 E163:G166 P173:Q178 L181 E173:G178 N233:N234 E233:G234 L16 P36:Q52 Q89:Q120 L123:L124 P229:Q230 N229:N230 E229:G230 L233:L234 L19:L20 P19:Q32 E19:G32 E55:G86 C89:C120 E124:G153 C163:C166 C173:C178 C181:C183 E181:G183 P189:Q226 C189:C226 E189:G226" xr:uid="{65EC07E0-528C-45B4-A309-8869C439B4FD}">
      <formula1>255</formula1>
    </dataValidation>
    <dataValidation type="textLength" operator="lessThanOrEqual" allowBlank="1" showInputMessage="1" showErrorMessage="1" sqref="K12 K170 K229:K230 R38:R52 K38:K52 T38:T52 K233" xr:uid="{6730467E-7E90-4F75-A980-9531E078B689}">
      <formula1>255</formula1>
    </dataValidation>
    <dataValidation type="decimal" allowBlank="1" showInputMessage="1" showErrorMessage="1" errorTitle="Sólo números" error="Sólo ingresar números sin letras_x000a_" sqref="M181:N183 R159 AD173:AF178 AD181:AF183 X156 M169:N170 T164:T166 AD169:AF170 Z169:AB170 V169:X170 M159:M160 T36 AD159:AF160 T159 V159:X160 M124:N153 R90:R120 AD89:AF120 AD35:AF52 R125:S153 M55:N86 S36:S52 AD55:AF86 Z55:AB86 V55:X86 Z229:AB230 R234 R9:S9 Z12:AB13 AD12:AF13 V12:X13 M12:N13 AD9:AF9 AD233:AF234 V9:X9 M9:N9 M16:N16 V16:X16 Z16:AB16 AD16:AF16 S13 Z35:AB52 V35:X52 V19 M35:M52 V89:X120 Z89:AB120 AD19:AF32 R55:R86 M89:N120 AD156:AF156 W125:W153 Z156:AB156 AA125:AA153 M156 V163:X166 AD163:AF166 AD123:AF153 Z159:AB160 M163:N166 V173:X178 AB163:AB164 AA173 R169:T169 M173:N178 T190:T192 R36 M233:M234 V233:X234 Z233:AB234 R189 V181:V183 R229:T230 AD229:AF230 M229:M230 V229:X230 V124:V153 X124:X153 V156 V212 V201 V203 AA9 W19:X32 Z19:AB32 M19:N32 R19:R32 Z124:Z153 AB124:AB153 Z163:AA166 Z173:Z178 AB173:AB178 Z181:Z183 AB181:AB183 AA181:AA182 AD189:AF226 V189:V197 W189:W217 M189:N226 AA225:AA226 V226 R191:S226 V218:V224 Z189:Z226 AB189:AB226 AA189:AA223 X189:X223 W221:W223 W225:X226" xr:uid="{B5BEA12F-BD95-4842-ACA6-286EDECE2B3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V90 W160:X160 W170 K233:K234 K12:K13 Z13 K90 K156 K160 Z160 K170 Z191" unlockedFormula="1"/>
    <ignoredError sqref="AI236 U33:Y33 U87 U121 Y121 U167 U179 Y179:Z179 U184:Y184" formula="1"/>
    <ignoredError sqref="Z154" formulaRange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AF50-F68E-4E5B-AF72-B40054FD4F96}">
  <sheetPr>
    <tabColor rgb="FF33CCFF"/>
    <pageSetUpPr fitToPage="1"/>
  </sheetPr>
  <dimension ref="A1:AJ42"/>
  <sheetViews>
    <sheetView tabSelected="1" zoomScale="120" zoomScaleNormal="120" workbookViewId="0">
      <pane xSplit="1" ySplit="5" topLeftCell="N6" activePane="bottomRight" state="frozen"/>
      <selection pane="topRight" activeCell="B1" sqref="B1"/>
      <selection pane="bottomLeft" activeCell="A6" sqref="A6"/>
      <selection pane="bottomRight" activeCell="R27" sqref="R27:R29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'24-03-345 Ind. Programa EJE'!A5:U5</f>
        <v>24-03-345 "Programa Eje (Ley N°20.595)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+'24-03-345 Ind. Programa EJE'!J10</f>
        <v>18331000</v>
      </c>
      <c r="C8" s="63">
        <f>+'24-03-345 Ind. Programa EJE'!K10</f>
        <v>5631595</v>
      </c>
      <c r="D8" s="63">
        <f>+'24-03-345 Ind. Programa EJE'!M10</f>
        <v>0</v>
      </c>
      <c r="E8" s="63">
        <f>+'24-03-345 Ind. Programa EJE'!N10</f>
        <v>0</v>
      </c>
      <c r="F8" s="63">
        <f>+'24-03-345 Ind. Programa EJE'!O10</f>
        <v>0</v>
      </c>
      <c r="G8" s="63">
        <f>+'24-03-345 Ind. Programa EJE'!R10</f>
        <v>129000</v>
      </c>
      <c r="H8" s="63">
        <f>+'24-03-345 Ind. Programa EJE'!S10</f>
        <v>129000</v>
      </c>
      <c r="I8" s="63">
        <f>+'24-03-345 Ind. Programa EJE'!T10</f>
        <v>163556</v>
      </c>
      <c r="J8" s="63">
        <f>+'24-03-345 Ind. Programa EJE'!U10</f>
        <v>421556</v>
      </c>
      <c r="K8" s="63">
        <f>+'24-03-345 Ind. Programa EJE'!V10</f>
        <v>474100</v>
      </c>
      <c r="L8" s="63">
        <f>+'24-03-345 Ind. Programa EJE'!W10</f>
        <v>283700</v>
      </c>
      <c r="M8" s="63">
        <f>+'24-03-345 Ind. Programa EJE'!X10</f>
        <v>527520</v>
      </c>
      <c r="N8" s="63">
        <f>+'24-03-345 Ind. Programa EJE'!Y10</f>
        <v>1285320</v>
      </c>
      <c r="O8" s="63">
        <f>+'24-03-345 Ind. Programa EJE'!Z10</f>
        <v>2077138</v>
      </c>
      <c r="P8" s="63">
        <f>+'24-03-345 Ind. Programa EJE'!AA10</f>
        <v>0</v>
      </c>
      <c r="Q8" s="63">
        <f>+'24-03-345 Ind. Programa EJE'!AB10</f>
        <v>974590</v>
      </c>
      <c r="R8" s="63">
        <f>+'24-03-345 Ind. Programa EJE'!AC10</f>
        <v>3051728</v>
      </c>
      <c r="S8" s="63">
        <f>+'24-03-345 Ind. Programa EJE'!AD10</f>
        <v>0</v>
      </c>
      <c r="T8" s="63">
        <f>+'24-03-345 Ind. Programa EJE'!AE10</f>
        <v>0</v>
      </c>
      <c r="U8" s="63">
        <f>+'24-03-345 Ind. Programa EJE'!AF10</f>
        <v>0</v>
      </c>
      <c r="V8" s="63">
        <f>+'24-03-345 Ind. Programa EJE'!AG10</f>
        <v>0</v>
      </c>
      <c r="W8" s="63">
        <f>+'24-03-345 Ind. Programa EJE'!AH10</f>
        <v>4758604</v>
      </c>
      <c r="X8" s="87">
        <f>+'24-03-345 Ind. Programa EJE'!AI10</f>
        <v>0.2595932573236594</v>
      </c>
      <c r="Y8" s="87">
        <f>+'24-03-345 Ind. Programa EJE'!AJ10</f>
        <v>6.3312679849617014E-3</v>
      </c>
    </row>
    <row r="9" spans="1:36" ht="24.75" customHeight="1" x14ac:dyDescent="0.25">
      <c r="A9" s="86" t="s">
        <v>46</v>
      </c>
      <c r="B9" s="63">
        <f>+'24-03-345 Ind. Programa EJE'!J14</f>
        <v>26499000</v>
      </c>
      <c r="C9" s="63">
        <f>+'24-03-345 Ind. Programa EJE'!K14</f>
        <v>3804086</v>
      </c>
      <c r="D9" s="63">
        <f>+'24-03-345 Ind. Programa EJE'!M14</f>
        <v>0</v>
      </c>
      <c r="E9" s="63">
        <f>+'24-03-345 Ind. Programa EJE'!N14</f>
        <v>0</v>
      </c>
      <c r="F9" s="63">
        <f>+'24-03-345 Ind. Programa EJE'!O14</f>
        <v>0</v>
      </c>
      <c r="G9" s="63">
        <f>+'24-03-345 Ind. Programa EJE'!R14</f>
        <v>48972</v>
      </c>
      <c r="H9" s="63">
        <f>+'24-03-345 Ind. Programa EJE'!S14</f>
        <v>0</v>
      </c>
      <c r="I9" s="63">
        <f>+'24-03-345 Ind. Programa EJE'!T14</f>
        <v>728677</v>
      </c>
      <c r="J9" s="63">
        <f>+'24-03-345 Ind. Programa EJE'!U14</f>
        <v>777649</v>
      </c>
      <c r="K9" s="63">
        <f>+'24-03-345 Ind. Programa EJE'!V14</f>
        <v>0</v>
      </c>
      <c r="L9" s="63">
        <f>+'24-03-345 Ind. Programa EJE'!W14</f>
        <v>20000</v>
      </c>
      <c r="M9" s="63">
        <f>+'24-03-345 Ind. Programa EJE'!X14</f>
        <v>0</v>
      </c>
      <c r="N9" s="63">
        <f>+'24-03-345 Ind. Programa EJE'!Y14</f>
        <v>20000</v>
      </c>
      <c r="O9" s="63">
        <f>+'24-03-345 Ind. Programa EJE'!Z14</f>
        <v>266570</v>
      </c>
      <c r="P9" s="63">
        <f>+'24-03-345 Ind. Programa EJE'!AA14</f>
        <v>1854556</v>
      </c>
      <c r="Q9" s="63">
        <f>+'24-03-345 Ind. Programa EJE'!AB14</f>
        <v>5200</v>
      </c>
      <c r="R9" s="63">
        <f>+'24-03-345 Ind. Programa EJE'!AC14</f>
        <v>2126326</v>
      </c>
      <c r="S9" s="63">
        <f>+'24-03-345 Ind. Programa EJE'!AD14</f>
        <v>0</v>
      </c>
      <c r="T9" s="63">
        <f>+'24-03-345 Ind. Programa EJE'!AE14</f>
        <v>0</v>
      </c>
      <c r="U9" s="63">
        <f>+'24-03-345 Ind. Programa EJE'!AF14</f>
        <v>0</v>
      </c>
      <c r="V9" s="63">
        <f>+'24-03-345 Ind. Programa EJE'!AG14</f>
        <v>0</v>
      </c>
      <c r="W9" s="63">
        <f>+'24-03-345 Ind. Programa EJE'!AH14</f>
        <v>2923975</v>
      </c>
      <c r="X9" s="87">
        <f>+'24-03-345 Ind. Programa EJE'!AI14</f>
        <v>0.11034284312615571</v>
      </c>
      <c r="Y9" s="87">
        <f>+'24-03-345 Ind. Programa EJE'!AJ14</f>
        <v>3.8903151651888644E-3</v>
      </c>
    </row>
    <row r="10" spans="1:36" ht="24.75" customHeight="1" x14ac:dyDescent="0.25">
      <c r="A10" s="86" t="s">
        <v>48</v>
      </c>
      <c r="B10" s="63">
        <f>+'24-03-345 Ind. Programa EJE'!J17</f>
        <v>36318526</v>
      </c>
      <c r="C10" s="63">
        <f>+'24-03-345 Ind. Programa EJE'!K17</f>
        <v>21372779</v>
      </c>
      <c r="D10" s="63">
        <f>+'24-03-345 Ind. Programa EJE'!M17</f>
        <v>0</v>
      </c>
      <c r="E10" s="63">
        <f>+'24-03-345 Ind. Programa EJE'!N17</f>
        <v>0</v>
      </c>
      <c r="F10" s="63">
        <f>+'24-03-345 Ind. Programa EJE'!O17</f>
        <v>0</v>
      </c>
      <c r="G10" s="63">
        <f>+'24-03-345 Ind. Programa EJE'!R17</f>
        <v>272063</v>
      </c>
      <c r="H10" s="63">
        <f>+'24-03-345 Ind. Programa EJE'!S17</f>
        <v>1161655</v>
      </c>
      <c r="I10" s="63">
        <f>+'24-03-345 Ind. Programa EJE'!T17</f>
        <v>1347979</v>
      </c>
      <c r="J10" s="63">
        <f>+'24-03-345 Ind. Programa EJE'!U17</f>
        <v>2781697</v>
      </c>
      <c r="K10" s="63">
        <f>+'24-03-345 Ind. Programa EJE'!V17</f>
        <v>3082115</v>
      </c>
      <c r="L10" s="63">
        <f>+'24-03-345 Ind. Programa EJE'!W17</f>
        <v>2242765</v>
      </c>
      <c r="M10" s="63">
        <f>+'24-03-345 Ind. Programa EJE'!X17</f>
        <v>2550117</v>
      </c>
      <c r="N10" s="63">
        <f>+'24-03-345 Ind. Programa EJE'!Y17</f>
        <v>7874997</v>
      </c>
      <c r="O10" s="63">
        <f>+'24-03-345 Ind. Programa EJE'!Z17</f>
        <v>1864273</v>
      </c>
      <c r="P10" s="63">
        <f>+'24-03-345 Ind. Programa EJE'!AA17</f>
        <v>1206133</v>
      </c>
      <c r="Q10" s="63">
        <f>+'24-03-345 Ind. Programa EJE'!AB17</f>
        <v>2262007</v>
      </c>
      <c r="R10" s="63">
        <f>+'24-03-345 Ind. Programa EJE'!AC17</f>
        <v>5332413</v>
      </c>
      <c r="S10" s="63">
        <f>+'24-03-345 Ind. Programa EJE'!AD17</f>
        <v>0</v>
      </c>
      <c r="T10" s="63">
        <f>+'24-03-345 Ind. Programa EJE'!AE17</f>
        <v>0</v>
      </c>
      <c r="U10" s="63">
        <f>+'24-03-345 Ind. Programa EJE'!AF17</f>
        <v>0</v>
      </c>
      <c r="V10" s="63">
        <f>+'24-03-345 Ind. Programa EJE'!AG17</f>
        <v>0</v>
      </c>
      <c r="W10" s="63">
        <f>+'24-03-345 Ind. Programa EJE'!AH17</f>
        <v>15989107</v>
      </c>
      <c r="X10" s="87">
        <f>+'24-03-345 Ind. Programa EJE'!AI17</f>
        <v>0.44024658379582915</v>
      </c>
      <c r="Y10" s="87">
        <f>+'24-03-345 Ind. Programa EJE'!AJ17</f>
        <v>2.1273323280782984E-2</v>
      </c>
    </row>
    <row r="11" spans="1:36" ht="24.75" customHeight="1" x14ac:dyDescent="0.25">
      <c r="A11" s="86" t="s">
        <v>50</v>
      </c>
      <c r="B11" s="63">
        <f>+'24-03-345 Ind. Programa EJE'!J33</f>
        <v>54355350</v>
      </c>
      <c r="C11" s="63">
        <f>+'24-03-345 Ind. Programa EJE'!K33</f>
        <v>47260141</v>
      </c>
      <c r="D11" s="63">
        <f>+'24-03-345 Ind. Programa EJE'!M33</f>
        <v>0</v>
      </c>
      <c r="E11" s="63">
        <f>+'24-03-345 Ind. Programa EJE'!N33</f>
        <v>0</v>
      </c>
      <c r="F11" s="63">
        <f>+'24-03-345 Ind. Programa EJE'!O33</f>
        <v>0</v>
      </c>
      <c r="G11" s="63">
        <f>+'24-03-345 Ind. Programa EJE'!R33</f>
        <v>0</v>
      </c>
      <c r="H11" s="63">
        <f>+'24-03-345 Ind. Programa EJE'!S33</f>
        <v>148868</v>
      </c>
      <c r="I11" s="63">
        <f>+'24-03-345 Ind. Programa EJE'!T33</f>
        <v>846902</v>
      </c>
      <c r="J11" s="63">
        <f>+'24-03-345 Ind. Programa EJE'!U33</f>
        <v>995770</v>
      </c>
      <c r="K11" s="63">
        <f>+'24-03-345 Ind. Programa EJE'!V33</f>
        <v>1288411</v>
      </c>
      <c r="L11" s="63">
        <f>+'24-03-345 Ind. Programa EJE'!W33</f>
        <v>3341522</v>
      </c>
      <c r="M11" s="63">
        <f>+'24-03-345 Ind. Programa EJE'!X33</f>
        <v>4318783</v>
      </c>
      <c r="N11" s="63">
        <f>+'24-03-345 Ind. Programa EJE'!Y33</f>
        <v>8948716</v>
      </c>
      <c r="O11" s="63">
        <f>+'24-03-345 Ind. Programa EJE'!Z33</f>
        <v>2456455</v>
      </c>
      <c r="P11" s="63">
        <f>+'24-03-345 Ind. Programa EJE'!AA33</f>
        <v>3530084</v>
      </c>
      <c r="Q11" s="63">
        <f>+'24-03-345 Ind. Programa EJE'!AB33</f>
        <v>1032561</v>
      </c>
      <c r="R11" s="63">
        <f>+'24-03-345 Ind. Programa EJE'!AC33</f>
        <v>7019100</v>
      </c>
      <c r="S11" s="63">
        <f>+'24-03-345 Ind. Programa EJE'!AD33</f>
        <v>0</v>
      </c>
      <c r="T11" s="63">
        <f>+'24-03-345 Ind. Programa EJE'!AE33</f>
        <v>0</v>
      </c>
      <c r="U11" s="63">
        <f>+'24-03-345 Ind. Programa EJE'!AF33</f>
        <v>0</v>
      </c>
      <c r="V11" s="63">
        <f>+'24-03-345 Ind. Programa EJE'!AG33</f>
        <v>0</v>
      </c>
      <c r="W11" s="63">
        <f>+'24-03-345 Ind. Programa EJE'!AH33</f>
        <v>16963586</v>
      </c>
      <c r="X11" s="87">
        <f>+'24-03-345 Ind. Programa EJE'!AI33</f>
        <v>0.31208677710657734</v>
      </c>
      <c r="Y11" s="87">
        <f>+'24-03-345 Ind. Programa EJE'!AJ33</f>
        <v>2.2569856401571664E-2</v>
      </c>
    </row>
    <row r="12" spans="1:36" ht="24.75" customHeight="1" x14ac:dyDescent="0.25">
      <c r="A12" s="86" t="s">
        <v>52</v>
      </c>
      <c r="B12" s="63">
        <f>+'24-03-345 Ind. Programa EJE'!J53</f>
        <v>80763000</v>
      </c>
      <c r="C12" s="63">
        <f>+'24-03-345 Ind. Programa EJE'!K53</f>
        <v>70956657</v>
      </c>
      <c r="D12" s="63">
        <f>+'24-03-345 Ind. Programa EJE'!M53</f>
        <v>0</v>
      </c>
      <c r="E12" s="63">
        <f>+'24-03-345 Ind. Programa EJE'!N53</f>
        <v>0</v>
      </c>
      <c r="F12" s="63">
        <f>+'24-03-345 Ind. Programa EJE'!O53</f>
        <v>0</v>
      </c>
      <c r="G12" s="63">
        <f>+'24-03-345 Ind. Programa EJE'!R53</f>
        <v>2080707</v>
      </c>
      <c r="H12" s="63">
        <f>+'24-03-345 Ind. Programa EJE'!S53</f>
        <v>2739678</v>
      </c>
      <c r="I12" s="63">
        <f>+'24-03-345 Ind. Programa EJE'!T53</f>
        <v>23191146</v>
      </c>
      <c r="J12" s="63">
        <f>+'24-03-345 Ind. Programa EJE'!U53</f>
        <v>28011531</v>
      </c>
      <c r="K12" s="63">
        <f>+'24-03-345 Ind. Programa EJE'!V53</f>
        <v>21916695</v>
      </c>
      <c r="L12" s="63">
        <f>+'24-03-345 Ind. Programa EJE'!W53</f>
        <v>6636051</v>
      </c>
      <c r="M12" s="63">
        <f>+'24-03-345 Ind. Programa EJE'!X53</f>
        <v>3694151</v>
      </c>
      <c r="N12" s="63">
        <f>+'24-03-345 Ind. Programa EJE'!Y53</f>
        <v>32246897</v>
      </c>
      <c r="O12" s="63">
        <f>+'24-03-345 Ind. Programa EJE'!Z53</f>
        <v>3953689</v>
      </c>
      <c r="P12" s="63">
        <f>+'24-03-345 Ind. Programa EJE'!AA53</f>
        <v>2523418</v>
      </c>
      <c r="Q12" s="63">
        <f>+'24-03-345 Ind. Programa EJE'!AB53</f>
        <v>3621790</v>
      </c>
      <c r="R12" s="63">
        <f>+'24-03-345 Ind. Programa EJE'!AC53</f>
        <v>10098897</v>
      </c>
      <c r="S12" s="63">
        <f>+'24-03-345 Ind. Programa EJE'!AD53</f>
        <v>0</v>
      </c>
      <c r="T12" s="63">
        <f>+'24-03-345 Ind. Programa EJE'!AE53</f>
        <v>0</v>
      </c>
      <c r="U12" s="63">
        <f>+'24-03-345 Ind. Programa EJE'!AF53</f>
        <v>0</v>
      </c>
      <c r="V12" s="63">
        <f>+'24-03-345 Ind. Programa EJE'!AG53</f>
        <v>0</v>
      </c>
      <c r="W12" s="63">
        <f>+'24-03-345 Ind. Programa EJE'!AH53</f>
        <v>70357325</v>
      </c>
      <c r="X12" s="87">
        <f>+'24-03-345 Ind. Programa EJE'!AI53</f>
        <v>0.87115789408516275</v>
      </c>
      <c r="Y12" s="87">
        <f>+'24-03-345 Ind. Programa EJE'!AJ53</f>
        <v>9.3609613088217788E-2</v>
      </c>
    </row>
    <row r="13" spans="1:36" ht="24.75" customHeight="1" x14ac:dyDescent="0.25">
      <c r="A13" s="86" t="s">
        <v>54</v>
      </c>
      <c r="B13" s="63">
        <f>+'24-03-345 Ind. Programa EJE'!J87</f>
        <v>70341312</v>
      </c>
      <c r="C13" s="63">
        <f>+'24-03-345 Ind. Programa EJE'!K87</f>
        <v>52533917</v>
      </c>
      <c r="D13" s="63">
        <f>+'24-03-345 Ind. Programa EJE'!M87</f>
        <v>0</v>
      </c>
      <c r="E13" s="63">
        <f>+'24-03-345 Ind. Programa EJE'!N87</f>
        <v>0</v>
      </c>
      <c r="F13" s="63">
        <f>+'24-03-345 Ind. Programa EJE'!O87</f>
        <v>0</v>
      </c>
      <c r="G13" s="63">
        <f>+'24-03-345 Ind. Programa EJE'!R87</f>
        <v>178500</v>
      </c>
      <c r="H13" s="63">
        <f>+'24-03-345 Ind. Programa EJE'!S87</f>
        <v>293230</v>
      </c>
      <c r="I13" s="63">
        <f>+'24-03-345 Ind. Programa EJE'!T87</f>
        <v>244436</v>
      </c>
      <c r="J13" s="63">
        <f>+'24-03-345 Ind. Programa EJE'!U87</f>
        <v>716166</v>
      </c>
      <c r="K13" s="63">
        <f>+'24-03-345 Ind. Programa EJE'!V87</f>
        <v>151130</v>
      </c>
      <c r="L13" s="63">
        <f>+'24-03-345 Ind. Programa EJE'!W87</f>
        <v>365794</v>
      </c>
      <c r="M13" s="63">
        <f>+'24-03-345 Ind. Programa EJE'!X87</f>
        <v>187304</v>
      </c>
      <c r="N13" s="63">
        <f>+'24-03-345 Ind. Programa EJE'!Y87</f>
        <v>704228</v>
      </c>
      <c r="O13" s="63">
        <f>+'24-03-345 Ind. Programa EJE'!Z87</f>
        <v>181417</v>
      </c>
      <c r="P13" s="63">
        <f>+'24-03-345 Ind. Programa EJE'!AA87</f>
        <v>1293508</v>
      </c>
      <c r="Q13" s="63">
        <f>+'24-03-345 Ind. Programa EJE'!AB87</f>
        <v>401016</v>
      </c>
      <c r="R13" s="63">
        <f>+'24-03-345 Ind. Programa EJE'!AC87</f>
        <v>1875941</v>
      </c>
      <c r="S13" s="63">
        <f>+'24-03-345 Ind. Programa EJE'!AD87</f>
        <v>0</v>
      </c>
      <c r="T13" s="63">
        <f>+'24-03-345 Ind. Programa EJE'!AE87</f>
        <v>0</v>
      </c>
      <c r="U13" s="63">
        <f>+'24-03-345 Ind. Programa EJE'!AF87</f>
        <v>0</v>
      </c>
      <c r="V13" s="63">
        <f>+'24-03-345 Ind. Programa EJE'!AG87</f>
        <v>0</v>
      </c>
      <c r="W13" s="63">
        <f>+'24-03-345 Ind. Programa EJE'!AH87</f>
        <v>3296335</v>
      </c>
      <c r="X13" s="87">
        <f>+'24-03-345 Ind. Programa EJE'!AI87</f>
        <v>4.68620062133615E-2</v>
      </c>
      <c r="Y13" s="87">
        <f>+'24-03-345 Ind. Programa EJE'!AJ87</f>
        <v>4.3857358698493783E-3</v>
      </c>
    </row>
    <row r="14" spans="1:36" ht="24.75" customHeight="1" x14ac:dyDescent="0.25">
      <c r="A14" s="86" t="s">
        <v>56</v>
      </c>
      <c r="B14" s="63">
        <f>+'24-03-345 Ind. Programa EJE'!J121</f>
        <v>76140722</v>
      </c>
      <c r="C14" s="63">
        <f>+'24-03-345 Ind. Programa EJE'!K121</f>
        <v>71770039</v>
      </c>
      <c r="D14" s="63">
        <f>+'24-03-345 Ind. Programa EJE'!M121</f>
        <v>0</v>
      </c>
      <c r="E14" s="63">
        <f>+'24-03-345 Ind. Programa EJE'!N121</f>
        <v>0</v>
      </c>
      <c r="F14" s="63">
        <f>+'24-03-345 Ind. Programa EJE'!O121</f>
        <v>0</v>
      </c>
      <c r="G14" s="63">
        <f>+'24-03-345 Ind. Programa EJE'!R121</f>
        <v>0</v>
      </c>
      <c r="H14" s="63">
        <f>+'24-03-345 Ind. Programa EJE'!S121</f>
        <v>3035252</v>
      </c>
      <c r="I14" s="63">
        <f>+'24-03-345 Ind. Programa EJE'!T121</f>
        <v>1172132</v>
      </c>
      <c r="J14" s="63">
        <f>+'24-03-345 Ind. Programa EJE'!U121</f>
        <v>4207384</v>
      </c>
      <c r="K14" s="63">
        <f>+'24-03-345 Ind. Programa EJE'!V121</f>
        <v>562826</v>
      </c>
      <c r="L14" s="63">
        <f>+'24-03-345 Ind. Programa EJE'!W121</f>
        <v>898885</v>
      </c>
      <c r="M14" s="63">
        <f>+'24-03-345 Ind. Programa EJE'!X121</f>
        <v>517626</v>
      </c>
      <c r="N14" s="63">
        <f>+'24-03-345 Ind. Programa EJE'!Y121</f>
        <v>1979337</v>
      </c>
      <c r="O14" s="63">
        <f>+'24-03-345 Ind. Programa EJE'!Z121</f>
        <v>517626</v>
      </c>
      <c r="P14" s="63">
        <f>+'24-03-345 Ind. Programa EJE'!AA121</f>
        <v>517626</v>
      </c>
      <c r="Q14" s="63">
        <f>+'24-03-345 Ind. Programa EJE'!AB121</f>
        <v>517626</v>
      </c>
      <c r="R14" s="63">
        <f>+'24-03-345 Ind. Programa EJE'!AC121</f>
        <v>1552878</v>
      </c>
      <c r="S14" s="63">
        <f>+'24-03-345 Ind. Programa EJE'!AD121</f>
        <v>0</v>
      </c>
      <c r="T14" s="63">
        <f>+'24-03-345 Ind. Programa EJE'!AE121</f>
        <v>0</v>
      </c>
      <c r="U14" s="63">
        <f>+'24-03-345 Ind. Programa EJE'!AF121</f>
        <v>0</v>
      </c>
      <c r="V14" s="63">
        <f>+'24-03-345 Ind. Programa EJE'!AG121</f>
        <v>0</v>
      </c>
      <c r="W14" s="63">
        <f>+'24-03-345 Ind. Programa EJE'!AH121</f>
        <v>7739599</v>
      </c>
      <c r="X14" s="87">
        <f>+'24-03-345 Ind. Programa EJE'!AI121</f>
        <v>0.10164861583529507</v>
      </c>
      <c r="Y14" s="87">
        <f>+'24-03-345 Ind. Programa EJE'!AJ121</f>
        <v>1.0297447605461937E-2</v>
      </c>
    </row>
    <row r="15" spans="1:36" ht="24.75" customHeight="1" x14ac:dyDescent="0.25">
      <c r="A15" s="86" t="s">
        <v>58</v>
      </c>
      <c r="B15" s="63">
        <f>+'24-03-345 Ind. Programa EJE'!J154</f>
        <v>91394997</v>
      </c>
      <c r="C15" s="63">
        <f>+'24-03-345 Ind. Programa EJE'!K154</f>
        <v>83016825</v>
      </c>
      <c r="D15" s="63">
        <f>+'24-03-345 Ind. Programa EJE'!M154</f>
        <v>0</v>
      </c>
      <c r="E15" s="63">
        <f>+'24-03-345 Ind. Programa EJE'!N154</f>
        <v>0</v>
      </c>
      <c r="F15" s="63">
        <f>+'24-03-345 Ind. Programa EJE'!O154</f>
        <v>0</v>
      </c>
      <c r="G15" s="63">
        <f>+'24-03-345 Ind. Programa EJE'!R154</f>
        <v>980327</v>
      </c>
      <c r="H15" s="63">
        <f>+'24-03-345 Ind. Programa EJE'!S154</f>
        <v>1398552</v>
      </c>
      <c r="I15" s="63">
        <f>+'24-03-345 Ind. Programa EJE'!T154</f>
        <v>5800204</v>
      </c>
      <c r="J15" s="63">
        <f>+'24-03-345 Ind. Programa EJE'!U154</f>
        <v>8179083</v>
      </c>
      <c r="K15" s="63">
        <f>+'24-03-345 Ind. Programa EJE'!V154</f>
        <v>2245484</v>
      </c>
      <c r="L15" s="63">
        <f>+'24-03-345 Ind. Programa EJE'!W154</f>
        <v>5074318</v>
      </c>
      <c r="M15" s="63">
        <f>+'24-03-345 Ind. Programa EJE'!X154</f>
        <v>1816484</v>
      </c>
      <c r="N15" s="63">
        <f>+'24-03-345 Ind. Programa EJE'!Y154</f>
        <v>9136286</v>
      </c>
      <c r="O15" s="63">
        <f>+'24-03-345 Ind. Programa EJE'!Z154</f>
        <v>1880366</v>
      </c>
      <c r="P15" s="63">
        <f>+'24-03-345 Ind. Programa EJE'!AA154</f>
        <v>4982499</v>
      </c>
      <c r="Q15" s="63">
        <f>+'24-03-345 Ind. Programa EJE'!AB154</f>
        <v>1881209</v>
      </c>
      <c r="R15" s="63">
        <f>+'24-03-345 Ind. Programa EJE'!AC154</f>
        <v>8744074</v>
      </c>
      <c r="S15" s="63">
        <f>+'24-03-345 Ind. Programa EJE'!AD154</f>
        <v>0</v>
      </c>
      <c r="T15" s="63">
        <f>+'24-03-345 Ind. Programa EJE'!AE154</f>
        <v>0</v>
      </c>
      <c r="U15" s="63">
        <f>+'24-03-345 Ind. Programa EJE'!AF154</f>
        <v>0</v>
      </c>
      <c r="V15" s="63">
        <f>+'24-03-345 Ind. Programa EJE'!AG154</f>
        <v>0</v>
      </c>
      <c r="W15" s="63">
        <f>+'24-03-345 Ind. Programa EJE'!AH154</f>
        <v>26059443</v>
      </c>
      <c r="X15" s="87">
        <f>+'24-03-345 Ind. Programa EJE'!AI154</f>
        <v>0.28512986329000045</v>
      </c>
      <c r="Y15" s="87">
        <f>+'24-03-345 Ind. Programa EJE'!AJ154</f>
        <v>3.4671789703836317E-2</v>
      </c>
    </row>
    <row r="16" spans="1:36" ht="24.75" customHeight="1" x14ac:dyDescent="0.25">
      <c r="A16" s="86" t="s">
        <v>60</v>
      </c>
      <c r="B16" s="63">
        <f>+'24-03-345 Ind. Programa EJE'!J157</f>
        <v>104564992</v>
      </c>
      <c r="C16" s="63">
        <f>+'24-03-345 Ind. Programa EJE'!K157</f>
        <v>34534209</v>
      </c>
      <c r="D16" s="63">
        <f>+'24-03-345 Ind. Programa EJE'!M157</f>
        <v>0</v>
      </c>
      <c r="E16" s="63">
        <f>+'24-03-345 Ind. Programa EJE'!N157</f>
        <v>0</v>
      </c>
      <c r="F16" s="63">
        <f>+'24-03-345 Ind. Programa EJE'!O157</f>
        <v>0</v>
      </c>
      <c r="G16" s="63">
        <f>+'24-03-345 Ind. Programa EJE'!R157</f>
        <v>989995</v>
      </c>
      <c r="H16" s="63">
        <f>+'24-03-345 Ind. Programa EJE'!S157</f>
        <v>295048</v>
      </c>
      <c r="I16" s="63">
        <f>+'24-03-345 Ind. Programa EJE'!T157</f>
        <v>5913578</v>
      </c>
      <c r="J16" s="63">
        <f>+'24-03-345 Ind. Programa EJE'!U157</f>
        <v>7198621</v>
      </c>
      <c r="K16" s="63">
        <f>+'24-03-345 Ind. Programa EJE'!V157</f>
        <v>2095520</v>
      </c>
      <c r="L16" s="63">
        <f>+'24-03-345 Ind. Programa EJE'!W157</f>
        <v>14703728</v>
      </c>
      <c r="M16" s="63">
        <f>+'24-03-345 Ind. Programa EJE'!X157</f>
        <v>3568811</v>
      </c>
      <c r="N16" s="63">
        <f>+'24-03-345 Ind. Programa EJE'!Y157</f>
        <v>20368059</v>
      </c>
      <c r="O16" s="63">
        <f>+'24-03-345 Ind. Programa EJE'!Z157</f>
        <v>318214</v>
      </c>
      <c r="P16" s="63">
        <f>+'24-03-345 Ind. Programa EJE'!AA157</f>
        <v>3777560</v>
      </c>
      <c r="Q16" s="63">
        <f>+'24-03-345 Ind. Programa EJE'!AB157</f>
        <v>291903</v>
      </c>
      <c r="R16" s="63">
        <f>+'24-03-345 Ind. Programa EJE'!AC157</f>
        <v>4387677</v>
      </c>
      <c r="S16" s="63">
        <f>+'24-03-345 Ind. Programa EJE'!AD157</f>
        <v>0</v>
      </c>
      <c r="T16" s="63">
        <f>+'24-03-345 Ind. Programa EJE'!AE157</f>
        <v>0</v>
      </c>
      <c r="U16" s="63">
        <f>+'24-03-345 Ind. Programa EJE'!AF157</f>
        <v>0</v>
      </c>
      <c r="V16" s="63">
        <f>+'24-03-345 Ind. Programa EJE'!AG157</f>
        <v>0</v>
      </c>
      <c r="W16" s="63">
        <f>+'24-03-345 Ind. Programa EJE'!AH157</f>
        <v>31954357</v>
      </c>
      <c r="X16" s="87">
        <f>+'24-03-345 Ind. Programa EJE'!AI157</f>
        <v>0.3055932620355386</v>
      </c>
      <c r="Y16" s="87">
        <f>+'24-03-345 Ind. Programa EJE'!AJ157</f>
        <v>4.2514905096985758E-2</v>
      </c>
    </row>
    <row r="17" spans="1:25" ht="24.75" customHeight="1" x14ac:dyDescent="0.25">
      <c r="A17" s="86" t="s">
        <v>62</v>
      </c>
      <c r="B17" s="63">
        <f>+'24-03-345 Ind. Programa EJE'!J161</f>
        <v>83655046</v>
      </c>
      <c r="C17" s="63">
        <f>+'24-03-345 Ind. Programa EJE'!K161</f>
        <v>31247374</v>
      </c>
      <c r="D17" s="63">
        <f>+'24-03-345 Ind. Programa EJE'!M161</f>
        <v>0</v>
      </c>
      <c r="E17" s="63">
        <f>+'24-03-345 Ind. Programa EJE'!N161</f>
        <v>0</v>
      </c>
      <c r="F17" s="63">
        <f>+'24-03-345 Ind. Programa EJE'!O161</f>
        <v>0</v>
      </c>
      <c r="G17" s="63">
        <f>+'24-03-345 Ind. Programa EJE'!R161</f>
        <v>1091096</v>
      </c>
      <c r="H17" s="63">
        <f>+'24-03-345 Ind. Programa EJE'!S161</f>
        <v>1989518</v>
      </c>
      <c r="I17" s="63">
        <f>+'24-03-345 Ind. Programa EJE'!T161</f>
        <v>1974969</v>
      </c>
      <c r="J17" s="63">
        <f>+'24-03-345 Ind. Programa EJE'!U161</f>
        <v>5055583</v>
      </c>
      <c r="K17" s="63">
        <f>+'24-03-345 Ind. Programa EJE'!V161</f>
        <v>4065973</v>
      </c>
      <c r="L17" s="63">
        <f>+'24-03-345 Ind. Programa EJE'!W161</f>
        <v>4328748</v>
      </c>
      <c r="M17" s="63">
        <f>+'24-03-345 Ind. Programa EJE'!X161</f>
        <v>2025707</v>
      </c>
      <c r="N17" s="63">
        <f>+'24-03-345 Ind. Programa EJE'!Y161</f>
        <v>10420428</v>
      </c>
      <c r="O17" s="63">
        <f>+'24-03-345 Ind. Programa EJE'!Z161</f>
        <v>1983231</v>
      </c>
      <c r="P17" s="63">
        <f>+'24-03-345 Ind. Programa EJE'!AA161</f>
        <v>4341315</v>
      </c>
      <c r="Q17" s="63">
        <f>+'24-03-345 Ind. Programa EJE'!AB161</f>
        <v>2065350</v>
      </c>
      <c r="R17" s="63">
        <f>+'24-03-345 Ind. Programa EJE'!AC161</f>
        <v>8389896</v>
      </c>
      <c r="S17" s="63">
        <f>+'24-03-345 Ind. Programa EJE'!AD161</f>
        <v>0</v>
      </c>
      <c r="T17" s="63">
        <f>+'24-03-345 Ind. Programa EJE'!AE161</f>
        <v>0</v>
      </c>
      <c r="U17" s="63">
        <f>+'24-03-345 Ind. Programa EJE'!AF161</f>
        <v>0</v>
      </c>
      <c r="V17" s="63">
        <f>+'24-03-345 Ind. Programa EJE'!AG161</f>
        <v>0</v>
      </c>
      <c r="W17" s="63">
        <f>+'24-03-345 Ind. Programa EJE'!AH161</f>
        <v>23865907</v>
      </c>
      <c r="X17" s="87">
        <f>+'24-03-345 Ind. Programa EJE'!AI161</f>
        <v>0.28528950901539163</v>
      </c>
      <c r="Y17" s="87">
        <f>+'24-03-345 Ind. Programa EJE'!AJ158</f>
        <v>0</v>
      </c>
    </row>
    <row r="18" spans="1:25" ht="24.75" customHeight="1" x14ac:dyDescent="0.25">
      <c r="A18" s="86" t="s">
        <v>64</v>
      </c>
      <c r="B18" s="63">
        <f>+'24-03-345 Ind. Programa EJE'!J167</f>
        <v>45302299</v>
      </c>
      <c r="C18" s="63">
        <f>+'24-03-345 Ind. Programa EJE'!K167</f>
        <v>36647662</v>
      </c>
      <c r="D18" s="63">
        <f>+'24-03-345 Ind. Programa EJE'!M167</f>
        <v>0</v>
      </c>
      <c r="E18" s="63">
        <f>+'24-03-345 Ind. Programa EJE'!N167</f>
        <v>0</v>
      </c>
      <c r="F18" s="63">
        <f>+'24-03-345 Ind. Programa EJE'!O167</f>
        <v>0</v>
      </c>
      <c r="G18" s="63">
        <f>+'24-03-345 Ind. Programa EJE'!R167</f>
        <v>3162367</v>
      </c>
      <c r="H18" s="63">
        <f>+'24-03-345 Ind. Programa EJE'!S167</f>
        <v>3069043</v>
      </c>
      <c r="I18" s="63">
        <f>+'24-03-345 Ind. Programa EJE'!T167</f>
        <v>0</v>
      </c>
      <c r="J18" s="63">
        <f>+'24-03-345 Ind. Programa EJE'!U167</f>
        <v>6231410</v>
      </c>
      <c r="K18" s="63">
        <f>+'24-03-345 Ind. Programa EJE'!V167</f>
        <v>0</v>
      </c>
      <c r="L18" s="63">
        <f>+'24-03-345 Ind. Programa EJE'!W167</f>
        <v>3960361</v>
      </c>
      <c r="M18" s="63">
        <f>+'24-03-345 Ind. Programa EJE'!X167</f>
        <v>3511577</v>
      </c>
      <c r="N18" s="63">
        <f>+'24-03-345 Ind. Programa EJE'!Y167</f>
        <v>7471938</v>
      </c>
      <c r="O18" s="63">
        <f>+'24-03-345 Ind. Programa EJE'!Z167</f>
        <v>2330322</v>
      </c>
      <c r="P18" s="63">
        <f>+'24-03-345 Ind. Programa EJE'!AA167</f>
        <v>4704250</v>
      </c>
      <c r="Q18" s="63">
        <f>+'24-03-345 Ind. Programa EJE'!AB167</f>
        <v>3624747</v>
      </c>
      <c r="R18" s="63">
        <f>+'24-03-345 Ind. Programa EJE'!AC167</f>
        <v>10659319</v>
      </c>
      <c r="S18" s="63">
        <f>+'24-03-345 Ind. Programa EJE'!AD167</f>
        <v>0</v>
      </c>
      <c r="T18" s="63">
        <f>+'24-03-345 Ind. Programa EJE'!AE167</f>
        <v>0</v>
      </c>
      <c r="U18" s="63">
        <f>+'24-03-345 Ind. Programa EJE'!AF167</f>
        <v>0</v>
      </c>
      <c r="V18" s="63">
        <f>+'24-03-345 Ind. Programa EJE'!AG167</f>
        <v>0</v>
      </c>
      <c r="W18" s="63">
        <f>+'24-03-345 Ind. Programa EJE'!AH167</f>
        <v>24362667</v>
      </c>
      <c r="X18" s="87">
        <f>+'24-03-345 Ind. Programa EJE'!AI167</f>
        <v>0.53777992591501811</v>
      </c>
      <c r="Y18" s="87">
        <f>+'24-03-345 Ind. Programa EJE'!AJ167</f>
        <v>3.2414248717771627E-2</v>
      </c>
    </row>
    <row r="19" spans="1:25" ht="24.75" customHeight="1" x14ac:dyDescent="0.25">
      <c r="A19" s="86" t="s">
        <v>66</v>
      </c>
      <c r="B19" s="63">
        <f>+'24-03-345 Ind. Programa EJE'!J171</f>
        <v>27526670</v>
      </c>
      <c r="C19" s="63">
        <f>+'24-03-345 Ind. Programa EJE'!K171</f>
        <v>17745682</v>
      </c>
      <c r="D19" s="63">
        <f>+'24-03-345 Ind. Programa EJE'!M171</f>
        <v>0</v>
      </c>
      <c r="E19" s="63">
        <f>+'24-03-345 Ind. Programa EJE'!N171</f>
        <v>0</v>
      </c>
      <c r="F19" s="63">
        <f>+'24-03-345 Ind. Programa EJE'!O171</f>
        <v>0</v>
      </c>
      <c r="G19" s="63">
        <f>+'24-03-345 Ind. Programa EJE'!R171</f>
        <v>168975</v>
      </c>
      <c r="H19" s="63">
        <f>+'24-03-345 Ind. Programa EJE'!S171</f>
        <v>85702</v>
      </c>
      <c r="I19" s="63">
        <f>+'24-03-345 Ind. Programa EJE'!T171</f>
        <v>2330708</v>
      </c>
      <c r="J19" s="63">
        <f>+'24-03-345 Ind. Programa EJE'!U171</f>
        <v>2585385</v>
      </c>
      <c r="K19" s="63">
        <f>+'24-03-345 Ind. Programa EJE'!V171</f>
        <v>0</v>
      </c>
      <c r="L19" s="63">
        <f>+'24-03-345 Ind. Programa EJE'!W171</f>
        <v>4635585</v>
      </c>
      <c r="M19" s="63">
        <f>+'24-03-345 Ind. Programa EJE'!X171</f>
        <v>0</v>
      </c>
      <c r="N19" s="63">
        <f>+'24-03-345 Ind. Programa EJE'!Y171</f>
        <v>4635585</v>
      </c>
      <c r="O19" s="63">
        <f>+'24-03-345 Ind. Programa EJE'!Z171</f>
        <v>2382189</v>
      </c>
      <c r="P19" s="63">
        <f>+'24-03-345 Ind. Programa EJE'!AA171</f>
        <v>894578</v>
      </c>
      <c r="Q19" s="63">
        <f>+'24-03-345 Ind. Programa EJE'!AB171</f>
        <v>173261</v>
      </c>
      <c r="R19" s="63">
        <f>+'24-03-345 Ind. Programa EJE'!AC171</f>
        <v>3450028</v>
      </c>
      <c r="S19" s="63">
        <f>+'24-03-345 Ind. Programa EJE'!AD171</f>
        <v>0</v>
      </c>
      <c r="T19" s="63">
        <f>+'24-03-345 Ind. Programa EJE'!AE171</f>
        <v>0</v>
      </c>
      <c r="U19" s="63">
        <f>+'24-03-345 Ind. Programa EJE'!AF171</f>
        <v>0</v>
      </c>
      <c r="V19" s="63">
        <f>+'24-03-345 Ind. Programa EJE'!AG171</f>
        <v>0</v>
      </c>
      <c r="W19" s="63">
        <f>+'24-03-345 Ind. Programa EJE'!AH171</f>
        <v>10670998</v>
      </c>
      <c r="X19" s="87">
        <f>+'24-03-345 Ind. Programa EJE'!AI171</f>
        <v>0.38766033087184176</v>
      </c>
      <c r="Y19" s="87">
        <f>+'24-03-345 Ind. Programa EJE'!AJ171</f>
        <v>1.4197640317410389E-2</v>
      </c>
    </row>
    <row r="20" spans="1:25" ht="24.75" customHeight="1" x14ac:dyDescent="0.25">
      <c r="A20" s="88" t="s">
        <v>68</v>
      </c>
      <c r="B20" s="63">
        <f>+'24-03-345 Ind. Programa EJE'!J179</f>
        <v>65960697</v>
      </c>
      <c r="C20" s="63">
        <f>+'24-03-345 Ind. Programa EJE'!K179</f>
        <v>45623756</v>
      </c>
      <c r="D20" s="63">
        <f>+'24-03-345 Ind. Programa EJE'!M179</f>
        <v>0</v>
      </c>
      <c r="E20" s="63">
        <f>+'24-03-345 Ind. Programa EJE'!N179</f>
        <v>0</v>
      </c>
      <c r="F20" s="63">
        <f>+'24-03-345 Ind. Programa EJE'!O179</f>
        <v>0</v>
      </c>
      <c r="G20" s="63">
        <f>+'24-03-345 Ind. Programa EJE'!R179</f>
        <v>4558452</v>
      </c>
      <c r="H20" s="63">
        <f>+'24-03-345 Ind. Programa EJE'!S179</f>
        <v>664487</v>
      </c>
      <c r="I20" s="63">
        <f>+'24-03-345 Ind. Programa EJE'!T179</f>
        <v>2674816</v>
      </c>
      <c r="J20" s="63">
        <f>+'24-03-345 Ind. Programa EJE'!U179</f>
        <v>7897755</v>
      </c>
      <c r="K20" s="63">
        <f>+'24-03-345 Ind. Programa EJE'!V179</f>
        <v>3046694</v>
      </c>
      <c r="L20" s="63">
        <f>+'24-03-345 Ind. Programa EJE'!W179</f>
        <v>2722210</v>
      </c>
      <c r="M20" s="63">
        <f>+'24-03-345 Ind. Programa EJE'!X179</f>
        <v>2731711</v>
      </c>
      <c r="N20" s="63">
        <f>+'24-03-345 Ind. Programa EJE'!Y179</f>
        <v>8500615</v>
      </c>
      <c r="O20" s="63">
        <f>+'24-03-345 Ind. Programa EJE'!Z179</f>
        <v>3580071</v>
      </c>
      <c r="P20" s="63">
        <f>+'24-03-345 Ind. Programa EJE'!AA179</f>
        <v>13152970</v>
      </c>
      <c r="Q20" s="63">
        <f>+'24-03-345 Ind. Programa EJE'!AB179</f>
        <v>2586949</v>
      </c>
      <c r="R20" s="63">
        <f>+'24-03-345 Ind. Programa EJE'!AC179</f>
        <v>19319990</v>
      </c>
      <c r="S20" s="63">
        <f>+'24-03-345 Ind. Programa EJE'!AD179</f>
        <v>0</v>
      </c>
      <c r="T20" s="63">
        <f>+'24-03-345 Ind. Programa EJE'!AE179</f>
        <v>0</v>
      </c>
      <c r="U20" s="63">
        <f>+'24-03-345 Ind. Programa EJE'!AF179</f>
        <v>0</v>
      </c>
      <c r="V20" s="63">
        <f>+'24-03-345 Ind. Programa EJE'!AG179</f>
        <v>0</v>
      </c>
      <c r="W20" s="63">
        <f>+'24-03-345 Ind. Programa EJE'!AH179</f>
        <v>35718360</v>
      </c>
      <c r="X20" s="87">
        <f>+'24-03-345 Ind. Programa EJE'!AI179</f>
        <v>0.54150974177850186</v>
      </c>
      <c r="Y20" s="87">
        <f>+'24-03-345 Ind. Programa EJE'!AJ179</f>
        <v>4.7522867871194287E-2</v>
      </c>
    </row>
    <row r="21" spans="1:25" ht="24.75" customHeight="1" x14ac:dyDescent="0.25">
      <c r="A21" s="88" t="s">
        <v>70</v>
      </c>
      <c r="B21" s="63">
        <f>+'24-03-345 Ind. Programa EJE'!J184</f>
        <v>37775141</v>
      </c>
      <c r="C21" s="63">
        <f>+'24-03-345 Ind. Programa EJE'!K184</f>
        <v>23273165</v>
      </c>
      <c r="D21" s="63">
        <f>+'24-03-345 Ind. Programa EJE'!M184</f>
        <v>0</v>
      </c>
      <c r="E21" s="63">
        <f>+'24-03-345 Ind. Programa EJE'!N184</f>
        <v>0</v>
      </c>
      <c r="F21" s="63">
        <f>+'24-03-345 Ind. Programa EJE'!O184</f>
        <v>0</v>
      </c>
      <c r="G21" s="63">
        <f>+'24-03-345 Ind. Programa EJE'!R184</f>
        <v>1114918</v>
      </c>
      <c r="H21" s="63">
        <f>+'24-03-345 Ind. Programa EJE'!S184</f>
        <v>1014187</v>
      </c>
      <c r="I21" s="63">
        <f>+'24-03-345 Ind. Programa EJE'!T184</f>
        <v>1361393</v>
      </c>
      <c r="J21" s="63">
        <f>+'24-03-345 Ind. Programa EJE'!U184</f>
        <v>3490498</v>
      </c>
      <c r="K21" s="63">
        <f>+'24-03-345 Ind. Programa EJE'!V184</f>
        <v>1136667</v>
      </c>
      <c r="L21" s="63">
        <f>+'24-03-345 Ind. Programa EJE'!W184</f>
        <v>1393436</v>
      </c>
      <c r="M21" s="63">
        <f>+'24-03-345 Ind. Programa EJE'!X184</f>
        <v>1157559</v>
      </c>
      <c r="N21" s="63">
        <f>+'24-03-345 Ind. Programa EJE'!Y184</f>
        <v>3687662</v>
      </c>
      <c r="O21" s="63">
        <f>+'24-03-345 Ind. Programa EJE'!Z184</f>
        <v>1613701</v>
      </c>
      <c r="P21" s="63">
        <f>+'24-03-345 Ind. Programa EJE'!AA184</f>
        <v>2135461</v>
      </c>
      <c r="Q21" s="63">
        <f>+'24-03-345 Ind. Programa EJE'!AB184</f>
        <v>3897272</v>
      </c>
      <c r="R21" s="63">
        <f>+'24-03-345 Ind. Programa EJE'!AC184</f>
        <v>7646434</v>
      </c>
      <c r="S21" s="63">
        <f>+'24-03-345 Ind. Programa EJE'!AD184</f>
        <v>0</v>
      </c>
      <c r="T21" s="63">
        <f>+'24-03-345 Ind. Programa EJE'!AE184</f>
        <v>0</v>
      </c>
      <c r="U21" s="63">
        <f>+'24-03-345 Ind. Programa EJE'!AF184</f>
        <v>0</v>
      </c>
      <c r="V21" s="63">
        <f>+'24-03-345 Ind. Programa EJE'!AG184</f>
        <v>0</v>
      </c>
      <c r="W21" s="63">
        <f>+'24-03-345 Ind. Programa EJE'!AH184</f>
        <v>14824594</v>
      </c>
      <c r="X21" s="87">
        <f>+'24-03-345 Ind. Programa EJE'!AI184</f>
        <v>0.39244311490458766</v>
      </c>
      <c r="Y21" s="87">
        <f>+'24-03-345 Ind. Programa EJE'!AJ184</f>
        <v>1.972395210491466E-2</v>
      </c>
    </row>
    <row r="22" spans="1:25" ht="24.75" customHeight="1" x14ac:dyDescent="0.25">
      <c r="A22" s="88" t="s">
        <v>72</v>
      </c>
      <c r="B22" s="63">
        <f>+'24-03-345 Ind. Programa EJE'!J227</f>
        <v>263753680</v>
      </c>
      <c r="C22" s="63">
        <f>+'24-03-345 Ind. Programa EJE'!K227</f>
        <v>193008837</v>
      </c>
      <c r="D22" s="63">
        <f>+'24-03-345 Ind. Programa EJE'!M227</f>
        <v>0</v>
      </c>
      <c r="E22" s="63">
        <f>+'24-03-345 Ind. Programa EJE'!N227</f>
        <v>0</v>
      </c>
      <c r="F22" s="63">
        <f>+'24-03-345 Ind. Programa EJE'!O227</f>
        <v>0</v>
      </c>
      <c r="G22" s="63">
        <f>+'24-03-345 Ind. Programa EJE'!R227</f>
        <v>5074272</v>
      </c>
      <c r="H22" s="63">
        <f>+'24-03-345 Ind. Programa EJE'!S227</f>
        <v>9472729</v>
      </c>
      <c r="I22" s="63">
        <f>+'24-03-345 Ind. Programa EJE'!T227</f>
        <v>18004000</v>
      </c>
      <c r="J22" s="63">
        <f>+'24-03-345 Ind. Programa EJE'!U227</f>
        <v>36051001</v>
      </c>
      <c r="K22" s="63">
        <f>+'24-03-345 Ind. Programa EJE'!V227</f>
        <v>88729754</v>
      </c>
      <c r="L22" s="63">
        <f>+'24-03-345 Ind. Programa EJE'!W227</f>
        <v>17920941</v>
      </c>
      <c r="M22" s="63">
        <f>+'24-03-345 Ind. Programa EJE'!X227</f>
        <v>6148464</v>
      </c>
      <c r="N22" s="63">
        <f>+'24-03-345 Ind. Programa EJE'!Y227</f>
        <v>112799159</v>
      </c>
      <c r="O22" s="63">
        <f>+'24-03-345 Ind. Programa EJE'!Z227</f>
        <v>15801298</v>
      </c>
      <c r="P22" s="63">
        <f>+'24-03-345 Ind. Programa EJE'!AA227</f>
        <v>5841596</v>
      </c>
      <c r="Q22" s="63">
        <f>+'24-03-345 Ind. Programa EJE'!AB227</f>
        <v>10462273</v>
      </c>
      <c r="R22" s="63">
        <f>+'24-03-345 Ind. Programa EJE'!AC227</f>
        <v>32105167</v>
      </c>
      <c r="S22" s="63">
        <f>+'24-03-345 Ind. Programa EJE'!AD227</f>
        <v>0</v>
      </c>
      <c r="T22" s="63">
        <f>+'24-03-345 Ind. Programa EJE'!AE227</f>
        <v>0</v>
      </c>
      <c r="U22" s="63">
        <f>+'24-03-345 Ind. Programa EJE'!AF227</f>
        <v>0</v>
      </c>
      <c r="V22" s="63">
        <f>+'24-03-345 Ind. Programa EJE'!AG227</f>
        <v>0</v>
      </c>
      <c r="W22" s="63">
        <f>+'24-03-345 Ind. Programa EJE'!AH227</f>
        <v>180955327</v>
      </c>
      <c r="X22" s="87">
        <f>+'24-03-345 Ind. Programa EJE'!AI227</f>
        <v>0.68607697530514078</v>
      </c>
      <c r="Y22" s="87">
        <f>+'24-03-345 Ind. Programa EJE'!AJ227</f>
        <v>0.2407589848920767</v>
      </c>
    </row>
    <row r="23" spans="1:25" ht="24.75" customHeight="1" x14ac:dyDescent="0.25">
      <c r="A23" s="88" t="s">
        <v>163</v>
      </c>
      <c r="B23" s="63">
        <f>+'24-03-345 Ind. Programa EJE'!J231</f>
        <v>38654000</v>
      </c>
      <c r="C23" s="63">
        <f>+'24-03-345 Ind. Programa EJE'!K231</f>
        <v>0</v>
      </c>
      <c r="D23" s="63">
        <f>+'24-03-345 Ind. Programa EJE'!M231</f>
        <v>0</v>
      </c>
      <c r="E23" s="63">
        <f>+'24-03-345 Ind. Programa EJE'!N231</f>
        <v>0</v>
      </c>
      <c r="F23" s="63">
        <f>+'24-03-345 Ind. Programa EJE'!O231</f>
        <v>0</v>
      </c>
      <c r="G23" s="63">
        <f>+'24-03-345 Ind. Programa EJE'!R231</f>
        <v>0</v>
      </c>
      <c r="H23" s="63">
        <f>+'24-03-345 Ind. Programa EJE'!S231</f>
        <v>0</v>
      </c>
      <c r="I23" s="63">
        <f>+'24-03-345 Ind. Programa EJE'!T231</f>
        <v>0</v>
      </c>
      <c r="J23" s="63">
        <f>+'24-03-345 Ind. Programa EJE'!U231</f>
        <v>0</v>
      </c>
      <c r="K23" s="63">
        <f>+'24-03-345 Ind. Programa EJE'!V228</f>
        <v>0</v>
      </c>
      <c r="L23" s="63">
        <f>+'24-03-345 Ind. Programa EJE'!W228</f>
        <v>0</v>
      </c>
      <c r="M23" s="63">
        <f>+'24-03-345 Ind. Programa EJE'!X228</f>
        <v>0</v>
      </c>
      <c r="N23" s="63">
        <f>+'24-03-345 Ind. Programa EJE'!Y231</f>
        <v>0</v>
      </c>
      <c r="O23" s="63">
        <f>+'24-03-345 Ind. Programa EJE'!Z228</f>
        <v>0</v>
      </c>
      <c r="P23" s="63">
        <f>+'24-03-345 Ind. Programa EJE'!AA228</f>
        <v>0</v>
      </c>
      <c r="Q23" s="63">
        <f>+'24-03-345 Ind. Programa EJE'!AB228</f>
        <v>0</v>
      </c>
      <c r="R23" s="63">
        <f>+'24-03-345 Ind. Programa EJE'!AC8</f>
        <v>0</v>
      </c>
      <c r="S23" s="63">
        <f>+'24-03-345 Ind. Programa EJE'!AD228</f>
        <v>0</v>
      </c>
      <c r="T23" s="63">
        <f>+'24-03-345 Ind. Programa EJE'!AE228</f>
        <v>0</v>
      </c>
      <c r="U23" s="63">
        <f>+'24-03-345 Ind. Programa EJE'!AF228</f>
        <v>0</v>
      </c>
      <c r="V23" s="63">
        <f>+'24-03-345 Ind. Programa EJE'!AG231</f>
        <v>0</v>
      </c>
      <c r="W23" s="63">
        <f>+'24-03-345 Ind. Programa EJE'!AH231</f>
        <v>0</v>
      </c>
      <c r="X23" s="87">
        <f>+'24-03-345 Ind. Programa EJE'!AI231</f>
        <v>0</v>
      </c>
      <c r="Y23" s="87">
        <f>+'24-03-345 Ind. Programa EJE'!AJ231</f>
        <v>0</v>
      </c>
    </row>
    <row r="24" spans="1:25" ht="24.75" customHeight="1" x14ac:dyDescent="0.25">
      <c r="A24" s="89" t="s">
        <v>74</v>
      </c>
      <c r="B24" s="63">
        <f>+'24-03-345 Ind. Programa EJE'!J235</f>
        <v>396963568</v>
      </c>
      <c r="C24" s="63">
        <f>+'24-03-345 Ind. Programa EJE'!K235</f>
        <v>354491436</v>
      </c>
      <c r="D24" s="63">
        <f>+'24-03-345 Ind. Programa EJE'!M235</f>
        <v>0</v>
      </c>
      <c r="E24" s="63">
        <f>+'24-03-345 Ind. Programa EJE'!N235</f>
        <v>0</v>
      </c>
      <c r="F24" s="63">
        <f>+'24-03-345 Ind. Programa EJE'!O235</f>
        <v>0</v>
      </c>
      <c r="G24" s="63">
        <f>+'24-03-345 Ind. Programa EJE'!R235</f>
        <v>23083997</v>
      </c>
      <c r="H24" s="63">
        <f>+'24-03-345 Ind. Programa EJE'!S235</f>
        <v>30636620</v>
      </c>
      <c r="I24" s="63">
        <f>+'24-03-345 Ind. Programa EJE'!T235</f>
        <v>35251090</v>
      </c>
      <c r="J24" s="63">
        <f>+'24-03-345 Ind. Programa EJE'!U235</f>
        <v>88971707</v>
      </c>
      <c r="K24" s="63">
        <f>+'24-03-345 Ind. Programa EJE'!V235</f>
        <v>29353184</v>
      </c>
      <c r="L24" s="63">
        <f>+'24-03-345 Ind. Programa EJE'!W235</f>
        <v>29194890</v>
      </c>
      <c r="M24" s="63">
        <f>+'24-03-345 Ind. Programa EJE'!X235</f>
        <v>29752391</v>
      </c>
      <c r="N24" s="63">
        <f>+'24-03-345 Ind. Programa EJE'!Y235</f>
        <v>88300465</v>
      </c>
      <c r="O24" s="63">
        <f>+'24-03-345 Ind. Programa EJE'!Z235</f>
        <v>27429578</v>
      </c>
      <c r="P24" s="63">
        <f>+'24-03-345 Ind. Programa EJE'!AA235</f>
        <v>27822745</v>
      </c>
      <c r="Q24" s="63">
        <f>+'24-03-345 Ind. Programa EJE'!AB235</f>
        <v>48638951</v>
      </c>
      <c r="R24" s="63">
        <f>+'24-03-345 Ind. Programa EJE'!AC235</f>
        <v>103891274</v>
      </c>
      <c r="S24" s="63">
        <f>+'24-03-345 Ind. Programa EJE'!AD235</f>
        <v>0</v>
      </c>
      <c r="T24" s="63">
        <f>+'24-03-345 Ind. Programa EJE'!AE235</f>
        <v>0</v>
      </c>
      <c r="U24" s="63">
        <f>+'24-03-345 Ind. Programa EJE'!AF235</f>
        <v>0</v>
      </c>
      <c r="V24" s="63">
        <f>+'24-03-345 Ind. Programa EJE'!AG235</f>
        <v>0</v>
      </c>
      <c r="W24" s="63">
        <f>+'24-03-345 Ind. Programa EJE'!AH235</f>
        <v>281163446</v>
      </c>
      <c r="X24" s="87">
        <f>+'24-03-345 Ind. Programa EJE'!AI235</f>
        <v>0.70828526511027334</v>
      </c>
      <c r="Y24" s="87">
        <f>+'24-03-345 Ind. Programa EJE'!AJ235</f>
        <v>0.3740847366583368</v>
      </c>
    </row>
    <row r="25" spans="1:25" ht="25.5" x14ac:dyDescent="0.25">
      <c r="A25" s="8" t="str">
        <f>"TOTAL ASIG."&amp;" "&amp;$A$5</f>
        <v>TOTAL ASIG. 24-03-345 "Programa Eje (Ley N°20.595)</v>
      </c>
      <c r="B25" s="75">
        <f>SUM(B8:B24)</f>
        <v>1518300000</v>
      </c>
      <c r="C25" s="75">
        <f t="shared" ref="C25:V25" si="0">SUM(C8:C24)</f>
        <v>1092918160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42933641</v>
      </c>
      <c r="H25" s="75">
        <f t="shared" si="0"/>
        <v>56133569</v>
      </c>
      <c r="I25" s="75">
        <f t="shared" si="0"/>
        <v>101005586</v>
      </c>
      <c r="J25" s="75">
        <f t="shared" si="0"/>
        <v>203572796</v>
      </c>
      <c r="K25" s="75">
        <f t="shared" si="0"/>
        <v>158148553</v>
      </c>
      <c r="L25" s="75">
        <f t="shared" si="0"/>
        <v>97722934</v>
      </c>
      <c r="M25" s="75">
        <f t="shared" si="0"/>
        <v>62508205</v>
      </c>
      <c r="N25" s="75">
        <f t="shared" si="0"/>
        <v>318379692</v>
      </c>
      <c r="O25" s="75">
        <f t="shared" si="0"/>
        <v>68636138</v>
      </c>
      <c r="P25" s="75">
        <f t="shared" si="0"/>
        <v>78578299</v>
      </c>
      <c r="Q25" s="75">
        <f t="shared" si="0"/>
        <v>82436705</v>
      </c>
      <c r="R25" s="75">
        <f t="shared" si="0"/>
        <v>229651142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751603630</v>
      </c>
      <c r="X25" s="90">
        <f>+'24-03-345 Ind. Programa EJE'!AI236</f>
        <v>0.49502972403345846</v>
      </c>
      <c r="Y25" s="90">
        <f>'24-03-345 Ind. Programa EJE'!AJ236</f>
        <v>1</v>
      </c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1:25" x14ac:dyDescent="0.25">
      <c r="B33" s="81"/>
      <c r="G33" s="81"/>
      <c r="H33" s="81"/>
      <c r="I33" s="81"/>
      <c r="K33" s="81"/>
      <c r="L33" s="81"/>
      <c r="M33" s="81"/>
      <c r="O33" s="81"/>
      <c r="P33" s="81"/>
      <c r="Q33" s="81"/>
      <c r="S33" s="81"/>
      <c r="T33" s="81"/>
      <c r="U33" s="81"/>
    </row>
    <row r="34" spans="1:25" x14ac:dyDescent="0.25">
      <c r="A34" s="2"/>
      <c r="B34" s="81"/>
      <c r="G34" s="81"/>
      <c r="H34" s="81"/>
      <c r="I34" s="81"/>
      <c r="K34" s="81"/>
      <c r="L34" s="81"/>
      <c r="M34" s="81"/>
      <c r="O34" s="81"/>
      <c r="P34" s="81"/>
      <c r="Q34" s="81"/>
      <c r="S34" s="81"/>
      <c r="T34" s="81"/>
      <c r="U34" s="81"/>
      <c r="V34" s="2"/>
      <c r="W34" s="2"/>
      <c r="X34" s="80"/>
      <c r="Y34" s="80"/>
    </row>
    <row r="35" spans="1:25" x14ac:dyDescent="0.25">
      <c r="A35" s="2"/>
      <c r="B35" s="81"/>
      <c r="G35" s="81"/>
      <c r="H35" s="81"/>
      <c r="I35" s="81"/>
      <c r="K35" s="81"/>
      <c r="L35" s="81"/>
      <c r="M35" s="81"/>
      <c r="O35" s="81"/>
      <c r="P35" s="81"/>
      <c r="Q35" s="81"/>
      <c r="S35" s="81"/>
      <c r="T35" s="81"/>
      <c r="U35" s="81"/>
      <c r="V35" s="2"/>
      <c r="W35" s="2"/>
      <c r="X35" s="80"/>
      <c r="Y35" s="80"/>
    </row>
    <row r="36" spans="1:25" x14ac:dyDescent="0.25">
      <c r="A36" s="2"/>
      <c r="B36" s="81"/>
      <c r="G36" s="81"/>
      <c r="H36" s="81"/>
      <c r="I36" s="81"/>
      <c r="K36" s="81"/>
      <c r="L36" s="81"/>
      <c r="M36" s="81"/>
      <c r="O36" s="81"/>
      <c r="P36" s="81"/>
      <c r="Q36" s="81"/>
      <c r="S36" s="81"/>
      <c r="T36" s="81"/>
      <c r="U36" s="81"/>
      <c r="V36" s="2"/>
      <c r="W36" s="2"/>
      <c r="X36" s="80"/>
      <c r="Y36" s="80"/>
    </row>
    <row r="37" spans="1:25" x14ac:dyDescent="0.25">
      <c r="A37" s="2"/>
      <c r="B37" s="81"/>
      <c r="G37" s="81"/>
      <c r="H37" s="81"/>
      <c r="I37" s="81"/>
      <c r="K37" s="81"/>
      <c r="L37" s="81"/>
      <c r="M37" s="81"/>
      <c r="O37" s="81"/>
      <c r="P37" s="81"/>
      <c r="Q37" s="81"/>
      <c r="S37" s="81"/>
      <c r="T37" s="81"/>
      <c r="U37" s="81"/>
      <c r="V37" s="2"/>
      <c r="W37" s="2"/>
      <c r="X37" s="80"/>
      <c r="Y37" s="80"/>
    </row>
    <row r="38" spans="1:25" x14ac:dyDescent="0.25">
      <c r="A38" s="2"/>
      <c r="B38" s="81"/>
      <c r="G38" s="81"/>
      <c r="H38" s="81"/>
      <c r="I38" s="81"/>
      <c r="K38" s="81"/>
      <c r="L38" s="81"/>
      <c r="M38" s="81"/>
      <c r="O38" s="81"/>
      <c r="P38" s="81"/>
      <c r="Q38" s="81"/>
      <c r="S38" s="81"/>
      <c r="T38" s="81"/>
      <c r="U38" s="81"/>
      <c r="V38" s="2"/>
      <c r="W38" s="2"/>
      <c r="X38" s="80"/>
      <c r="Y38" s="80"/>
    </row>
    <row r="39" spans="1:25" x14ac:dyDescent="0.25">
      <c r="A39" s="2"/>
      <c r="B39" s="81"/>
      <c r="G39" s="81"/>
      <c r="H39" s="81"/>
      <c r="I39" s="81"/>
      <c r="K39" s="81"/>
      <c r="L39" s="81"/>
      <c r="M39" s="81"/>
      <c r="O39" s="81"/>
      <c r="P39" s="81"/>
      <c r="Q39" s="81"/>
      <c r="S39" s="81"/>
      <c r="T39" s="81"/>
      <c r="U39" s="81"/>
      <c r="V39" s="2"/>
      <c r="W39" s="2"/>
      <c r="X39" s="80"/>
      <c r="Y39" s="80"/>
    </row>
    <row r="40" spans="1:25" x14ac:dyDescent="0.25">
      <c r="A40" s="2"/>
      <c r="B40" s="81"/>
      <c r="G40" s="81"/>
      <c r="H40" s="81"/>
      <c r="I40" s="81"/>
      <c r="K40" s="81"/>
      <c r="L40" s="81"/>
      <c r="M40" s="81"/>
      <c r="O40" s="81"/>
      <c r="P40" s="81"/>
      <c r="Q40" s="81"/>
      <c r="S40" s="81"/>
      <c r="T40" s="81"/>
      <c r="U40" s="81"/>
      <c r="V40" s="2"/>
      <c r="W40" s="2"/>
      <c r="X40" s="80"/>
      <c r="Y40" s="80"/>
    </row>
    <row r="41" spans="1:25" x14ac:dyDescent="0.25">
      <c r="A41" s="2"/>
      <c r="B41" s="81"/>
      <c r="G41" s="81"/>
      <c r="H41" s="81"/>
      <c r="I41" s="81"/>
      <c r="K41" s="81"/>
      <c r="L41" s="81"/>
      <c r="M41" s="81"/>
      <c r="O41" s="81"/>
      <c r="P41" s="81"/>
      <c r="Q41" s="81"/>
      <c r="S41" s="81"/>
      <c r="T41" s="81"/>
      <c r="U41" s="81"/>
      <c r="V41" s="2"/>
      <c r="W41" s="2"/>
      <c r="X41" s="80"/>
      <c r="Y41" s="80"/>
    </row>
    <row r="42" spans="1:25" x14ac:dyDescent="0.25">
      <c r="A42" s="2"/>
      <c r="B42" s="81"/>
      <c r="G42" s="81"/>
      <c r="H42" s="81"/>
      <c r="I42" s="81"/>
      <c r="K42" s="81"/>
      <c r="L42" s="81"/>
      <c r="M42" s="81"/>
      <c r="O42" s="81"/>
      <c r="P42" s="81"/>
      <c r="Q42" s="81"/>
      <c r="S42" s="81"/>
      <c r="T42" s="81"/>
      <c r="U42" s="81"/>
      <c r="V42" s="2"/>
      <c r="W42" s="2"/>
      <c r="X42" s="80"/>
      <c r="Y42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99C0-BBDA-4655-B807-27719BD8B2EF}">
  <sheetPr>
    <tabColor rgb="FF007DB5"/>
    <pageSetUpPr fitToPage="1"/>
  </sheetPr>
  <dimension ref="A1:DB91"/>
  <sheetViews>
    <sheetView zoomScale="110" zoomScaleNormal="11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94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85">
        <v>491334000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/>
      <c r="D69" s="51"/>
      <c r="E69" s="69"/>
      <c r="F69" s="70"/>
      <c r="G69" s="71" t="s">
        <v>295</v>
      </c>
      <c r="H69" s="53"/>
      <c r="I69" s="55"/>
      <c r="J69" s="199"/>
      <c r="K69" s="72" t="s">
        <v>310</v>
      </c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86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87" t="s">
        <v>75</v>
      </c>
      <c r="B71" s="188"/>
      <c r="C71" s="188"/>
      <c r="D71" s="188"/>
      <c r="E71" s="189"/>
      <c r="F71" s="187"/>
      <c r="G71" s="188"/>
      <c r="H71" s="188"/>
      <c r="I71" s="188"/>
      <c r="J71" s="75">
        <f>J68</f>
        <v>491334000</v>
      </c>
      <c r="K71" s="75">
        <f>SUM(K69:K69)</f>
        <v>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95" t="str">
        <f>"TOTAL ASIG."&amp;" "&amp;$A$5</f>
        <v>TOTAL ASIG. 24-03-997 "Centro para Niños(as) con Cuidadores Principales Temporeras(os)"</v>
      </c>
      <c r="B72" s="196"/>
      <c r="C72" s="196"/>
      <c r="D72" s="196"/>
      <c r="E72" s="196"/>
      <c r="F72" s="196"/>
      <c r="G72" s="196"/>
      <c r="H72" s="196"/>
      <c r="I72" s="197"/>
      <c r="J72" s="33">
        <f>SUM(J11,J15,J19,J23,J27,J31,J35,J39,J43,J47,J51,J55,J59,J63,J67,J71)</f>
        <v>491334000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2261C46F-DD36-4853-A662-346809A5FA6C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437817-A0DA-4402-9F58-37A4A91A43A1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9EBBD739-DB25-4CC4-B649-AA0BBC8EBE25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AC435119-E904-408B-BC9D-410E895B2635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1610B793-E1B0-4F42-8586-6C04E22363A2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93BC8CAD-0B82-4DB9-851B-827A4F36A55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8530EA-DE38-4C49-883D-653FF582780C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9EC31A7C-18FF-4B98-BFA3-6FF33AB92B9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68E3-473A-490E-BA08-8257F0A99F16}">
  <sheetPr>
    <tabColor rgb="FF33CCFF"/>
    <pageSetUpPr fitToPage="1"/>
  </sheetPr>
  <dimension ref="A1:AJ41"/>
  <sheetViews>
    <sheetView topLeftCell="A12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36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36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36" ht="18" customHeight="1" x14ac:dyDescent="0.25">
      <c r="A5" s="171" t="str">
        <f>'24-03-997 Ind. Cuidad. Temp.'!A5:U5</f>
        <v>24-03-997 "Centro para Niños(as) con Cuidadores Principales Temporeras(os)"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36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36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+'24-03-997 Ind. Cuidad. Temp.'!J11</f>
        <v>0</v>
      </c>
      <c r="C8" s="63">
        <f>+'24-03-997 Ind. Cuidad. Temp.'!K11</f>
        <v>0</v>
      </c>
      <c r="D8" s="63">
        <f>+'24-03-997 Ind. Cuidad. Temp.'!M11</f>
        <v>0</v>
      </c>
      <c r="E8" s="63">
        <f>+'24-03-997 Ind. Cuidad. Temp.'!N11</f>
        <v>0</v>
      </c>
      <c r="F8" s="63">
        <f>+'24-03-997 Ind. Cuidad. Temp.'!O11</f>
        <v>0</v>
      </c>
      <c r="G8" s="63">
        <f>+'24-03-997 Ind. Cuidad. Temp.'!R11</f>
        <v>0</v>
      </c>
      <c r="H8" s="63">
        <f>+'24-03-997 Ind. Cuidad. Temp.'!S11</f>
        <v>0</v>
      </c>
      <c r="I8" s="63">
        <f>+'24-03-997 Ind. Cuidad. Temp.'!T11</f>
        <v>0</v>
      </c>
      <c r="J8" s="63">
        <f>+'24-03-997 Ind. Cuidad. Temp.'!U11</f>
        <v>0</v>
      </c>
      <c r="K8" s="63">
        <f>+'24-03-997 Ind. Cuidad. Temp.'!V11</f>
        <v>0</v>
      </c>
      <c r="L8" s="63">
        <f>+'24-03-997 Ind. Cuidad. Temp.'!W11</f>
        <v>0</v>
      </c>
      <c r="M8" s="63">
        <f>+'24-03-997 Ind. Cuidad. Temp.'!X11</f>
        <v>0</v>
      </c>
      <c r="N8" s="63">
        <f>+'24-03-997 Ind. Cuidad. Temp.'!Y11</f>
        <v>0</v>
      </c>
      <c r="O8" s="63">
        <f>+'24-03-997 Ind. Cuidad. Temp.'!Z11</f>
        <v>0</v>
      </c>
      <c r="P8" s="63">
        <f>+'24-03-997 Ind. Cuidad. Temp.'!AA11</f>
        <v>0</v>
      </c>
      <c r="Q8" s="63">
        <f>+'24-03-997 Ind. Cuidad. Temp.'!AB11</f>
        <v>0</v>
      </c>
      <c r="R8" s="63">
        <f>+'24-03-997 Ind. Cuidad. Temp.'!AC11</f>
        <v>0</v>
      </c>
      <c r="S8" s="63">
        <f>+'24-03-997 Ind. Cuidad. Temp.'!AD11</f>
        <v>0</v>
      </c>
      <c r="T8" s="63">
        <f>+'24-03-997 Ind. Cuidad. Temp.'!AE11</f>
        <v>0</v>
      </c>
      <c r="U8" s="63">
        <f>+'24-03-997 Ind. Cuidad. Temp.'!AF11</f>
        <v>0</v>
      </c>
      <c r="V8" s="63">
        <f>+'24-03-997 Ind. Cuidad. Temp.'!AG11</f>
        <v>0</v>
      </c>
      <c r="W8" s="63">
        <f>+'24-03-997 Ind. Cuidad. Temp.'!AH11</f>
        <v>0</v>
      </c>
      <c r="X8" s="87">
        <f>+'24-03-997 Ind. Cuidad. Temp.'!AI11</f>
        <v>0</v>
      </c>
      <c r="Y8" s="87">
        <f>+'24-03-997 Ind. Cuidad. Temp.'!AJ11</f>
        <v>0</v>
      </c>
    </row>
    <row r="9" spans="1:36" ht="24.75" customHeight="1" x14ac:dyDescent="0.25">
      <c r="A9" s="86" t="s">
        <v>46</v>
      </c>
      <c r="B9" s="63">
        <f>+'24-03-997 Ind. Cuidad. Temp.'!J15</f>
        <v>0</v>
      </c>
      <c r="C9" s="63">
        <f>+'24-03-997 Ind. Cuidad. Temp.'!K15</f>
        <v>0</v>
      </c>
      <c r="D9" s="63">
        <f>+'24-03-997 Ind. Cuidad. Temp.'!M15</f>
        <v>0</v>
      </c>
      <c r="E9" s="63">
        <f>+'24-03-997 Ind. Cuidad. Temp.'!N15</f>
        <v>0</v>
      </c>
      <c r="F9" s="63">
        <f>+'24-03-997 Ind. Cuidad. Temp.'!O15</f>
        <v>0</v>
      </c>
      <c r="G9" s="63">
        <f>+'24-03-997 Ind. Cuidad. Temp.'!R15</f>
        <v>0</v>
      </c>
      <c r="H9" s="63">
        <f>+'24-03-997 Ind. Cuidad. Temp.'!S15</f>
        <v>0</v>
      </c>
      <c r="I9" s="63">
        <f>+'24-03-997 Ind. Cuidad. Temp.'!T15</f>
        <v>0</v>
      </c>
      <c r="J9" s="63">
        <f>+'24-03-997 Ind. Cuidad. Temp.'!U15</f>
        <v>0</v>
      </c>
      <c r="K9" s="63">
        <f>+'24-03-997 Ind. Cuidad. Temp.'!V15</f>
        <v>0</v>
      </c>
      <c r="L9" s="63">
        <f>+'24-03-997 Ind. Cuidad. Temp.'!W15</f>
        <v>0</v>
      </c>
      <c r="M9" s="63">
        <f>+'24-03-997 Ind. Cuidad. Temp.'!X15</f>
        <v>0</v>
      </c>
      <c r="N9" s="63">
        <f>+'24-03-997 Ind. Cuidad. Temp.'!Y15</f>
        <v>0</v>
      </c>
      <c r="O9" s="63">
        <f>+'24-03-997 Ind. Cuidad. Temp.'!Z15</f>
        <v>0</v>
      </c>
      <c r="P9" s="63">
        <f>+'24-03-997 Ind. Cuidad. Temp.'!AA15</f>
        <v>0</v>
      </c>
      <c r="Q9" s="63">
        <f>+'24-03-997 Ind. Cuidad. Temp.'!AB15</f>
        <v>0</v>
      </c>
      <c r="R9" s="63">
        <f>+'24-03-997 Ind. Cuidad. Temp.'!AC15</f>
        <v>0</v>
      </c>
      <c r="S9" s="63">
        <f>+'24-03-997 Ind. Cuidad. Temp.'!AD15</f>
        <v>0</v>
      </c>
      <c r="T9" s="63">
        <f>+'24-03-997 Ind. Cuidad. Temp.'!AE15</f>
        <v>0</v>
      </c>
      <c r="U9" s="63">
        <f>+'24-03-997 Ind. Cuidad. Temp.'!AF15</f>
        <v>0</v>
      </c>
      <c r="V9" s="63">
        <f>+'24-03-997 Ind. Cuidad. Temp.'!AG15</f>
        <v>0</v>
      </c>
      <c r="W9" s="63">
        <f>+'24-03-997 Ind. Cuidad. Temp.'!AH15</f>
        <v>0</v>
      </c>
      <c r="X9" s="87">
        <f>+'24-03-997 Ind. Cuidad. Temp.'!AI15</f>
        <v>0</v>
      </c>
      <c r="Y9" s="87">
        <f>+'24-03-997 Ind. Cuidad. Temp.'!AJ15</f>
        <v>0</v>
      </c>
    </row>
    <row r="10" spans="1:36" ht="24.75" customHeight="1" x14ac:dyDescent="0.25">
      <c r="A10" s="86" t="s">
        <v>48</v>
      </c>
      <c r="B10" s="63">
        <f>+'24-03-997 Ind. Cuidad. Temp.'!J19</f>
        <v>0</v>
      </c>
      <c r="C10" s="63">
        <f>+'24-03-997 Ind. Cuidad. Temp.'!K19</f>
        <v>0</v>
      </c>
      <c r="D10" s="63">
        <f>+'24-03-997 Ind. Cuidad. Temp.'!M19</f>
        <v>0</v>
      </c>
      <c r="E10" s="63">
        <f>+'24-03-997 Ind. Cuidad. Temp.'!N19</f>
        <v>0</v>
      </c>
      <c r="F10" s="63">
        <f>+'24-03-997 Ind. Cuidad. Temp.'!O19</f>
        <v>0</v>
      </c>
      <c r="G10" s="63">
        <f>+'24-03-997 Ind. Cuidad. Temp.'!R19</f>
        <v>0</v>
      </c>
      <c r="H10" s="63">
        <f>+'24-03-997 Ind. Cuidad. Temp.'!S19</f>
        <v>0</v>
      </c>
      <c r="I10" s="63">
        <f>+'24-03-997 Ind. Cuidad. Temp.'!T19</f>
        <v>0</v>
      </c>
      <c r="J10" s="63">
        <f>+'24-03-997 Ind. Cuidad. Temp.'!U19</f>
        <v>0</v>
      </c>
      <c r="K10" s="63">
        <f>+'24-03-997 Ind. Cuidad. Temp.'!V19</f>
        <v>0</v>
      </c>
      <c r="L10" s="63">
        <f>+'24-03-997 Ind. Cuidad. Temp.'!W19</f>
        <v>0</v>
      </c>
      <c r="M10" s="63">
        <f>+'24-03-997 Ind. Cuidad. Temp.'!X19</f>
        <v>0</v>
      </c>
      <c r="N10" s="63">
        <f>+'24-03-997 Ind. Cuidad. Temp.'!Y19</f>
        <v>0</v>
      </c>
      <c r="O10" s="63">
        <f>+'24-03-997 Ind. Cuidad. Temp.'!Z19</f>
        <v>0</v>
      </c>
      <c r="P10" s="63">
        <f>+'24-03-997 Ind. Cuidad. Temp.'!AA19</f>
        <v>0</v>
      </c>
      <c r="Q10" s="63">
        <f>+'24-03-997 Ind. Cuidad. Temp.'!AB19</f>
        <v>0</v>
      </c>
      <c r="R10" s="63">
        <f>+'24-03-997 Ind. Cuidad. Temp.'!AC19</f>
        <v>0</v>
      </c>
      <c r="S10" s="63">
        <f>+'24-03-997 Ind. Cuidad. Temp.'!AD19</f>
        <v>0</v>
      </c>
      <c r="T10" s="63">
        <f>+'24-03-997 Ind. Cuidad. Temp.'!AE19</f>
        <v>0</v>
      </c>
      <c r="U10" s="63">
        <f>+'24-03-997 Ind. Cuidad. Temp.'!AF19</f>
        <v>0</v>
      </c>
      <c r="V10" s="63">
        <f>+'24-03-997 Ind. Cuidad. Temp.'!AG19</f>
        <v>0</v>
      </c>
      <c r="W10" s="63">
        <f>+'24-03-997 Ind. Cuidad. Temp.'!AH19</f>
        <v>0</v>
      </c>
      <c r="X10" s="87">
        <f>+'24-03-997 Ind. Cuidad. Temp.'!AI19</f>
        <v>0</v>
      </c>
      <c r="Y10" s="87">
        <f>+'24-03-997 Ind. Cuidad. Temp.'!AJ19</f>
        <v>0</v>
      </c>
    </row>
    <row r="11" spans="1:36" ht="24.75" customHeight="1" x14ac:dyDescent="0.25">
      <c r="A11" s="86" t="s">
        <v>50</v>
      </c>
      <c r="B11" s="63">
        <f>+'24-03-997 Ind. Cuidad. Temp.'!J23</f>
        <v>0</v>
      </c>
      <c r="C11" s="63">
        <f>+'24-03-997 Ind. Cuidad. Temp.'!K23</f>
        <v>0</v>
      </c>
      <c r="D11" s="63">
        <f>+'24-03-997 Ind. Cuidad. Temp.'!M23</f>
        <v>0</v>
      </c>
      <c r="E11" s="63">
        <f>+'24-03-997 Ind. Cuidad. Temp.'!N23</f>
        <v>0</v>
      </c>
      <c r="F11" s="63">
        <f>+'24-03-997 Ind. Cuidad. Temp.'!O23</f>
        <v>0</v>
      </c>
      <c r="G11" s="63">
        <f>+'24-03-997 Ind. Cuidad. Temp.'!R23</f>
        <v>0</v>
      </c>
      <c r="H11" s="63">
        <f>+'24-03-997 Ind. Cuidad. Temp.'!S23</f>
        <v>0</v>
      </c>
      <c r="I11" s="63">
        <f>+'24-03-997 Ind. Cuidad. Temp.'!T23</f>
        <v>0</v>
      </c>
      <c r="J11" s="63">
        <f>+'24-03-997 Ind. Cuidad. Temp.'!U23</f>
        <v>0</v>
      </c>
      <c r="K11" s="63">
        <f>+'24-03-997 Ind. Cuidad. Temp.'!V23</f>
        <v>0</v>
      </c>
      <c r="L11" s="63">
        <f>+'24-03-997 Ind. Cuidad. Temp.'!W23</f>
        <v>0</v>
      </c>
      <c r="M11" s="63">
        <f>+'24-03-997 Ind. Cuidad. Temp.'!X23</f>
        <v>0</v>
      </c>
      <c r="N11" s="63">
        <f>+'24-03-997 Ind. Cuidad. Temp.'!Y23</f>
        <v>0</v>
      </c>
      <c r="O11" s="63">
        <f>+'24-03-997 Ind. Cuidad. Temp.'!Z23</f>
        <v>0</v>
      </c>
      <c r="P11" s="63">
        <f>+'24-03-997 Ind. Cuidad. Temp.'!AA23</f>
        <v>0</v>
      </c>
      <c r="Q11" s="63">
        <f>+'24-03-997 Ind. Cuidad. Temp.'!AB23</f>
        <v>0</v>
      </c>
      <c r="R11" s="63">
        <f>+'24-03-997 Ind. Cuidad. Temp.'!AC23</f>
        <v>0</v>
      </c>
      <c r="S11" s="63">
        <f>+'24-03-997 Ind. Cuidad. Temp.'!AD23</f>
        <v>0</v>
      </c>
      <c r="T11" s="63">
        <f>+'24-03-997 Ind. Cuidad. Temp.'!AE23</f>
        <v>0</v>
      </c>
      <c r="U11" s="63">
        <f>+'24-03-997 Ind. Cuidad. Temp.'!AF23</f>
        <v>0</v>
      </c>
      <c r="V11" s="63">
        <f>+'24-03-997 Ind. Cuidad. Temp.'!AG23</f>
        <v>0</v>
      </c>
      <c r="W11" s="63">
        <f>+'24-03-997 Ind. Cuidad. Temp.'!AH23</f>
        <v>0</v>
      </c>
      <c r="X11" s="87">
        <f>+'24-03-997 Ind. Cuidad. Temp.'!AI23</f>
        <v>0</v>
      </c>
      <c r="Y11" s="87">
        <f>+'24-03-997 Ind. Cuidad. Temp.'!AJ23</f>
        <v>0</v>
      </c>
    </row>
    <row r="12" spans="1:36" ht="24.75" customHeight="1" x14ac:dyDescent="0.25">
      <c r="A12" s="86" t="s">
        <v>52</v>
      </c>
      <c r="B12" s="63">
        <f>+'24-03-997 Ind. Cuidad. Temp.'!J27</f>
        <v>0</v>
      </c>
      <c r="C12" s="63">
        <f>+'24-03-997 Ind. Cuidad. Temp.'!K27</f>
        <v>0</v>
      </c>
      <c r="D12" s="63">
        <f>+'24-03-997 Ind. Cuidad. Temp.'!M27</f>
        <v>0</v>
      </c>
      <c r="E12" s="63">
        <f>+'24-03-997 Ind. Cuidad. Temp.'!N27</f>
        <v>0</v>
      </c>
      <c r="F12" s="63">
        <f>+'24-03-997 Ind. Cuidad. Temp.'!O27</f>
        <v>0</v>
      </c>
      <c r="G12" s="63">
        <f>+'24-03-997 Ind. Cuidad. Temp.'!R27</f>
        <v>0</v>
      </c>
      <c r="H12" s="63">
        <f>+'24-03-997 Ind. Cuidad. Temp.'!S27</f>
        <v>0</v>
      </c>
      <c r="I12" s="63">
        <f>+'24-03-997 Ind. Cuidad. Temp.'!T27</f>
        <v>0</v>
      </c>
      <c r="J12" s="63">
        <f>+'24-03-997 Ind. Cuidad. Temp.'!U27</f>
        <v>0</v>
      </c>
      <c r="K12" s="63">
        <f>+'24-03-997 Ind. Cuidad. Temp.'!V27</f>
        <v>0</v>
      </c>
      <c r="L12" s="63">
        <f>+'24-03-997 Ind. Cuidad. Temp.'!W27</f>
        <v>0</v>
      </c>
      <c r="M12" s="63">
        <f>+'24-03-997 Ind. Cuidad. Temp.'!X27</f>
        <v>0</v>
      </c>
      <c r="N12" s="63">
        <f>+'24-03-997 Ind. Cuidad. Temp.'!Y27</f>
        <v>0</v>
      </c>
      <c r="O12" s="63">
        <f>+'24-03-997 Ind. Cuidad. Temp.'!Z27</f>
        <v>0</v>
      </c>
      <c r="P12" s="63">
        <f>+'24-03-997 Ind. Cuidad. Temp.'!AA27</f>
        <v>0</v>
      </c>
      <c r="Q12" s="63">
        <f>+'24-03-997 Ind. Cuidad. Temp.'!AB27</f>
        <v>0</v>
      </c>
      <c r="R12" s="63">
        <f>+'24-03-997 Ind. Cuidad. Temp.'!AC27</f>
        <v>0</v>
      </c>
      <c r="S12" s="63">
        <f>+'24-03-997 Ind. Cuidad. Temp.'!AD27</f>
        <v>0</v>
      </c>
      <c r="T12" s="63">
        <f>+'24-03-997 Ind. Cuidad. Temp.'!AE27</f>
        <v>0</v>
      </c>
      <c r="U12" s="63">
        <f>+'24-03-997 Ind. Cuidad. Temp.'!AF27</f>
        <v>0</v>
      </c>
      <c r="V12" s="63">
        <f>+'24-03-997 Ind. Cuidad. Temp.'!AG27</f>
        <v>0</v>
      </c>
      <c r="W12" s="63">
        <f>+'24-03-997 Ind. Cuidad. Temp.'!AH27</f>
        <v>0</v>
      </c>
      <c r="X12" s="87">
        <f>+'24-03-997 Ind. Cuidad. Temp.'!AI27</f>
        <v>0</v>
      </c>
      <c r="Y12" s="87">
        <f>+'24-03-997 Ind. Cuidad. Temp.'!AJ27</f>
        <v>0</v>
      </c>
    </row>
    <row r="13" spans="1:36" ht="24.75" customHeight="1" x14ac:dyDescent="0.25">
      <c r="A13" s="86" t="s">
        <v>54</v>
      </c>
      <c r="B13" s="63">
        <f>+'24-03-997 Ind. Cuidad. Temp.'!J31</f>
        <v>0</v>
      </c>
      <c r="C13" s="63">
        <f>+'24-03-997 Ind. Cuidad. Temp.'!K31</f>
        <v>0</v>
      </c>
      <c r="D13" s="63">
        <f>+'24-03-997 Ind. Cuidad. Temp.'!M31</f>
        <v>0</v>
      </c>
      <c r="E13" s="63">
        <f>+'24-03-997 Ind. Cuidad. Temp.'!N31</f>
        <v>0</v>
      </c>
      <c r="F13" s="63">
        <f>+'24-03-997 Ind. Cuidad. Temp.'!O31</f>
        <v>0</v>
      </c>
      <c r="G13" s="63">
        <f>+'24-03-997 Ind. Cuidad. Temp.'!R31</f>
        <v>0</v>
      </c>
      <c r="H13" s="63">
        <f>+'24-03-997 Ind. Cuidad. Temp.'!S31</f>
        <v>0</v>
      </c>
      <c r="I13" s="63">
        <f>+'24-03-997 Ind. Cuidad. Temp.'!T31</f>
        <v>0</v>
      </c>
      <c r="J13" s="63">
        <f>+'24-03-997 Ind. Cuidad. Temp.'!U31</f>
        <v>0</v>
      </c>
      <c r="K13" s="63">
        <f>+'24-03-997 Ind. Cuidad. Temp.'!V31</f>
        <v>0</v>
      </c>
      <c r="L13" s="63">
        <f>+'24-03-997 Ind. Cuidad. Temp.'!W31</f>
        <v>0</v>
      </c>
      <c r="M13" s="63">
        <f>+'24-03-997 Ind. Cuidad. Temp.'!X31</f>
        <v>0</v>
      </c>
      <c r="N13" s="63">
        <f>+'24-03-997 Ind. Cuidad. Temp.'!Y31</f>
        <v>0</v>
      </c>
      <c r="O13" s="63">
        <f>+'24-03-997 Ind. Cuidad. Temp.'!Z31</f>
        <v>0</v>
      </c>
      <c r="P13" s="63">
        <f>+'24-03-997 Ind. Cuidad. Temp.'!AA31</f>
        <v>0</v>
      </c>
      <c r="Q13" s="63">
        <f>+'24-03-997 Ind. Cuidad. Temp.'!AB31</f>
        <v>0</v>
      </c>
      <c r="R13" s="63">
        <f>+'24-03-997 Ind. Cuidad. Temp.'!AC31</f>
        <v>0</v>
      </c>
      <c r="S13" s="63">
        <f>+'24-03-997 Ind. Cuidad. Temp.'!AD31</f>
        <v>0</v>
      </c>
      <c r="T13" s="63">
        <f>+'24-03-997 Ind. Cuidad. Temp.'!AE31</f>
        <v>0</v>
      </c>
      <c r="U13" s="63">
        <f>+'24-03-997 Ind. Cuidad. Temp.'!AF31</f>
        <v>0</v>
      </c>
      <c r="V13" s="63">
        <f>+'24-03-997 Ind. Cuidad. Temp.'!AG31</f>
        <v>0</v>
      </c>
      <c r="W13" s="63">
        <f>+'24-03-997 Ind. Cuidad. Temp.'!AH31</f>
        <v>0</v>
      </c>
      <c r="X13" s="87">
        <f>+'24-03-997 Ind. Cuidad. Temp.'!AI31</f>
        <v>0</v>
      </c>
      <c r="Y13" s="87">
        <f>+'24-03-997 Ind. Cuidad. Temp.'!AJ31</f>
        <v>0</v>
      </c>
    </row>
    <row r="14" spans="1:36" ht="24.75" customHeight="1" x14ac:dyDescent="0.25">
      <c r="A14" s="86" t="s">
        <v>56</v>
      </c>
      <c r="B14" s="63">
        <f>+'24-03-997 Ind. Cuidad. Temp.'!J35</f>
        <v>0</v>
      </c>
      <c r="C14" s="63">
        <f>+'24-03-997 Ind. Cuidad. Temp.'!K35</f>
        <v>0</v>
      </c>
      <c r="D14" s="63">
        <f>+'24-03-997 Ind. Cuidad. Temp.'!M35</f>
        <v>0</v>
      </c>
      <c r="E14" s="63">
        <f>+'24-03-997 Ind. Cuidad. Temp.'!N35</f>
        <v>0</v>
      </c>
      <c r="F14" s="63">
        <f>+'24-03-997 Ind. Cuidad. Temp.'!O35</f>
        <v>0</v>
      </c>
      <c r="G14" s="63">
        <f>+'24-03-997 Ind. Cuidad. Temp.'!R35</f>
        <v>0</v>
      </c>
      <c r="H14" s="63">
        <f>+'24-03-997 Ind. Cuidad. Temp.'!S35</f>
        <v>0</v>
      </c>
      <c r="I14" s="63">
        <f>+'24-03-997 Ind. Cuidad. Temp.'!T35</f>
        <v>0</v>
      </c>
      <c r="J14" s="63">
        <f>+'24-03-997 Ind. Cuidad. Temp.'!U35</f>
        <v>0</v>
      </c>
      <c r="K14" s="63">
        <f>+'24-03-997 Ind. Cuidad. Temp.'!V35</f>
        <v>0</v>
      </c>
      <c r="L14" s="63">
        <f>+'24-03-997 Ind. Cuidad. Temp.'!W35</f>
        <v>0</v>
      </c>
      <c r="M14" s="63">
        <f>+'24-03-997 Ind. Cuidad. Temp.'!X35</f>
        <v>0</v>
      </c>
      <c r="N14" s="63">
        <f>+'24-03-997 Ind. Cuidad. Temp.'!Y35</f>
        <v>0</v>
      </c>
      <c r="O14" s="63">
        <f>+'24-03-997 Ind. Cuidad. Temp.'!Z35</f>
        <v>0</v>
      </c>
      <c r="P14" s="63">
        <f>+'24-03-997 Ind. Cuidad. Temp.'!AA35</f>
        <v>0</v>
      </c>
      <c r="Q14" s="63">
        <f>+'24-03-997 Ind. Cuidad. Temp.'!AB35</f>
        <v>0</v>
      </c>
      <c r="R14" s="63">
        <f>+'24-03-997 Ind. Cuidad. Temp.'!AC35</f>
        <v>0</v>
      </c>
      <c r="S14" s="63">
        <f>+'24-03-997 Ind. Cuidad. Temp.'!AD35</f>
        <v>0</v>
      </c>
      <c r="T14" s="63">
        <f>+'24-03-997 Ind. Cuidad. Temp.'!AE35</f>
        <v>0</v>
      </c>
      <c r="U14" s="63">
        <f>+'24-03-997 Ind. Cuidad. Temp.'!AF35</f>
        <v>0</v>
      </c>
      <c r="V14" s="63">
        <f>+'24-03-997 Ind. Cuidad. Temp.'!AG35</f>
        <v>0</v>
      </c>
      <c r="W14" s="63">
        <f>+'24-03-997 Ind. Cuidad. Temp.'!AH35</f>
        <v>0</v>
      </c>
      <c r="X14" s="87">
        <f>+'24-03-997 Ind. Cuidad. Temp.'!AI35</f>
        <v>0</v>
      </c>
      <c r="Y14" s="87">
        <f>+'24-03-997 Ind. Cuidad. Temp.'!AJ35</f>
        <v>0</v>
      </c>
    </row>
    <row r="15" spans="1:36" ht="24.75" customHeight="1" x14ac:dyDescent="0.25">
      <c r="A15" s="86" t="s">
        <v>58</v>
      </c>
      <c r="B15" s="63">
        <f>+'24-03-997 Ind. Cuidad. Temp.'!J39</f>
        <v>0</v>
      </c>
      <c r="C15" s="63">
        <f>+'24-03-997 Ind. Cuidad. Temp.'!K39</f>
        <v>0</v>
      </c>
      <c r="D15" s="63">
        <f>+'24-03-997 Ind. Cuidad. Temp.'!M39</f>
        <v>0</v>
      </c>
      <c r="E15" s="63">
        <f>+'24-03-997 Ind. Cuidad. Temp.'!N39</f>
        <v>0</v>
      </c>
      <c r="F15" s="63">
        <f>+'24-03-997 Ind. Cuidad. Temp.'!O39</f>
        <v>0</v>
      </c>
      <c r="G15" s="63">
        <f>+'24-03-997 Ind. Cuidad. Temp.'!R39</f>
        <v>0</v>
      </c>
      <c r="H15" s="63">
        <f>+'24-03-997 Ind. Cuidad. Temp.'!S39</f>
        <v>0</v>
      </c>
      <c r="I15" s="63">
        <f>+'24-03-997 Ind. Cuidad. Temp.'!T39</f>
        <v>0</v>
      </c>
      <c r="J15" s="63">
        <f>+'24-03-997 Ind. Cuidad. Temp.'!U39</f>
        <v>0</v>
      </c>
      <c r="K15" s="63">
        <f>+'24-03-997 Ind. Cuidad. Temp.'!V39</f>
        <v>0</v>
      </c>
      <c r="L15" s="63">
        <f>+'24-03-997 Ind. Cuidad. Temp.'!W39</f>
        <v>0</v>
      </c>
      <c r="M15" s="63">
        <f>+'24-03-997 Ind. Cuidad. Temp.'!X39</f>
        <v>0</v>
      </c>
      <c r="N15" s="63">
        <f>+'24-03-997 Ind. Cuidad. Temp.'!Y39</f>
        <v>0</v>
      </c>
      <c r="O15" s="63">
        <f>+'24-03-997 Ind. Cuidad. Temp.'!Z39</f>
        <v>0</v>
      </c>
      <c r="P15" s="63">
        <f>+'24-03-997 Ind. Cuidad. Temp.'!AA39</f>
        <v>0</v>
      </c>
      <c r="Q15" s="63">
        <f>+'24-03-997 Ind. Cuidad. Temp.'!AB39</f>
        <v>0</v>
      </c>
      <c r="R15" s="63">
        <f>+'24-03-997 Ind. Cuidad. Temp.'!AC39</f>
        <v>0</v>
      </c>
      <c r="S15" s="63">
        <f>+'24-03-997 Ind. Cuidad. Temp.'!AD39</f>
        <v>0</v>
      </c>
      <c r="T15" s="63">
        <f>+'24-03-997 Ind. Cuidad. Temp.'!AE39</f>
        <v>0</v>
      </c>
      <c r="U15" s="63">
        <f>+'24-03-997 Ind. Cuidad. Temp.'!AF39</f>
        <v>0</v>
      </c>
      <c r="V15" s="63">
        <f>+'24-03-997 Ind. Cuidad. Temp.'!AG39</f>
        <v>0</v>
      </c>
      <c r="W15" s="63">
        <f>+'24-03-997 Ind. Cuidad. Temp.'!AH39</f>
        <v>0</v>
      </c>
      <c r="X15" s="87">
        <f>+'24-03-997 Ind. Cuidad. Temp.'!AI39</f>
        <v>0</v>
      </c>
      <c r="Y15" s="87">
        <f>+'24-03-997 Ind. Cuidad. Temp.'!AJ39</f>
        <v>0</v>
      </c>
    </row>
    <row r="16" spans="1:36" ht="24.75" customHeight="1" x14ac:dyDescent="0.25">
      <c r="A16" s="86" t="s">
        <v>60</v>
      </c>
      <c r="B16" s="63">
        <f>+'24-03-997 Ind. Cuidad. Temp.'!J43</f>
        <v>0</v>
      </c>
      <c r="C16" s="63">
        <f>+'24-03-997 Ind. Cuidad. Temp.'!K43</f>
        <v>0</v>
      </c>
      <c r="D16" s="63">
        <f>+'24-03-997 Ind. Cuidad. Temp.'!M43</f>
        <v>0</v>
      </c>
      <c r="E16" s="63">
        <f>+'24-03-997 Ind. Cuidad. Temp.'!N43</f>
        <v>0</v>
      </c>
      <c r="F16" s="63">
        <f>+'24-03-997 Ind. Cuidad. Temp.'!O43</f>
        <v>0</v>
      </c>
      <c r="G16" s="63">
        <f>+'24-03-997 Ind. Cuidad. Temp.'!R43</f>
        <v>0</v>
      </c>
      <c r="H16" s="63">
        <f>+'24-03-997 Ind. Cuidad. Temp.'!S43</f>
        <v>0</v>
      </c>
      <c r="I16" s="63">
        <f>+'24-03-997 Ind. Cuidad. Temp.'!T43</f>
        <v>0</v>
      </c>
      <c r="J16" s="63">
        <f>+'24-03-997 Ind. Cuidad. Temp.'!U43</f>
        <v>0</v>
      </c>
      <c r="K16" s="63">
        <f>+'24-03-997 Ind. Cuidad. Temp.'!V43</f>
        <v>0</v>
      </c>
      <c r="L16" s="63">
        <f>+'24-03-997 Ind. Cuidad. Temp.'!W43</f>
        <v>0</v>
      </c>
      <c r="M16" s="63">
        <f>+'24-03-997 Ind. Cuidad. Temp.'!X43</f>
        <v>0</v>
      </c>
      <c r="N16" s="63">
        <f>+'24-03-997 Ind. Cuidad. Temp.'!Y43</f>
        <v>0</v>
      </c>
      <c r="O16" s="63">
        <f>+'24-03-997 Ind. Cuidad. Temp.'!Z43</f>
        <v>0</v>
      </c>
      <c r="P16" s="63">
        <f>+'24-03-997 Ind. Cuidad. Temp.'!AA43</f>
        <v>0</v>
      </c>
      <c r="Q16" s="63">
        <f>+'24-03-997 Ind. Cuidad. Temp.'!AB43</f>
        <v>0</v>
      </c>
      <c r="R16" s="63">
        <f>+'24-03-997 Ind. Cuidad. Temp.'!AC43</f>
        <v>0</v>
      </c>
      <c r="S16" s="63">
        <f>+'24-03-997 Ind. Cuidad. Temp.'!AD43</f>
        <v>0</v>
      </c>
      <c r="T16" s="63">
        <f>+'24-03-997 Ind. Cuidad. Temp.'!AE43</f>
        <v>0</v>
      </c>
      <c r="U16" s="63">
        <f>+'24-03-997 Ind. Cuidad. Temp.'!AF43</f>
        <v>0</v>
      </c>
      <c r="V16" s="63">
        <f>+'24-03-997 Ind. Cuidad. Temp.'!AG43</f>
        <v>0</v>
      </c>
      <c r="W16" s="63">
        <f>+'24-03-997 Ind. Cuidad. Temp.'!AH43</f>
        <v>0</v>
      </c>
      <c r="X16" s="87">
        <f>+'24-03-997 Ind. Cuidad. Temp.'!AI43</f>
        <v>0</v>
      </c>
      <c r="Y16" s="87">
        <f>+'24-03-997 Ind. Cuidad. Temp.'!AJ43</f>
        <v>0</v>
      </c>
    </row>
    <row r="17" spans="1:25" ht="24.75" customHeight="1" x14ac:dyDescent="0.25">
      <c r="A17" s="86" t="s">
        <v>62</v>
      </c>
      <c r="B17" s="63">
        <f>+'24-03-997 Ind. Cuidad. Temp.'!J47</f>
        <v>0</v>
      </c>
      <c r="C17" s="63">
        <f>+'24-03-997 Ind. Cuidad. Temp.'!K47</f>
        <v>0</v>
      </c>
      <c r="D17" s="63">
        <f>+'24-03-997 Ind. Cuidad. Temp.'!M47</f>
        <v>0</v>
      </c>
      <c r="E17" s="63">
        <f>+'24-03-997 Ind. Cuidad. Temp.'!N47</f>
        <v>0</v>
      </c>
      <c r="F17" s="63">
        <f>+'24-03-997 Ind. Cuidad. Temp.'!O47</f>
        <v>0</v>
      </c>
      <c r="G17" s="63">
        <f>+'24-03-997 Ind. Cuidad. Temp.'!R47</f>
        <v>0</v>
      </c>
      <c r="H17" s="63">
        <f>+'24-03-997 Ind. Cuidad. Temp.'!S47</f>
        <v>0</v>
      </c>
      <c r="I17" s="63">
        <f>+'24-03-997 Ind. Cuidad. Temp.'!T47</f>
        <v>0</v>
      </c>
      <c r="J17" s="63">
        <f>+'24-03-997 Ind. Cuidad. Temp.'!U47</f>
        <v>0</v>
      </c>
      <c r="K17" s="63">
        <f>+'24-03-997 Ind. Cuidad. Temp.'!V47</f>
        <v>0</v>
      </c>
      <c r="L17" s="63">
        <f>+'24-03-997 Ind. Cuidad. Temp.'!W47</f>
        <v>0</v>
      </c>
      <c r="M17" s="63">
        <f>+'24-03-997 Ind. Cuidad. Temp.'!X47</f>
        <v>0</v>
      </c>
      <c r="N17" s="63">
        <f>+'24-03-997 Ind. Cuidad. Temp.'!Y47</f>
        <v>0</v>
      </c>
      <c r="O17" s="63">
        <f>+'24-03-997 Ind. Cuidad. Temp.'!Z47</f>
        <v>0</v>
      </c>
      <c r="P17" s="63">
        <f>+'24-03-997 Ind. Cuidad. Temp.'!AA47</f>
        <v>0</v>
      </c>
      <c r="Q17" s="63">
        <f>+'24-03-997 Ind. Cuidad. Temp.'!AB47</f>
        <v>0</v>
      </c>
      <c r="R17" s="63">
        <f>+'24-03-997 Ind. Cuidad. Temp.'!AC47</f>
        <v>0</v>
      </c>
      <c r="S17" s="63">
        <f>+'24-03-997 Ind. Cuidad. Temp.'!AD47</f>
        <v>0</v>
      </c>
      <c r="T17" s="63">
        <f>+'24-03-997 Ind. Cuidad. Temp.'!AE47</f>
        <v>0</v>
      </c>
      <c r="U17" s="63">
        <f>+'24-03-997 Ind. Cuidad. Temp.'!AF47</f>
        <v>0</v>
      </c>
      <c r="V17" s="63">
        <f>+'24-03-997 Ind. Cuidad. Temp.'!AG47</f>
        <v>0</v>
      </c>
      <c r="W17" s="63">
        <f>+'24-03-997 Ind. Cuidad. Temp.'!AH47</f>
        <v>0</v>
      </c>
      <c r="X17" s="87">
        <f>+'24-03-997 Ind. Cuidad. Temp.'!AI47</f>
        <v>0</v>
      </c>
      <c r="Y17" s="87">
        <f>+'24-03-997 Ind. Cuidad. Temp.'!AJ44</f>
        <v>0</v>
      </c>
    </row>
    <row r="18" spans="1:25" ht="24.75" customHeight="1" x14ac:dyDescent="0.25">
      <c r="A18" s="86" t="s">
        <v>64</v>
      </c>
      <c r="B18" s="63">
        <f>+'24-03-997 Ind. Cuidad. Temp.'!J51</f>
        <v>0</v>
      </c>
      <c r="C18" s="63">
        <f>+'24-03-997 Ind. Cuidad. Temp.'!K51</f>
        <v>0</v>
      </c>
      <c r="D18" s="63">
        <f>+'24-03-997 Ind. Cuidad. Temp.'!M51</f>
        <v>0</v>
      </c>
      <c r="E18" s="63">
        <f>+'24-03-997 Ind. Cuidad. Temp.'!N51</f>
        <v>0</v>
      </c>
      <c r="F18" s="63">
        <f>+'24-03-997 Ind. Cuidad. Temp.'!O51</f>
        <v>0</v>
      </c>
      <c r="G18" s="63">
        <f>+'24-03-997 Ind. Cuidad. Temp.'!R51</f>
        <v>0</v>
      </c>
      <c r="H18" s="63">
        <f>+'24-03-997 Ind. Cuidad. Temp.'!S51</f>
        <v>0</v>
      </c>
      <c r="I18" s="63">
        <f>+'24-03-997 Ind. Cuidad. Temp.'!T51</f>
        <v>0</v>
      </c>
      <c r="J18" s="63">
        <f>+'24-03-997 Ind. Cuidad. Temp.'!U51</f>
        <v>0</v>
      </c>
      <c r="K18" s="63">
        <f>+'24-03-997 Ind. Cuidad. Temp.'!V51</f>
        <v>0</v>
      </c>
      <c r="L18" s="63">
        <f>+'24-03-997 Ind. Cuidad. Temp.'!W51</f>
        <v>0</v>
      </c>
      <c r="M18" s="63">
        <f>+'24-03-997 Ind. Cuidad. Temp.'!X51</f>
        <v>0</v>
      </c>
      <c r="N18" s="63">
        <f>+'24-03-997 Ind. Cuidad. Temp.'!Y51</f>
        <v>0</v>
      </c>
      <c r="O18" s="63">
        <f>+'24-03-997 Ind. Cuidad. Temp.'!Z51</f>
        <v>0</v>
      </c>
      <c r="P18" s="63">
        <f>+'24-03-997 Ind. Cuidad. Temp.'!AA51</f>
        <v>0</v>
      </c>
      <c r="Q18" s="63">
        <f>+'24-03-997 Ind. Cuidad. Temp.'!AB51</f>
        <v>0</v>
      </c>
      <c r="R18" s="63">
        <f>+'24-03-997 Ind. Cuidad. Temp.'!AC51</f>
        <v>0</v>
      </c>
      <c r="S18" s="63">
        <f>+'24-03-997 Ind. Cuidad. Temp.'!AD51</f>
        <v>0</v>
      </c>
      <c r="T18" s="63">
        <f>+'24-03-997 Ind. Cuidad. Temp.'!AE51</f>
        <v>0</v>
      </c>
      <c r="U18" s="63">
        <f>+'24-03-997 Ind. Cuidad. Temp.'!AF51</f>
        <v>0</v>
      </c>
      <c r="V18" s="63">
        <f>+'24-03-997 Ind. Cuidad. Temp.'!AG51</f>
        <v>0</v>
      </c>
      <c r="W18" s="63">
        <f>+'24-03-997 Ind. Cuidad. Temp.'!AH51</f>
        <v>0</v>
      </c>
      <c r="X18" s="87">
        <f>+'24-03-997 Ind. Cuidad. Temp.'!AI51</f>
        <v>0</v>
      </c>
      <c r="Y18" s="87">
        <f>+'24-03-997 Ind. Cuidad. Temp.'!AJ51</f>
        <v>0</v>
      </c>
    </row>
    <row r="19" spans="1:25" ht="24.75" customHeight="1" x14ac:dyDescent="0.25">
      <c r="A19" s="86" t="s">
        <v>66</v>
      </c>
      <c r="B19" s="63">
        <f>+'24-03-997 Ind. Cuidad. Temp.'!J55</f>
        <v>0</v>
      </c>
      <c r="C19" s="63">
        <f>+'24-03-997 Ind. Cuidad. Temp.'!K55</f>
        <v>0</v>
      </c>
      <c r="D19" s="63">
        <f>+'24-03-997 Ind. Cuidad. Temp.'!M55</f>
        <v>0</v>
      </c>
      <c r="E19" s="63">
        <f>+'24-03-997 Ind. Cuidad. Temp.'!N55</f>
        <v>0</v>
      </c>
      <c r="F19" s="63">
        <f>+'24-03-997 Ind. Cuidad. Temp.'!O55</f>
        <v>0</v>
      </c>
      <c r="G19" s="63">
        <f>+'24-03-997 Ind. Cuidad. Temp.'!R55</f>
        <v>0</v>
      </c>
      <c r="H19" s="63">
        <f>+'24-03-997 Ind. Cuidad. Temp.'!S55</f>
        <v>0</v>
      </c>
      <c r="I19" s="63">
        <f>+'24-03-997 Ind. Cuidad. Temp.'!T55</f>
        <v>0</v>
      </c>
      <c r="J19" s="63">
        <f>+'24-03-997 Ind. Cuidad. Temp.'!U55</f>
        <v>0</v>
      </c>
      <c r="K19" s="63">
        <f>+'24-03-997 Ind. Cuidad. Temp.'!V55</f>
        <v>0</v>
      </c>
      <c r="L19" s="63">
        <f>+'24-03-997 Ind. Cuidad. Temp.'!W55</f>
        <v>0</v>
      </c>
      <c r="M19" s="63">
        <f>+'24-03-997 Ind. Cuidad. Temp.'!X55</f>
        <v>0</v>
      </c>
      <c r="N19" s="63">
        <f>+'24-03-997 Ind. Cuidad. Temp.'!Y55</f>
        <v>0</v>
      </c>
      <c r="O19" s="63">
        <f>+'24-03-997 Ind. Cuidad. Temp.'!Z55</f>
        <v>0</v>
      </c>
      <c r="P19" s="63">
        <f>+'24-03-997 Ind. Cuidad. Temp.'!AA55</f>
        <v>0</v>
      </c>
      <c r="Q19" s="63">
        <f>+'24-03-997 Ind. Cuidad. Temp.'!AB55</f>
        <v>0</v>
      </c>
      <c r="R19" s="63">
        <f>+'24-03-997 Ind. Cuidad. Temp.'!AC55</f>
        <v>0</v>
      </c>
      <c r="S19" s="63">
        <f>+'24-03-997 Ind. Cuidad. Temp.'!AD55</f>
        <v>0</v>
      </c>
      <c r="T19" s="63">
        <f>+'24-03-997 Ind. Cuidad. Temp.'!AE55</f>
        <v>0</v>
      </c>
      <c r="U19" s="63">
        <f>+'24-03-997 Ind. Cuidad. Temp.'!AF55</f>
        <v>0</v>
      </c>
      <c r="V19" s="63">
        <f>+'24-03-997 Ind. Cuidad. Temp.'!AG55</f>
        <v>0</v>
      </c>
      <c r="W19" s="63">
        <f>+'24-03-997 Ind. Cuidad. Temp.'!AH55</f>
        <v>0</v>
      </c>
      <c r="X19" s="87">
        <f>+'24-03-997 Ind. Cuidad. Temp.'!AI55</f>
        <v>0</v>
      </c>
      <c r="Y19" s="87">
        <f>+'24-03-997 Ind. Cuidad. Temp.'!AJ55</f>
        <v>0</v>
      </c>
    </row>
    <row r="20" spans="1:25" ht="24.75" customHeight="1" x14ac:dyDescent="0.25">
      <c r="A20" s="88" t="s">
        <v>68</v>
      </c>
      <c r="B20" s="63">
        <f>+'24-03-997 Ind. Cuidad. Temp.'!J59</f>
        <v>0</v>
      </c>
      <c r="C20" s="63">
        <f>+'24-03-997 Ind. Cuidad. Temp.'!K59</f>
        <v>0</v>
      </c>
      <c r="D20" s="63">
        <f>+'24-03-997 Ind. Cuidad. Temp.'!M59</f>
        <v>0</v>
      </c>
      <c r="E20" s="63">
        <f>+'24-03-997 Ind. Cuidad. Temp.'!N59</f>
        <v>0</v>
      </c>
      <c r="F20" s="63">
        <f>+'24-03-997 Ind. Cuidad. Temp.'!O59</f>
        <v>0</v>
      </c>
      <c r="G20" s="63">
        <f>+'24-03-997 Ind. Cuidad. Temp.'!R59</f>
        <v>0</v>
      </c>
      <c r="H20" s="63">
        <f>+'24-03-997 Ind. Cuidad. Temp.'!S59</f>
        <v>0</v>
      </c>
      <c r="I20" s="63">
        <f>+'24-03-997 Ind. Cuidad. Temp.'!T59</f>
        <v>0</v>
      </c>
      <c r="J20" s="63">
        <f>+'24-03-997 Ind. Cuidad. Temp.'!U59</f>
        <v>0</v>
      </c>
      <c r="K20" s="63">
        <f>+'24-03-997 Ind. Cuidad. Temp.'!V59</f>
        <v>0</v>
      </c>
      <c r="L20" s="63">
        <f>+'24-03-997 Ind. Cuidad. Temp.'!W59</f>
        <v>0</v>
      </c>
      <c r="M20" s="63">
        <f>+'24-03-997 Ind. Cuidad. Temp.'!X59</f>
        <v>0</v>
      </c>
      <c r="N20" s="63">
        <f>+'24-03-997 Ind. Cuidad. Temp.'!Y59</f>
        <v>0</v>
      </c>
      <c r="O20" s="63">
        <f>+'24-03-997 Ind. Cuidad. Temp.'!Z59</f>
        <v>0</v>
      </c>
      <c r="P20" s="63">
        <f>+'24-03-997 Ind. Cuidad. Temp.'!AA59</f>
        <v>0</v>
      </c>
      <c r="Q20" s="63">
        <f>+'24-03-997 Ind. Cuidad. Temp.'!AB59</f>
        <v>0</v>
      </c>
      <c r="R20" s="63">
        <f>+'24-03-997 Ind. Cuidad. Temp.'!AC59</f>
        <v>0</v>
      </c>
      <c r="S20" s="63">
        <f>+'24-03-997 Ind. Cuidad. Temp.'!AD59</f>
        <v>0</v>
      </c>
      <c r="T20" s="63">
        <f>+'24-03-997 Ind. Cuidad. Temp.'!AE59</f>
        <v>0</v>
      </c>
      <c r="U20" s="63">
        <f>+'24-03-997 Ind. Cuidad. Temp.'!AF59</f>
        <v>0</v>
      </c>
      <c r="V20" s="63">
        <f>+'24-03-997 Ind. Cuidad. Temp.'!AG59</f>
        <v>0</v>
      </c>
      <c r="W20" s="63">
        <f>+'24-03-997 Ind. Cuidad. Temp.'!AH59</f>
        <v>0</v>
      </c>
      <c r="X20" s="87">
        <f>+'24-03-997 Ind. Cuidad. Temp.'!AI59</f>
        <v>0</v>
      </c>
      <c r="Y20" s="87">
        <f>+'24-03-997 Ind. Cuidad. Temp.'!AJ59</f>
        <v>0</v>
      </c>
    </row>
    <row r="21" spans="1:25" ht="24.75" customHeight="1" x14ac:dyDescent="0.25">
      <c r="A21" s="88" t="s">
        <v>70</v>
      </c>
      <c r="B21" s="63">
        <f>+'24-03-997 Ind. Cuidad. Temp.'!J63</f>
        <v>0</v>
      </c>
      <c r="C21" s="63">
        <f>+'24-03-997 Ind. Cuidad. Temp.'!K63</f>
        <v>0</v>
      </c>
      <c r="D21" s="63">
        <f>+'24-03-997 Ind. Cuidad. Temp.'!M63</f>
        <v>0</v>
      </c>
      <c r="E21" s="63">
        <f>+'24-03-997 Ind. Cuidad. Temp.'!N63</f>
        <v>0</v>
      </c>
      <c r="F21" s="63">
        <f>+'24-03-997 Ind. Cuidad. Temp.'!O63</f>
        <v>0</v>
      </c>
      <c r="G21" s="63">
        <f>+'24-03-997 Ind. Cuidad. Temp.'!R63</f>
        <v>0</v>
      </c>
      <c r="H21" s="63">
        <f>+'24-03-997 Ind. Cuidad. Temp.'!S63</f>
        <v>0</v>
      </c>
      <c r="I21" s="63">
        <f>+'24-03-997 Ind. Cuidad. Temp.'!T63</f>
        <v>0</v>
      </c>
      <c r="J21" s="63">
        <f>+'24-03-997 Ind. Cuidad. Temp.'!U63</f>
        <v>0</v>
      </c>
      <c r="K21" s="63">
        <f>+'24-03-997 Ind. Cuidad. Temp.'!V63</f>
        <v>0</v>
      </c>
      <c r="L21" s="63">
        <f>+'24-03-997 Ind. Cuidad. Temp.'!W63</f>
        <v>0</v>
      </c>
      <c r="M21" s="63">
        <f>+'24-03-997 Ind. Cuidad. Temp.'!X63</f>
        <v>0</v>
      </c>
      <c r="N21" s="63">
        <f>+'24-03-997 Ind. Cuidad. Temp.'!Y63</f>
        <v>0</v>
      </c>
      <c r="O21" s="63">
        <f>+'24-03-997 Ind. Cuidad. Temp.'!Z63</f>
        <v>0</v>
      </c>
      <c r="P21" s="63">
        <f>+'24-03-997 Ind. Cuidad. Temp.'!AA63</f>
        <v>0</v>
      </c>
      <c r="Q21" s="63">
        <f>+'24-03-997 Ind. Cuidad. Temp.'!AB63</f>
        <v>0</v>
      </c>
      <c r="R21" s="63">
        <f>+'24-03-997 Ind. Cuidad. Temp.'!AC63</f>
        <v>0</v>
      </c>
      <c r="S21" s="63">
        <f>+'24-03-997 Ind. Cuidad. Temp.'!AD63</f>
        <v>0</v>
      </c>
      <c r="T21" s="63">
        <f>+'24-03-997 Ind. Cuidad. Temp.'!AE63</f>
        <v>0</v>
      </c>
      <c r="U21" s="63">
        <f>+'24-03-997 Ind. Cuidad. Temp.'!AF63</f>
        <v>0</v>
      </c>
      <c r="V21" s="63">
        <f>+'24-03-997 Ind. Cuidad. Temp.'!AG63</f>
        <v>0</v>
      </c>
      <c r="W21" s="63">
        <f>+'24-03-997 Ind. Cuidad. Temp.'!AH63</f>
        <v>0</v>
      </c>
      <c r="X21" s="87">
        <f>+'24-03-997 Ind. Cuidad. Temp.'!AI63</f>
        <v>0</v>
      </c>
      <c r="Y21" s="87">
        <f>+'24-03-997 Ind. Cuidad. Temp.'!AJ63</f>
        <v>0</v>
      </c>
    </row>
    <row r="22" spans="1:25" ht="24.75" customHeight="1" x14ac:dyDescent="0.25">
      <c r="A22" s="88" t="s">
        <v>72</v>
      </c>
      <c r="B22" s="63">
        <f>+'24-03-997 Ind. Cuidad. Temp.'!J67</f>
        <v>0</v>
      </c>
      <c r="C22" s="63">
        <f>+'24-03-997 Ind. Cuidad. Temp.'!K67</f>
        <v>0</v>
      </c>
      <c r="D22" s="63">
        <f>+'24-03-997 Ind. Cuidad. Temp.'!M67</f>
        <v>0</v>
      </c>
      <c r="E22" s="63">
        <f>+'24-03-997 Ind. Cuidad. Temp.'!N67</f>
        <v>0</v>
      </c>
      <c r="F22" s="63">
        <f>+'24-03-997 Ind. Cuidad. Temp.'!O67</f>
        <v>0</v>
      </c>
      <c r="G22" s="63">
        <f>+'24-03-997 Ind. Cuidad. Temp.'!R67</f>
        <v>0</v>
      </c>
      <c r="H22" s="63">
        <f>+'24-03-997 Ind. Cuidad. Temp.'!S67</f>
        <v>0</v>
      </c>
      <c r="I22" s="63">
        <f>+'24-03-997 Ind. Cuidad. Temp.'!T67</f>
        <v>0</v>
      </c>
      <c r="J22" s="63">
        <f>+'24-03-997 Ind. Cuidad. Temp.'!U67</f>
        <v>0</v>
      </c>
      <c r="K22" s="63">
        <f>+'24-03-997 Ind. Cuidad. Temp.'!V67</f>
        <v>0</v>
      </c>
      <c r="L22" s="63">
        <f>+'24-03-997 Ind. Cuidad. Temp.'!W67</f>
        <v>0</v>
      </c>
      <c r="M22" s="63">
        <f>+'24-03-997 Ind. Cuidad. Temp.'!X67</f>
        <v>0</v>
      </c>
      <c r="N22" s="63">
        <f>+'24-03-997 Ind. Cuidad. Temp.'!Y67</f>
        <v>0</v>
      </c>
      <c r="O22" s="63">
        <f>+'24-03-997 Ind. Cuidad. Temp.'!Z67</f>
        <v>0</v>
      </c>
      <c r="P22" s="63">
        <f>+'24-03-997 Ind. Cuidad. Temp.'!AA67</f>
        <v>0</v>
      </c>
      <c r="Q22" s="63">
        <f>+'24-03-997 Ind. Cuidad. Temp.'!AB67</f>
        <v>0</v>
      </c>
      <c r="R22" s="63">
        <f>+'24-03-997 Ind. Cuidad. Temp.'!AC67</f>
        <v>0</v>
      </c>
      <c r="S22" s="63">
        <f>+'24-03-997 Ind. Cuidad. Temp.'!AD67</f>
        <v>0</v>
      </c>
      <c r="T22" s="63">
        <f>+'24-03-997 Ind. Cuidad. Temp.'!AE67</f>
        <v>0</v>
      </c>
      <c r="U22" s="63">
        <f>+'24-03-997 Ind. Cuidad. Temp.'!AF67</f>
        <v>0</v>
      </c>
      <c r="V22" s="63">
        <f>+'24-03-997 Ind. Cuidad. Temp.'!AG67</f>
        <v>0</v>
      </c>
      <c r="W22" s="63">
        <f>+'24-03-997 Ind. Cuidad. Temp.'!AH67</f>
        <v>0</v>
      </c>
      <c r="X22" s="87">
        <f>+'24-03-997 Ind. Cuidad. Temp.'!AI67</f>
        <v>0</v>
      </c>
      <c r="Y22" s="87">
        <f>+'24-03-997 Ind. Cuidad. Temp.'!AJ67</f>
        <v>0</v>
      </c>
    </row>
    <row r="23" spans="1:25" ht="24.75" customHeight="1" x14ac:dyDescent="0.25">
      <c r="A23" s="89" t="s">
        <v>74</v>
      </c>
      <c r="B23" s="63">
        <f>+'24-03-997 Ind. Cuidad. Temp.'!J71</f>
        <v>491334000</v>
      </c>
      <c r="C23" s="63">
        <f>+'24-03-997 Ind. Cuidad. Temp.'!K71</f>
        <v>0</v>
      </c>
      <c r="D23" s="63">
        <f>+'24-03-997 Ind. Cuidad. Temp.'!M71</f>
        <v>0</v>
      </c>
      <c r="E23" s="63">
        <f>+'24-03-997 Ind. Cuidad. Temp.'!N71</f>
        <v>0</v>
      </c>
      <c r="F23" s="63">
        <f>+'24-03-997 Ind. Cuidad. Temp.'!O71</f>
        <v>0</v>
      </c>
      <c r="G23" s="63">
        <f>+'24-03-997 Ind. Cuidad. Temp.'!R71</f>
        <v>0</v>
      </c>
      <c r="H23" s="63">
        <f>+'24-03-997 Ind. Cuidad. Temp.'!S71</f>
        <v>0</v>
      </c>
      <c r="I23" s="63">
        <f>+'24-03-997 Ind. Cuidad. Temp.'!T71</f>
        <v>0</v>
      </c>
      <c r="J23" s="63">
        <f>+'24-03-997 Ind. Cuidad. Temp.'!U71</f>
        <v>0</v>
      </c>
      <c r="K23" s="63">
        <f>+'24-03-997 Ind. Cuidad. Temp.'!V71</f>
        <v>0</v>
      </c>
      <c r="L23" s="63">
        <f>+'24-03-997 Ind. Cuidad. Temp.'!W71</f>
        <v>0</v>
      </c>
      <c r="M23" s="63">
        <f>+'24-03-997 Ind. Cuidad. Temp.'!X71</f>
        <v>0</v>
      </c>
      <c r="N23" s="63">
        <f>+'24-03-997 Ind. Cuidad. Temp.'!Y71</f>
        <v>0</v>
      </c>
      <c r="O23" s="63">
        <f>+'24-03-997 Ind. Cuidad. Temp.'!Z71</f>
        <v>0</v>
      </c>
      <c r="P23" s="63">
        <f>+'24-03-997 Ind. Cuidad. Temp.'!AA71</f>
        <v>0</v>
      </c>
      <c r="Q23" s="63">
        <f>+'24-03-997 Ind. Cuidad. Temp.'!AB71</f>
        <v>0</v>
      </c>
      <c r="R23" s="63">
        <f>+'24-03-997 Ind. Cuidad. Temp.'!AC71</f>
        <v>0</v>
      </c>
      <c r="S23" s="63">
        <f>+'24-03-997 Ind. Cuidad. Temp.'!AD71</f>
        <v>0</v>
      </c>
      <c r="T23" s="63">
        <f>+'24-03-997 Ind. Cuidad. Temp.'!AE71</f>
        <v>0</v>
      </c>
      <c r="U23" s="63">
        <f>+'24-03-997 Ind. Cuidad. Temp.'!AF71</f>
        <v>0</v>
      </c>
      <c r="V23" s="63">
        <f>+'24-03-997 Ind. Cuidad. Temp.'!AG71</f>
        <v>0</v>
      </c>
      <c r="W23" s="63">
        <f>+'24-03-997 Ind. Cuidad. Temp.'!AH71</f>
        <v>0</v>
      </c>
      <c r="X23" s="87">
        <f>+'24-03-997 Ind. Cuidad. Temp.'!AI71</f>
        <v>0</v>
      </c>
      <c r="Y23" s="87">
        <f>+'24-03-997 Ind. Cuidad. Temp.'!AJ71</f>
        <v>0</v>
      </c>
    </row>
    <row r="24" spans="1:25" ht="25.5" x14ac:dyDescent="0.25">
      <c r="A24" s="8" t="str">
        <f>"TOTAL ASIG."&amp;" "&amp;$A$5</f>
        <v>TOTAL ASIG. 24-03-997 "Centro para Niños(as) con Cuidadores Principales Temporeras(os)"</v>
      </c>
      <c r="B24" s="75">
        <f>SUM(B8:B23)</f>
        <v>491334000</v>
      </c>
      <c r="C24" s="75">
        <f t="shared" ref="C24:V24" si="0">SUM(C8:C23)</f>
        <v>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+'24-03-997 Ind. Cuidad. Temp.'!AI72</f>
        <v>0</v>
      </c>
      <c r="Y24" s="90">
        <f>'24-03-997 Ind. Cuidad. Temp.'!AJ72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928E-A0F2-4CAA-A7BB-FD72C2F80F8B}">
  <sheetPr>
    <tabColor rgb="FF007DB5"/>
    <pageSetUpPr fitToPage="1"/>
  </sheetPr>
  <dimension ref="A1:DB90"/>
  <sheetViews>
    <sheetView topLeftCell="K1" zoomScale="120" zoomScaleNormal="120" workbookViewId="0">
      <selection activeCell="AK69" sqref="AK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93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85">
        <v>568292000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57.75" customHeight="1" outlineLevel="1" x14ac:dyDescent="0.25">
      <c r="A69" s="19">
        <v>1</v>
      </c>
      <c r="B69" s="19"/>
      <c r="C69" s="50" t="s">
        <v>108</v>
      </c>
      <c r="D69" s="51">
        <v>45343</v>
      </c>
      <c r="E69" s="69" t="s">
        <v>109</v>
      </c>
      <c r="F69" s="70" t="s">
        <v>110</v>
      </c>
      <c r="G69" s="71" t="s">
        <v>308</v>
      </c>
      <c r="H69" s="53">
        <v>45292</v>
      </c>
      <c r="I69" s="55">
        <v>45657</v>
      </c>
      <c r="J69" s="199"/>
      <c r="K69" s="72">
        <v>568292000</v>
      </c>
      <c r="L69" s="71" t="s">
        <v>311</v>
      </c>
      <c r="M69" s="47"/>
      <c r="N69" s="73"/>
      <c r="O69" s="47"/>
      <c r="P69" s="74"/>
      <c r="Q69" s="74"/>
      <c r="R69" s="24"/>
      <c r="S69" s="24">
        <v>284146000</v>
      </c>
      <c r="T69" s="24"/>
      <c r="U69" s="25">
        <f>SUM(R69:T69)</f>
        <v>284146000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284146000</v>
      </c>
      <c r="AI69" s="26">
        <f>IF(ISERROR(AH69/J68),0,AH69/J68)</f>
        <v>0.5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87" t="s">
        <v>75</v>
      </c>
      <c r="B70" s="188"/>
      <c r="C70" s="188"/>
      <c r="D70" s="188"/>
      <c r="E70" s="189"/>
      <c r="F70" s="187"/>
      <c r="G70" s="188"/>
      <c r="H70" s="188"/>
      <c r="I70" s="188"/>
      <c r="J70" s="75">
        <f>J68</f>
        <v>568292000</v>
      </c>
      <c r="K70" s="75">
        <f>SUM(K69:K69)</f>
        <v>568292000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284146000</v>
      </c>
      <c r="T70" s="75">
        <f t="shared" si="15"/>
        <v>0</v>
      </c>
      <c r="U70" s="75">
        <f t="shared" si="15"/>
        <v>284146000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284146000</v>
      </c>
      <c r="AI70" s="78">
        <f>IF(ISERROR(AH70/J70),0,AH70/J70)</f>
        <v>0.5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95" t="str">
        <f>"TOTAL ASIG."&amp;" "&amp;$A$5</f>
        <v>TOTAL ASIG. 24-03-999 "Programa de Generación de Microemprendimiento Indígena Urbano Chile Solidario - CONADI"</v>
      </c>
      <c r="B71" s="196"/>
      <c r="C71" s="196"/>
      <c r="D71" s="196"/>
      <c r="E71" s="196"/>
      <c r="F71" s="196"/>
      <c r="G71" s="196"/>
      <c r="H71" s="196"/>
      <c r="I71" s="197"/>
      <c r="J71" s="33">
        <f>SUM(J11,J15,J19,J23,J27,J31,J35,J39,J43,J47,J51,J55,J59,J63,J67,J70)</f>
        <v>568292000</v>
      </c>
      <c r="K71" s="33">
        <f>+K11+K15+K19+K23+K27+K31+K35+K39+K43+K47+K51+K55+K67+K59+K63+K70</f>
        <v>568292000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284146000</v>
      </c>
      <c r="T71" s="33">
        <f t="shared" si="16"/>
        <v>0</v>
      </c>
      <c r="U71" s="33">
        <f t="shared" si="16"/>
        <v>284146000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284146000</v>
      </c>
      <c r="AI71" s="36">
        <f>IF(ISERROR(AH71/J71),0,AH71/J71)</f>
        <v>0.5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CEA530D-50B6-4253-A884-F810F7EEC46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9C2A9CA-24CE-4890-A2B8-153ECC38457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4E5B3A11-630F-43A7-AA21-E9958466364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8A065633-8144-4B2A-95AE-C747FAE98399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6D66632E-62DE-450D-89DA-2D6FC61341C9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9F1C7C3B-6336-4BAA-B02E-64ADCF514316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D72E3FA4-8E1A-4D94-97D3-84B2EDA474E2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BE803A01-365E-461F-A7D8-B9B3FE173E1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843EB-EE3D-45DB-9395-3C6CC18AB5BF}">
  <sheetPr>
    <tabColor rgb="FF33CCFF"/>
    <pageSetUpPr fitToPage="1"/>
  </sheetPr>
  <dimension ref="A1:Y41"/>
  <sheetViews>
    <sheetView topLeftCell="A9" zoomScale="110" zoomScaleNormal="110" workbookViewId="0">
      <selection activeCell="M14" sqref="M1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80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'24-03-999 Ind. CONADI'!A5:U5</f>
        <v>24-03-999 "Programa de Generación de Microemprendimiento Indígena Urbano Chile Solidario - CONADI"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+'24-03-999 Ind. CONADI'!J11</f>
        <v>0</v>
      </c>
      <c r="C8" s="63">
        <f>+'24-03-999 Ind. CONADI'!K11</f>
        <v>0</v>
      </c>
      <c r="D8" s="63">
        <f>+'24-03-999 Ind. CONADI'!M11</f>
        <v>0</v>
      </c>
      <c r="E8" s="63">
        <f>+'24-03-999 Ind. CONADI'!N11</f>
        <v>0</v>
      </c>
      <c r="F8" s="63">
        <f>+'24-03-999 Ind. CONADI'!O11</f>
        <v>0</v>
      </c>
      <c r="G8" s="63">
        <f>+'24-03-999 Ind. CONADI'!R11</f>
        <v>0</v>
      </c>
      <c r="H8" s="63">
        <f>+'24-03-999 Ind. CONADI'!S11</f>
        <v>0</v>
      </c>
      <c r="I8" s="63">
        <f>+'24-03-999 Ind. CONADI'!T11</f>
        <v>0</v>
      </c>
      <c r="J8" s="63">
        <f>+'24-03-999 Ind. CONADI'!U11</f>
        <v>0</v>
      </c>
      <c r="K8" s="63">
        <f>+'24-03-999 Ind. CONADI'!V11</f>
        <v>0</v>
      </c>
      <c r="L8" s="63">
        <f>+'24-03-999 Ind. CONADI'!W11</f>
        <v>0</v>
      </c>
      <c r="M8" s="63">
        <f>+'24-03-999 Ind. CONADI'!X11</f>
        <v>0</v>
      </c>
      <c r="N8" s="63">
        <f>+'24-03-999 Ind. CONADI'!Y11</f>
        <v>0</v>
      </c>
      <c r="O8" s="63">
        <f>+'24-03-999 Ind. CONADI'!Z11</f>
        <v>0</v>
      </c>
      <c r="P8" s="63">
        <f>+'24-03-999 Ind. CONADI'!AA11</f>
        <v>0</v>
      </c>
      <c r="Q8" s="63">
        <f>+'24-03-999 Ind. CONADI'!AB11</f>
        <v>0</v>
      </c>
      <c r="R8" s="63">
        <f>+'24-03-999 Ind. CONADI'!AC11</f>
        <v>0</v>
      </c>
      <c r="S8" s="63">
        <f>+'24-03-999 Ind. CONADI'!AD11</f>
        <v>0</v>
      </c>
      <c r="T8" s="63">
        <f>+'24-03-999 Ind. CONADI'!AE11</f>
        <v>0</v>
      </c>
      <c r="U8" s="63">
        <f>+'24-03-999 Ind. CONADI'!AF11</f>
        <v>0</v>
      </c>
      <c r="V8" s="63">
        <f>+'24-03-999 Ind. CONADI'!AG11</f>
        <v>0</v>
      </c>
      <c r="W8" s="63">
        <f>+'24-03-999 Ind. CONADI'!AH11</f>
        <v>0</v>
      </c>
      <c r="X8" s="87">
        <f>+'24-03-999 Ind. CONADI'!AI11</f>
        <v>0</v>
      </c>
      <c r="Y8" s="87">
        <f>+'24-03-999 Ind. CONADI'!AJ11</f>
        <v>0</v>
      </c>
    </row>
    <row r="9" spans="1:25" ht="24.75" customHeight="1" x14ac:dyDescent="0.25">
      <c r="A9" s="86" t="s">
        <v>46</v>
      </c>
      <c r="B9" s="63">
        <f>+'24-03-999 Ind. CONADI'!J15</f>
        <v>0</v>
      </c>
      <c r="C9" s="63">
        <f>+'24-03-999 Ind. CONADI'!K15</f>
        <v>0</v>
      </c>
      <c r="D9" s="63">
        <f>+'24-03-999 Ind. CONADI'!M15</f>
        <v>0</v>
      </c>
      <c r="E9" s="63">
        <f>+'24-03-999 Ind. CONADI'!N15</f>
        <v>0</v>
      </c>
      <c r="F9" s="63">
        <f>+'24-03-999 Ind. CONADI'!O15</f>
        <v>0</v>
      </c>
      <c r="G9" s="63">
        <f>+'24-03-999 Ind. CONADI'!R15</f>
        <v>0</v>
      </c>
      <c r="H9" s="63">
        <f>+'24-03-999 Ind. CONADI'!S15</f>
        <v>0</v>
      </c>
      <c r="I9" s="63">
        <f>+'24-03-999 Ind. CONADI'!T15</f>
        <v>0</v>
      </c>
      <c r="J9" s="63">
        <f>+'24-03-999 Ind. CONADI'!U15</f>
        <v>0</v>
      </c>
      <c r="K9" s="63">
        <f>+'24-03-999 Ind. CONADI'!V15</f>
        <v>0</v>
      </c>
      <c r="L9" s="63">
        <f>+'24-03-999 Ind. CONADI'!W15</f>
        <v>0</v>
      </c>
      <c r="M9" s="63">
        <f>+'24-03-999 Ind. CONADI'!X15</f>
        <v>0</v>
      </c>
      <c r="N9" s="63">
        <f>+'24-03-999 Ind. CONADI'!Y15</f>
        <v>0</v>
      </c>
      <c r="O9" s="63">
        <f>+'24-03-999 Ind. CONADI'!Z15</f>
        <v>0</v>
      </c>
      <c r="P9" s="63">
        <f>+'24-03-999 Ind. CONADI'!AA15</f>
        <v>0</v>
      </c>
      <c r="Q9" s="63">
        <f>+'24-03-999 Ind. CONADI'!AB15</f>
        <v>0</v>
      </c>
      <c r="R9" s="63">
        <f>+'24-03-999 Ind. CONADI'!AC15</f>
        <v>0</v>
      </c>
      <c r="S9" s="63">
        <f>+'24-03-999 Ind. CONADI'!AD15</f>
        <v>0</v>
      </c>
      <c r="T9" s="63">
        <f>+'24-03-999 Ind. CONADI'!AE15</f>
        <v>0</v>
      </c>
      <c r="U9" s="63">
        <f>+'24-03-999 Ind. CONADI'!AF15</f>
        <v>0</v>
      </c>
      <c r="V9" s="63">
        <f>+'24-03-999 Ind. CONADI'!AG15</f>
        <v>0</v>
      </c>
      <c r="W9" s="63">
        <f>+'24-03-999 Ind. CONADI'!AH15</f>
        <v>0</v>
      </c>
      <c r="X9" s="87">
        <f>+'24-03-999 Ind. CONADI'!AI15</f>
        <v>0</v>
      </c>
      <c r="Y9" s="87">
        <f>+'24-03-999 Ind. CONADI'!AJ15</f>
        <v>0</v>
      </c>
    </row>
    <row r="10" spans="1:25" ht="24.75" customHeight="1" x14ac:dyDescent="0.25">
      <c r="A10" s="86" t="s">
        <v>48</v>
      </c>
      <c r="B10" s="63">
        <f>+'24-03-999 Ind. CONADI'!J19</f>
        <v>0</v>
      </c>
      <c r="C10" s="63">
        <f>+'24-03-999 Ind. CONADI'!K19</f>
        <v>0</v>
      </c>
      <c r="D10" s="63">
        <f>+'24-03-999 Ind. CONADI'!M19</f>
        <v>0</v>
      </c>
      <c r="E10" s="63">
        <f>+'24-03-999 Ind. CONADI'!N19</f>
        <v>0</v>
      </c>
      <c r="F10" s="63">
        <f>+'24-03-999 Ind. CONADI'!O19</f>
        <v>0</v>
      </c>
      <c r="G10" s="63">
        <f>+'24-03-999 Ind. CONADI'!R19</f>
        <v>0</v>
      </c>
      <c r="H10" s="63">
        <f>+'24-03-999 Ind. CONADI'!S19</f>
        <v>0</v>
      </c>
      <c r="I10" s="63">
        <f>+'24-03-999 Ind. CONADI'!T19</f>
        <v>0</v>
      </c>
      <c r="J10" s="63">
        <f>+'24-03-999 Ind. CONADI'!U19</f>
        <v>0</v>
      </c>
      <c r="K10" s="63">
        <f>+'24-03-999 Ind. CONADI'!V19</f>
        <v>0</v>
      </c>
      <c r="L10" s="63">
        <f>+'24-03-999 Ind. CONADI'!W19</f>
        <v>0</v>
      </c>
      <c r="M10" s="63">
        <f>+'24-03-999 Ind. CONADI'!X19</f>
        <v>0</v>
      </c>
      <c r="N10" s="63">
        <f>+'24-03-999 Ind. CONADI'!Y19</f>
        <v>0</v>
      </c>
      <c r="O10" s="63">
        <f>+'24-03-999 Ind. CONADI'!Z19</f>
        <v>0</v>
      </c>
      <c r="P10" s="63">
        <f>+'24-03-999 Ind. CONADI'!AA19</f>
        <v>0</v>
      </c>
      <c r="Q10" s="63">
        <f>+'24-03-999 Ind. CONADI'!AB19</f>
        <v>0</v>
      </c>
      <c r="R10" s="63">
        <f>+'24-03-999 Ind. CONADI'!AC19</f>
        <v>0</v>
      </c>
      <c r="S10" s="63">
        <f>+'24-03-999 Ind. CONADI'!AD19</f>
        <v>0</v>
      </c>
      <c r="T10" s="63">
        <f>+'24-03-999 Ind. CONADI'!AE19</f>
        <v>0</v>
      </c>
      <c r="U10" s="63">
        <f>+'24-03-999 Ind. CONADI'!AF19</f>
        <v>0</v>
      </c>
      <c r="V10" s="63">
        <f>+'24-03-999 Ind. CONADI'!AG19</f>
        <v>0</v>
      </c>
      <c r="W10" s="63">
        <f>+'24-03-999 Ind. CONADI'!AH19</f>
        <v>0</v>
      </c>
      <c r="X10" s="87">
        <f>+'24-03-999 Ind. CONADI'!AI19</f>
        <v>0</v>
      </c>
      <c r="Y10" s="87">
        <f>+'24-03-999 Ind. CONADI'!AJ19</f>
        <v>0</v>
      </c>
    </row>
    <row r="11" spans="1:25" ht="24.75" customHeight="1" x14ac:dyDescent="0.25">
      <c r="A11" s="86" t="s">
        <v>50</v>
      </c>
      <c r="B11" s="63">
        <f>+'24-03-999 Ind. CONADI'!J23</f>
        <v>0</v>
      </c>
      <c r="C11" s="63">
        <f>+'24-03-999 Ind. CONADI'!K23</f>
        <v>0</v>
      </c>
      <c r="D11" s="63">
        <f>+'24-03-999 Ind. CONADI'!M23</f>
        <v>0</v>
      </c>
      <c r="E11" s="63">
        <f>+'24-03-999 Ind. CONADI'!N23</f>
        <v>0</v>
      </c>
      <c r="F11" s="63">
        <f>+'24-03-999 Ind. CONADI'!O23</f>
        <v>0</v>
      </c>
      <c r="G11" s="63">
        <f>+'24-03-999 Ind. CONADI'!R23</f>
        <v>0</v>
      </c>
      <c r="H11" s="63">
        <f>+'24-03-999 Ind. CONADI'!S23</f>
        <v>0</v>
      </c>
      <c r="I11" s="63">
        <f>+'24-03-999 Ind. CONADI'!T23</f>
        <v>0</v>
      </c>
      <c r="J11" s="63">
        <f>+'24-03-999 Ind. CONADI'!U23</f>
        <v>0</v>
      </c>
      <c r="K11" s="63">
        <f>+'24-03-999 Ind. CONADI'!V23</f>
        <v>0</v>
      </c>
      <c r="L11" s="63">
        <f>+'24-03-999 Ind. CONADI'!W23</f>
        <v>0</v>
      </c>
      <c r="M11" s="63">
        <f>+'24-03-999 Ind. CONADI'!X23</f>
        <v>0</v>
      </c>
      <c r="N11" s="63">
        <f>+'24-03-999 Ind. CONADI'!Y23</f>
        <v>0</v>
      </c>
      <c r="O11" s="63">
        <f>+'24-03-999 Ind. CONADI'!Z23</f>
        <v>0</v>
      </c>
      <c r="P11" s="63">
        <f>+'24-03-999 Ind. CONADI'!AA23</f>
        <v>0</v>
      </c>
      <c r="Q11" s="63">
        <f>+'24-03-999 Ind. CONADI'!AB23</f>
        <v>0</v>
      </c>
      <c r="R11" s="63">
        <f>+'24-03-999 Ind. CONADI'!AC23</f>
        <v>0</v>
      </c>
      <c r="S11" s="63">
        <f>+'24-03-999 Ind. CONADI'!AD23</f>
        <v>0</v>
      </c>
      <c r="T11" s="63">
        <f>+'24-03-999 Ind. CONADI'!AE23</f>
        <v>0</v>
      </c>
      <c r="U11" s="63">
        <f>+'24-03-999 Ind. CONADI'!AF23</f>
        <v>0</v>
      </c>
      <c r="V11" s="63">
        <f>+'24-03-999 Ind. CONADI'!AG23</f>
        <v>0</v>
      </c>
      <c r="W11" s="63">
        <f>+'24-03-999 Ind. CONADI'!AH23</f>
        <v>0</v>
      </c>
      <c r="X11" s="87">
        <f>+'24-03-999 Ind. CONADI'!AI23</f>
        <v>0</v>
      </c>
      <c r="Y11" s="87">
        <f>+'24-03-999 Ind. CONADI'!AJ23</f>
        <v>0</v>
      </c>
    </row>
    <row r="12" spans="1:25" ht="24.75" customHeight="1" x14ac:dyDescent="0.25">
      <c r="A12" s="86" t="s">
        <v>52</v>
      </c>
      <c r="B12" s="63">
        <f>+'24-03-999 Ind. CONADI'!J27</f>
        <v>0</v>
      </c>
      <c r="C12" s="63">
        <f>+'24-03-999 Ind. CONADI'!K27</f>
        <v>0</v>
      </c>
      <c r="D12" s="63">
        <f>+'24-03-999 Ind. CONADI'!M27</f>
        <v>0</v>
      </c>
      <c r="E12" s="63">
        <f>+'24-03-999 Ind. CONADI'!N27</f>
        <v>0</v>
      </c>
      <c r="F12" s="63">
        <f>+'24-03-999 Ind. CONADI'!O27</f>
        <v>0</v>
      </c>
      <c r="G12" s="63">
        <f>+'24-03-999 Ind. CONADI'!R27</f>
        <v>0</v>
      </c>
      <c r="H12" s="63">
        <f>+'24-03-999 Ind. CONADI'!S27</f>
        <v>0</v>
      </c>
      <c r="I12" s="63">
        <f>+'24-03-999 Ind. CONADI'!T27</f>
        <v>0</v>
      </c>
      <c r="J12" s="63">
        <f>+'24-03-999 Ind. CONADI'!U27</f>
        <v>0</v>
      </c>
      <c r="K12" s="63">
        <f>+'24-03-999 Ind. CONADI'!V27</f>
        <v>0</v>
      </c>
      <c r="L12" s="63">
        <f>+'24-03-999 Ind. CONADI'!W27</f>
        <v>0</v>
      </c>
      <c r="M12" s="63">
        <f>+'24-03-999 Ind. CONADI'!X27</f>
        <v>0</v>
      </c>
      <c r="N12" s="63">
        <f>+'24-03-999 Ind. CONADI'!Y27</f>
        <v>0</v>
      </c>
      <c r="O12" s="63">
        <f>+'24-03-999 Ind. CONADI'!Z27</f>
        <v>0</v>
      </c>
      <c r="P12" s="63">
        <f>+'24-03-999 Ind. CONADI'!AA27</f>
        <v>0</v>
      </c>
      <c r="Q12" s="63">
        <f>+'24-03-999 Ind. CONADI'!AB27</f>
        <v>0</v>
      </c>
      <c r="R12" s="63">
        <f>+'24-03-999 Ind. CONADI'!AC27</f>
        <v>0</v>
      </c>
      <c r="S12" s="63">
        <f>+'24-03-999 Ind. CONADI'!AD27</f>
        <v>0</v>
      </c>
      <c r="T12" s="63">
        <f>+'24-03-999 Ind. CONADI'!AE27</f>
        <v>0</v>
      </c>
      <c r="U12" s="63">
        <f>+'24-03-999 Ind. CONADI'!AF27</f>
        <v>0</v>
      </c>
      <c r="V12" s="63">
        <f>+'24-03-999 Ind. CONADI'!AG27</f>
        <v>0</v>
      </c>
      <c r="W12" s="63">
        <f>+'24-03-999 Ind. CONADI'!AH27</f>
        <v>0</v>
      </c>
      <c r="X12" s="87">
        <f>+'24-03-999 Ind. CONADI'!AI27</f>
        <v>0</v>
      </c>
      <c r="Y12" s="87">
        <f>+'24-03-999 Ind. CONADI'!AJ27</f>
        <v>0</v>
      </c>
    </row>
    <row r="13" spans="1:25" ht="24.75" customHeight="1" x14ac:dyDescent="0.25">
      <c r="A13" s="86" t="s">
        <v>54</v>
      </c>
      <c r="B13" s="63">
        <f>+'24-03-999 Ind. CONADI'!J31</f>
        <v>0</v>
      </c>
      <c r="C13" s="63">
        <f>+'24-03-999 Ind. CONADI'!K31</f>
        <v>0</v>
      </c>
      <c r="D13" s="63">
        <f>+'24-03-999 Ind. CONADI'!M31</f>
        <v>0</v>
      </c>
      <c r="E13" s="63">
        <f>+'24-03-999 Ind. CONADI'!N31</f>
        <v>0</v>
      </c>
      <c r="F13" s="63">
        <f>+'24-03-999 Ind. CONADI'!O31</f>
        <v>0</v>
      </c>
      <c r="G13" s="63">
        <f>+'24-03-999 Ind. CONADI'!R31</f>
        <v>0</v>
      </c>
      <c r="H13" s="63">
        <f>+'24-03-999 Ind. CONADI'!S31</f>
        <v>0</v>
      </c>
      <c r="I13" s="63">
        <f>+'24-03-999 Ind. CONADI'!T31</f>
        <v>0</v>
      </c>
      <c r="J13" s="63">
        <f>+'24-03-999 Ind. CONADI'!U31</f>
        <v>0</v>
      </c>
      <c r="K13" s="63">
        <f>+'24-03-999 Ind. CONADI'!V31</f>
        <v>0</v>
      </c>
      <c r="L13" s="63">
        <f>+'24-03-999 Ind. CONADI'!W31</f>
        <v>0</v>
      </c>
      <c r="M13" s="63">
        <f>+'24-03-999 Ind. CONADI'!X31</f>
        <v>0</v>
      </c>
      <c r="N13" s="63">
        <f>+'24-03-999 Ind. CONADI'!Y31</f>
        <v>0</v>
      </c>
      <c r="O13" s="63">
        <f>+'24-03-999 Ind. CONADI'!Z31</f>
        <v>0</v>
      </c>
      <c r="P13" s="63">
        <f>+'24-03-999 Ind. CONADI'!AA31</f>
        <v>0</v>
      </c>
      <c r="Q13" s="63">
        <f>+'24-03-999 Ind. CONADI'!AB31</f>
        <v>0</v>
      </c>
      <c r="R13" s="63">
        <f>+'24-03-999 Ind. CONADI'!AC31</f>
        <v>0</v>
      </c>
      <c r="S13" s="63">
        <f>+'24-03-999 Ind. CONADI'!AD31</f>
        <v>0</v>
      </c>
      <c r="T13" s="63">
        <f>+'24-03-999 Ind. CONADI'!AE31</f>
        <v>0</v>
      </c>
      <c r="U13" s="63">
        <f>+'24-03-999 Ind. CONADI'!AF31</f>
        <v>0</v>
      </c>
      <c r="V13" s="63">
        <f>+'24-03-999 Ind. CONADI'!AG31</f>
        <v>0</v>
      </c>
      <c r="W13" s="63">
        <f>+'24-03-999 Ind. CONADI'!AH31</f>
        <v>0</v>
      </c>
      <c r="X13" s="87">
        <f>+'24-03-999 Ind. CONADI'!AI31</f>
        <v>0</v>
      </c>
      <c r="Y13" s="87">
        <f>+'24-03-999 Ind. CONADI'!AJ31</f>
        <v>0</v>
      </c>
    </row>
    <row r="14" spans="1:25" ht="24.75" customHeight="1" x14ac:dyDescent="0.25">
      <c r="A14" s="86" t="s">
        <v>56</v>
      </c>
      <c r="B14" s="63">
        <f>+'24-03-999 Ind. CONADI'!J35</f>
        <v>0</v>
      </c>
      <c r="C14" s="63">
        <f>+'24-03-999 Ind. CONADI'!K35</f>
        <v>0</v>
      </c>
      <c r="D14" s="63">
        <f>+'24-03-999 Ind. CONADI'!M35</f>
        <v>0</v>
      </c>
      <c r="E14" s="63">
        <f>+'24-03-999 Ind. CONADI'!N35</f>
        <v>0</v>
      </c>
      <c r="F14" s="63">
        <f>+'24-03-999 Ind. CONADI'!O35</f>
        <v>0</v>
      </c>
      <c r="G14" s="63">
        <f>+'24-03-999 Ind. CONADI'!R35</f>
        <v>0</v>
      </c>
      <c r="H14" s="63">
        <f>+'24-03-999 Ind. CONADI'!S35</f>
        <v>0</v>
      </c>
      <c r="I14" s="63">
        <f>+'24-03-999 Ind. CONADI'!T35</f>
        <v>0</v>
      </c>
      <c r="J14" s="63">
        <f>+'24-03-999 Ind. CONADI'!U35</f>
        <v>0</v>
      </c>
      <c r="K14" s="63">
        <f>+'24-03-999 Ind. CONADI'!V35</f>
        <v>0</v>
      </c>
      <c r="L14" s="63">
        <f>+'24-03-999 Ind. CONADI'!W35</f>
        <v>0</v>
      </c>
      <c r="M14" s="63">
        <f>+'24-03-999 Ind. CONADI'!X35</f>
        <v>0</v>
      </c>
      <c r="N14" s="63">
        <f>+'24-03-999 Ind. CONADI'!Y35</f>
        <v>0</v>
      </c>
      <c r="O14" s="63">
        <f>+'24-03-999 Ind. CONADI'!Z35</f>
        <v>0</v>
      </c>
      <c r="P14" s="63">
        <f>+'24-03-999 Ind. CONADI'!AA35</f>
        <v>0</v>
      </c>
      <c r="Q14" s="63">
        <f>+'24-03-999 Ind. CONADI'!AB35</f>
        <v>0</v>
      </c>
      <c r="R14" s="63">
        <f>+'24-03-999 Ind. CONADI'!AC35</f>
        <v>0</v>
      </c>
      <c r="S14" s="63">
        <f>+'24-03-999 Ind. CONADI'!AD35</f>
        <v>0</v>
      </c>
      <c r="T14" s="63">
        <f>+'24-03-999 Ind. CONADI'!AE35</f>
        <v>0</v>
      </c>
      <c r="U14" s="63">
        <f>+'24-03-999 Ind. CONADI'!AF35</f>
        <v>0</v>
      </c>
      <c r="V14" s="63">
        <f>+'24-03-999 Ind. CONADI'!AG35</f>
        <v>0</v>
      </c>
      <c r="W14" s="63">
        <f>+'24-03-999 Ind. CONADI'!AH35</f>
        <v>0</v>
      </c>
      <c r="X14" s="87">
        <f>+'24-03-999 Ind. CONADI'!AI35</f>
        <v>0</v>
      </c>
      <c r="Y14" s="87">
        <f>+'24-03-999 Ind. CONADI'!AJ35</f>
        <v>0</v>
      </c>
    </row>
    <row r="15" spans="1:25" ht="24.75" customHeight="1" x14ac:dyDescent="0.25">
      <c r="A15" s="86" t="s">
        <v>58</v>
      </c>
      <c r="B15" s="63">
        <f>+'24-03-999 Ind. CONADI'!J39</f>
        <v>0</v>
      </c>
      <c r="C15" s="63">
        <f>+'24-03-999 Ind. CONADI'!K39</f>
        <v>0</v>
      </c>
      <c r="D15" s="63">
        <f>+'24-03-999 Ind. CONADI'!M39</f>
        <v>0</v>
      </c>
      <c r="E15" s="63">
        <f>+'24-03-999 Ind. CONADI'!N39</f>
        <v>0</v>
      </c>
      <c r="F15" s="63">
        <f>+'24-03-999 Ind. CONADI'!O39</f>
        <v>0</v>
      </c>
      <c r="G15" s="63">
        <f>+'24-03-999 Ind. CONADI'!R39</f>
        <v>0</v>
      </c>
      <c r="H15" s="63">
        <f>+'24-03-999 Ind. CONADI'!S39</f>
        <v>0</v>
      </c>
      <c r="I15" s="63">
        <f>+'24-03-999 Ind. CONADI'!T39</f>
        <v>0</v>
      </c>
      <c r="J15" s="63">
        <f>+'24-03-999 Ind. CONADI'!U39</f>
        <v>0</v>
      </c>
      <c r="K15" s="63">
        <f>+'24-03-999 Ind. CONADI'!V39</f>
        <v>0</v>
      </c>
      <c r="L15" s="63">
        <f>+'24-03-999 Ind. CONADI'!W39</f>
        <v>0</v>
      </c>
      <c r="M15" s="63">
        <f>+'24-03-999 Ind. CONADI'!X39</f>
        <v>0</v>
      </c>
      <c r="N15" s="63">
        <f>+'24-03-999 Ind. CONADI'!Y39</f>
        <v>0</v>
      </c>
      <c r="O15" s="63">
        <f>+'24-03-999 Ind. CONADI'!Z39</f>
        <v>0</v>
      </c>
      <c r="P15" s="63">
        <f>+'24-03-999 Ind. CONADI'!AA39</f>
        <v>0</v>
      </c>
      <c r="Q15" s="63">
        <f>+'24-03-999 Ind. CONADI'!AB39</f>
        <v>0</v>
      </c>
      <c r="R15" s="63">
        <f>+'24-03-999 Ind. CONADI'!AC39</f>
        <v>0</v>
      </c>
      <c r="S15" s="63">
        <f>+'24-03-999 Ind. CONADI'!AD39</f>
        <v>0</v>
      </c>
      <c r="T15" s="63">
        <f>+'24-03-999 Ind. CONADI'!AE39</f>
        <v>0</v>
      </c>
      <c r="U15" s="63">
        <f>+'24-03-999 Ind. CONADI'!AF39</f>
        <v>0</v>
      </c>
      <c r="V15" s="63">
        <f>+'24-03-999 Ind. CONADI'!AG39</f>
        <v>0</v>
      </c>
      <c r="W15" s="63">
        <f>+'24-03-999 Ind. CONADI'!AH39</f>
        <v>0</v>
      </c>
      <c r="X15" s="87">
        <f>+'24-03-999 Ind. CONADI'!AI39</f>
        <v>0</v>
      </c>
      <c r="Y15" s="87">
        <f>+'24-03-999 Ind. CONADI'!AJ39</f>
        <v>0</v>
      </c>
    </row>
    <row r="16" spans="1:25" ht="24.75" customHeight="1" x14ac:dyDescent="0.25">
      <c r="A16" s="86" t="s">
        <v>60</v>
      </c>
      <c r="B16" s="63">
        <f>+'24-03-999 Ind. CONADI'!J43</f>
        <v>0</v>
      </c>
      <c r="C16" s="63">
        <f>+'24-03-999 Ind. CONADI'!K43</f>
        <v>0</v>
      </c>
      <c r="D16" s="63">
        <f>+'24-03-999 Ind. CONADI'!M43</f>
        <v>0</v>
      </c>
      <c r="E16" s="63">
        <f>+'24-03-999 Ind. CONADI'!N43</f>
        <v>0</v>
      </c>
      <c r="F16" s="63">
        <f>+'24-03-999 Ind. CONADI'!O43</f>
        <v>0</v>
      </c>
      <c r="G16" s="63">
        <f>+'24-03-999 Ind. CONADI'!R43</f>
        <v>0</v>
      </c>
      <c r="H16" s="63">
        <f>+'24-03-999 Ind. CONADI'!S43</f>
        <v>0</v>
      </c>
      <c r="I16" s="63">
        <f>+'24-03-999 Ind. CONADI'!T43</f>
        <v>0</v>
      </c>
      <c r="J16" s="63">
        <f>+'24-03-999 Ind. CONADI'!U43</f>
        <v>0</v>
      </c>
      <c r="K16" s="63">
        <f>+'24-03-999 Ind. CONADI'!V43</f>
        <v>0</v>
      </c>
      <c r="L16" s="63">
        <f>+'24-03-999 Ind. CONADI'!W43</f>
        <v>0</v>
      </c>
      <c r="M16" s="63">
        <f>+'24-03-999 Ind. CONADI'!X43</f>
        <v>0</v>
      </c>
      <c r="N16" s="63">
        <f>+'24-03-999 Ind. CONADI'!Y43</f>
        <v>0</v>
      </c>
      <c r="O16" s="63">
        <f>+'24-03-999 Ind. CONADI'!Z43</f>
        <v>0</v>
      </c>
      <c r="P16" s="63">
        <f>+'24-03-999 Ind. CONADI'!AA43</f>
        <v>0</v>
      </c>
      <c r="Q16" s="63">
        <f>+'24-03-999 Ind. CONADI'!AB43</f>
        <v>0</v>
      </c>
      <c r="R16" s="63">
        <f>+'24-03-999 Ind. CONADI'!AC43</f>
        <v>0</v>
      </c>
      <c r="S16" s="63">
        <f>+'24-03-999 Ind. CONADI'!AD43</f>
        <v>0</v>
      </c>
      <c r="T16" s="63">
        <f>+'24-03-999 Ind. CONADI'!AE43</f>
        <v>0</v>
      </c>
      <c r="U16" s="63">
        <f>+'24-03-999 Ind. CONADI'!AF43</f>
        <v>0</v>
      </c>
      <c r="V16" s="63">
        <f>+'24-03-999 Ind. CONADI'!AG43</f>
        <v>0</v>
      </c>
      <c r="W16" s="63">
        <f>+'24-03-999 Ind. CONADI'!AH43</f>
        <v>0</v>
      </c>
      <c r="X16" s="87">
        <f>+'24-03-999 Ind. CONADI'!AI43</f>
        <v>0</v>
      </c>
      <c r="Y16" s="87">
        <f>+'24-03-999 Ind. CONADI'!AJ43</f>
        <v>0</v>
      </c>
    </row>
    <row r="17" spans="1:25" ht="24.75" customHeight="1" x14ac:dyDescent="0.25">
      <c r="A17" s="86" t="s">
        <v>62</v>
      </c>
      <c r="B17" s="63">
        <f>+'24-03-999 Ind. CONADI'!J47</f>
        <v>0</v>
      </c>
      <c r="C17" s="63">
        <f>+'24-03-999 Ind. CONADI'!K47</f>
        <v>0</v>
      </c>
      <c r="D17" s="63">
        <f>+'24-03-999 Ind. CONADI'!M47</f>
        <v>0</v>
      </c>
      <c r="E17" s="63">
        <f>+'24-03-999 Ind. CONADI'!N47</f>
        <v>0</v>
      </c>
      <c r="F17" s="63">
        <f>+'24-03-999 Ind. CONADI'!O47</f>
        <v>0</v>
      </c>
      <c r="G17" s="63">
        <f>+'24-03-999 Ind. CONADI'!R47</f>
        <v>0</v>
      </c>
      <c r="H17" s="63">
        <f>+'24-03-999 Ind. CONADI'!S47</f>
        <v>0</v>
      </c>
      <c r="I17" s="63">
        <f>+'24-03-999 Ind. CONADI'!T47</f>
        <v>0</v>
      </c>
      <c r="J17" s="63">
        <f>+'24-03-999 Ind. CONADI'!U47</f>
        <v>0</v>
      </c>
      <c r="K17" s="63">
        <f>+'24-03-999 Ind. CONADI'!V47</f>
        <v>0</v>
      </c>
      <c r="L17" s="63">
        <f>+'24-03-999 Ind. CONADI'!W47</f>
        <v>0</v>
      </c>
      <c r="M17" s="63">
        <f>+'24-03-999 Ind. CONADI'!X47</f>
        <v>0</v>
      </c>
      <c r="N17" s="63">
        <f>+'24-03-999 Ind. CONADI'!Y47</f>
        <v>0</v>
      </c>
      <c r="O17" s="63">
        <f>+'24-03-999 Ind. CONADI'!Z47</f>
        <v>0</v>
      </c>
      <c r="P17" s="63">
        <f>+'24-03-999 Ind. CONADI'!AA47</f>
        <v>0</v>
      </c>
      <c r="Q17" s="63">
        <f>+'24-03-999 Ind. CONADI'!AB47</f>
        <v>0</v>
      </c>
      <c r="R17" s="63">
        <f>+'24-03-999 Ind. CONADI'!AC47</f>
        <v>0</v>
      </c>
      <c r="S17" s="63">
        <f>+'24-03-999 Ind. CONADI'!AD47</f>
        <v>0</v>
      </c>
      <c r="T17" s="63">
        <f>+'24-03-999 Ind. CONADI'!AE47</f>
        <v>0</v>
      </c>
      <c r="U17" s="63">
        <f>+'24-03-999 Ind. CONADI'!AF47</f>
        <v>0</v>
      </c>
      <c r="V17" s="63">
        <f>+'24-03-999 Ind. CONADI'!AG47</f>
        <v>0</v>
      </c>
      <c r="W17" s="63">
        <f>+'24-03-999 Ind. CONADI'!AH47</f>
        <v>0</v>
      </c>
      <c r="X17" s="87">
        <f>+'24-03-999 Ind. CONADI'!AI47</f>
        <v>0</v>
      </c>
      <c r="Y17" s="87">
        <f>+'24-03-999 Ind. CONADI'!AJ44</f>
        <v>0</v>
      </c>
    </row>
    <row r="18" spans="1:25" ht="24.75" customHeight="1" x14ac:dyDescent="0.25">
      <c r="A18" s="86" t="s">
        <v>64</v>
      </c>
      <c r="B18" s="63">
        <f>+'24-03-999 Ind. CONADI'!J51</f>
        <v>0</v>
      </c>
      <c r="C18" s="63">
        <f>+'24-03-999 Ind. CONADI'!K51</f>
        <v>0</v>
      </c>
      <c r="D18" s="63">
        <f>+'24-03-999 Ind. CONADI'!M51</f>
        <v>0</v>
      </c>
      <c r="E18" s="63">
        <f>+'24-03-999 Ind. CONADI'!N51</f>
        <v>0</v>
      </c>
      <c r="F18" s="63">
        <f>+'24-03-999 Ind. CONADI'!O51</f>
        <v>0</v>
      </c>
      <c r="G18" s="63">
        <f>+'24-03-999 Ind. CONADI'!R51</f>
        <v>0</v>
      </c>
      <c r="H18" s="63">
        <f>+'24-03-999 Ind. CONADI'!S51</f>
        <v>0</v>
      </c>
      <c r="I18" s="63">
        <f>+'24-03-999 Ind. CONADI'!T51</f>
        <v>0</v>
      </c>
      <c r="J18" s="63">
        <f>+'24-03-999 Ind. CONADI'!U51</f>
        <v>0</v>
      </c>
      <c r="K18" s="63">
        <f>+'24-03-999 Ind. CONADI'!V51</f>
        <v>0</v>
      </c>
      <c r="L18" s="63">
        <f>+'24-03-999 Ind. CONADI'!W51</f>
        <v>0</v>
      </c>
      <c r="M18" s="63">
        <f>+'24-03-999 Ind. CONADI'!X51</f>
        <v>0</v>
      </c>
      <c r="N18" s="63">
        <f>+'24-03-999 Ind. CONADI'!Y51</f>
        <v>0</v>
      </c>
      <c r="O18" s="63">
        <f>+'24-03-999 Ind. CONADI'!Z51</f>
        <v>0</v>
      </c>
      <c r="P18" s="63">
        <f>+'24-03-999 Ind. CONADI'!AA51</f>
        <v>0</v>
      </c>
      <c r="Q18" s="63">
        <f>+'24-03-999 Ind. CONADI'!AB51</f>
        <v>0</v>
      </c>
      <c r="R18" s="63">
        <f>+'24-03-999 Ind. CONADI'!AC51</f>
        <v>0</v>
      </c>
      <c r="S18" s="63">
        <f>+'24-03-999 Ind. CONADI'!AD51</f>
        <v>0</v>
      </c>
      <c r="T18" s="63">
        <f>+'24-03-999 Ind. CONADI'!AE51</f>
        <v>0</v>
      </c>
      <c r="U18" s="63">
        <f>+'24-03-999 Ind. CONADI'!AF51</f>
        <v>0</v>
      </c>
      <c r="V18" s="63">
        <f>+'24-03-999 Ind. CONADI'!AG51</f>
        <v>0</v>
      </c>
      <c r="W18" s="63">
        <f>+'24-03-999 Ind. CONADI'!AH51</f>
        <v>0</v>
      </c>
      <c r="X18" s="87">
        <f>+'24-03-999 Ind. CONADI'!AI51</f>
        <v>0</v>
      </c>
      <c r="Y18" s="87">
        <f>+'24-03-999 Ind. CONADI'!AJ51</f>
        <v>0</v>
      </c>
    </row>
    <row r="19" spans="1:25" ht="24.75" customHeight="1" x14ac:dyDescent="0.25">
      <c r="A19" s="86" t="s">
        <v>66</v>
      </c>
      <c r="B19" s="63">
        <f>+'24-03-999 Ind. CONADI'!J55</f>
        <v>0</v>
      </c>
      <c r="C19" s="63">
        <f>+'24-03-999 Ind. CONADI'!K55</f>
        <v>0</v>
      </c>
      <c r="D19" s="63">
        <f>+'24-03-999 Ind. CONADI'!M55</f>
        <v>0</v>
      </c>
      <c r="E19" s="63">
        <f>+'24-03-999 Ind. CONADI'!N55</f>
        <v>0</v>
      </c>
      <c r="F19" s="63">
        <f>+'24-03-999 Ind. CONADI'!O55</f>
        <v>0</v>
      </c>
      <c r="G19" s="63">
        <f>+'24-03-999 Ind. CONADI'!R55</f>
        <v>0</v>
      </c>
      <c r="H19" s="63">
        <f>+'24-03-999 Ind. CONADI'!S55</f>
        <v>0</v>
      </c>
      <c r="I19" s="63">
        <f>+'24-03-999 Ind. CONADI'!T55</f>
        <v>0</v>
      </c>
      <c r="J19" s="63">
        <f>+'24-03-999 Ind. CONADI'!U55</f>
        <v>0</v>
      </c>
      <c r="K19" s="63">
        <f>+'24-03-999 Ind. CONADI'!V55</f>
        <v>0</v>
      </c>
      <c r="L19" s="63">
        <f>+'24-03-999 Ind. CONADI'!W55</f>
        <v>0</v>
      </c>
      <c r="M19" s="63">
        <f>+'24-03-999 Ind. CONADI'!X55</f>
        <v>0</v>
      </c>
      <c r="N19" s="63">
        <f>+'24-03-999 Ind. CONADI'!Y55</f>
        <v>0</v>
      </c>
      <c r="O19" s="63">
        <f>+'24-03-999 Ind. CONADI'!Z55</f>
        <v>0</v>
      </c>
      <c r="P19" s="63">
        <f>+'24-03-999 Ind. CONADI'!AA55</f>
        <v>0</v>
      </c>
      <c r="Q19" s="63">
        <f>+'24-03-999 Ind. CONADI'!AB55</f>
        <v>0</v>
      </c>
      <c r="R19" s="63">
        <f>+'24-03-999 Ind. CONADI'!AC55</f>
        <v>0</v>
      </c>
      <c r="S19" s="63">
        <f>+'24-03-999 Ind. CONADI'!AD55</f>
        <v>0</v>
      </c>
      <c r="T19" s="63">
        <f>+'24-03-999 Ind. CONADI'!AE55</f>
        <v>0</v>
      </c>
      <c r="U19" s="63">
        <f>+'24-03-999 Ind. CONADI'!AF55</f>
        <v>0</v>
      </c>
      <c r="V19" s="63">
        <f>+'24-03-999 Ind. CONADI'!AG55</f>
        <v>0</v>
      </c>
      <c r="W19" s="63">
        <f>+'24-03-999 Ind. CONADI'!AH55</f>
        <v>0</v>
      </c>
      <c r="X19" s="87">
        <f>+'24-03-999 Ind. CONADI'!AI55</f>
        <v>0</v>
      </c>
      <c r="Y19" s="87">
        <f>+'24-03-999 Ind. CONADI'!AJ55</f>
        <v>0</v>
      </c>
    </row>
    <row r="20" spans="1:25" ht="24.75" customHeight="1" x14ac:dyDescent="0.25">
      <c r="A20" s="88" t="s">
        <v>68</v>
      </c>
      <c r="B20" s="63">
        <f>+'24-03-999 Ind. CONADI'!J59</f>
        <v>0</v>
      </c>
      <c r="C20" s="63">
        <f>+'24-03-999 Ind. CONADI'!K59</f>
        <v>0</v>
      </c>
      <c r="D20" s="63">
        <f>+'24-03-999 Ind. CONADI'!M59</f>
        <v>0</v>
      </c>
      <c r="E20" s="63">
        <f>+'24-03-999 Ind. CONADI'!N59</f>
        <v>0</v>
      </c>
      <c r="F20" s="63">
        <f>+'24-03-999 Ind. CONADI'!O59</f>
        <v>0</v>
      </c>
      <c r="G20" s="63">
        <f>+'24-03-999 Ind. CONADI'!R59</f>
        <v>0</v>
      </c>
      <c r="H20" s="63">
        <f>+'24-03-999 Ind. CONADI'!S59</f>
        <v>0</v>
      </c>
      <c r="I20" s="63">
        <f>+'24-03-999 Ind. CONADI'!T59</f>
        <v>0</v>
      </c>
      <c r="J20" s="63">
        <f>+'24-03-999 Ind. CONADI'!U59</f>
        <v>0</v>
      </c>
      <c r="K20" s="63">
        <f>+'24-03-999 Ind. CONADI'!V59</f>
        <v>0</v>
      </c>
      <c r="L20" s="63">
        <f>+'24-03-999 Ind. CONADI'!W59</f>
        <v>0</v>
      </c>
      <c r="M20" s="63">
        <f>+'24-03-999 Ind. CONADI'!X59</f>
        <v>0</v>
      </c>
      <c r="N20" s="63">
        <f>+'24-03-999 Ind. CONADI'!Y59</f>
        <v>0</v>
      </c>
      <c r="O20" s="63">
        <f>+'24-03-999 Ind. CONADI'!Z59</f>
        <v>0</v>
      </c>
      <c r="P20" s="63">
        <f>+'24-03-999 Ind. CONADI'!AA59</f>
        <v>0</v>
      </c>
      <c r="Q20" s="63">
        <f>+'24-03-999 Ind. CONADI'!AB59</f>
        <v>0</v>
      </c>
      <c r="R20" s="63">
        <f>+'24-03-999 Ind. CONADI'!AC59</f>
        <v>0</v>
      </c>
      <c r="S20" s="63">
        <f>+'24-03-999 Ind. CONADI'!AD59</f>
        <v>0</v>
      </c>
      <c r="T20" s="63">
        <f>+'24-03-999 Ind. CONADI'!AE59</f>
        <v>0</v>
      </c>
      <c r="U20" s="63">
        <f>+'24-03-999 Ind. CONADI'!AF59</f>
        <v>0</v>
      </c>
      <c r="V20" s="63">
        <f>+'24-03-999 Ind. CONADI'!AG59</f>
        <v>0</v>
      </c>
      <c r="W20" s="63">
        <f>+'24-03-999 Ind. CONADI'!AH59</f>
        <v>0</v>
      </c>
      <c r="X20" s="87">
        <f>+'24-03-999 Ind. CONADI'!AI59</f>
        <v>0</v>
      </c>
      <c r="Y20" s="87">
        <f>+'24-03-999 Ind. CONADI'!AJ59</f>
        <v>0</v>
      </c>
    </row>
    <row r="21" spans="1:25" ht="24.75" customHeight="1" x14ac:dyDescent="0.25">
      <c r="A21" s="88" t="s">
        <v>70</v>
      </c>
      <c r="B21" s="63">
        <f>+'24-03-999 Ind. CONADI'!J63</f>
        <v>0</v>
      </c>
      <c r="C21" s="63">
        <f>+'24-03-999 Ind. CONADI'!K63</f>
        <v>0</v>
      </c>
      <c r="D21" s="63">
        <f>+'24-03-999 Ind. CONADI'!M63</f>
        <v>0</v>
      </c>
      <c r="E21" s="63">
        <f>+'24-03-999 Ind. CONADI'!N63</f>
        <v>0</v>
      </c>
      <c r="F21" s="63">
        <f>+'24-03-999 Ind. CONADI'!O63</f>
        <v>0</v>
      </c>
      <c r="G21" s="63">
        <f>+'24-03-999 Ind. CONADI'!R63</f>
        <v>0</v>
      </c>
      <c r="H21" s="63">
        <f>+'24-03-999 Ind. CONADI'!S63</f>
        <v>0</v>
      </c>
      <c r="I21" s="63">
        <f>+'24-03-999 Ind. CONADI'!T63</f>
        <v>0</v>
      </c>
      <c r="J21" s="63">
        <f>+'24-03-999 Ind. CONADI'!U63</f>
        <v>0</v>
      </c>
      <c r="K21" s="63">
        <f>+'24-03-999 Ind. CONADI'!V63</f>
        <v>0</v>
      </c>
      <c r="L21" s="63">
        <f>+'24-03-999 Ind. CONADI'!W63</f>
        <v>0</v>
      </c>
      <c r="M21" s="63">
        <f>+'24-03-999 Ind. CONADI'!X63</f>
        <v>0</v>
      </c>
      <c r="N21" s="63">
        <f>+'24-03-999 Ind. CONADI'!Y63</f>
        <v>0</v>
      </c>
      <c r="O21" s="63">
        <f>+'24-03-999 Ind. CONADI'!Z63</f>
        <v>0</v>
      </c>
      <c r="P21" s="63">
        <f>+'24-03-999 Ind. CONADI'!AA63</f>
        <v>0</v>
      </c>
      <c r="Q21" s="63">
        <f>+'24-03-999 Ind. CONADI'!AB63</f>
        <v>0</v>
      </c>
      <c r="R21" s="63">
        <f>+'24-03-999 Ind. CONADI'!AC63</f>
        <v>0</v>
      </c>
      <c r="S21" s="63">
        <f>+'24-03-999 Ind. CONADI'!AD63</f>
        <v>0</v>
      </c>
      <c r="T21" s="63">
        <f>+'24-03-999 Ind. CONADI'!AE63</f>
        <v>0</v>
      </c>
      <c r="U21" s="63">
        <f>+'24-03-999 Ind. CONADI'!AF63</f>
        <v>0</v>
      </c>
      <c r="V21" s="63">
        <f>+'24-03-999 Ind. CONADI'!AG63</f>
        <v>0</v>
      </c>
      <c r="W21" s="63">
        <f>+'24-03-999 Ind. CONADI'!AH63</f>
        <v>0</v>
      </c>
      <c r="X21" s="87">
        <f>+'24-03-999 Ind. CONADI'!AI63</f>
        <v>0</v>
      </c>
      <c r="Y21" s="87">
        <f>+'24-03-999 Ind. CONADI'!AJ63</f>
        <v>0</v>
      </c>
    </row>
    <row r="22" spans="1:25" ht="24.75" customHeight="1" x14ac:dyDescent="0.25">
      <c r="A22" s="88" t="s">
        <v>72</v>
      </c>
      <c r="B22" s="63">
        <f>+'24-03-999 Ind. CONADI'!J67</f>
        <v>0</v>
      </c>
      <c r="C22" s="63">
        <f>+'24-03-999 Ind. CONADI'!K67</f>
        <v>0</v>
      </c>
      <c r="D22" s="63">
        <f>+'24-03-999 Ind. CONADI'!M67</f>
        <v>0</v>
      </c>
      <c r="E22" s="63">
        <f>+'24-03-999 Ind. CONADI'!N67</f>
        <v>0</v>
      </c>
      <c r="F22" s="63">
        <f>+'24-03-999 Ind. CONADI'!O67</f>
        <v>0</v>
      </c>
      <c r="G22" s="63">
        <f>+'24-03-999 Ind. CONADI'!R67</f>
        <v>0</v>
      </c>
      <c r="H22" s="63">
        <f>+'24-03-999 Ind. CONADI'!S67</f>
        <v>0</v>
      </c>
      <c r="I22" s="63">
        <f>+'24-03-999 Ind. CONADI'!T67</f>
        <v>0</v>
      </c>
      <c r="J22" s="63">
        <f>+'24-03-999 Ind. CONADI'!U67</f>
        <v>0</v>
      </c>
      <c r="K22" s="63">
        <f>+'24-03-999 Ind. CONADI'!V67</f>
        <v>0</v>
      </c>
      <c r="L22" s="63">
        <f>+'24-03-999 Ind. CONADI'!W67</f>
        <v>0</v>
      </c>
      <c r="M22" s="63">
        <f>+'24-03-999 Ind. CONADI'!X67</f>
        <v>0</v>
      </c>
      <c r="N22" s="63">
        <f>+'24-03-999 Ind. CONADI'!Y67</f>
        <v>0</v>
      </c>
      <c r="O22" s="63">
        <f>+'24-03-999 Ind. CONADI'!Z67</f>
        <v>0</v>
      </c>
      <c r="P22" s="63">
        <f>+'24-03-999 Ind. CONADI'!AA67</f>
        <v>0</v>
      </c>
      <c r="Q22" s="63">
        <f>+'24-03-999 Ind. CONADI'!AB67</f>
        <v>0</v>
      </c>
      <c r="R22" s="63">
        <f>+'24-03-999 Ind. CONADI'!AC67</f>
        <v>0</v>
      </c>
      <c r="S22" s="63">
        <f>+'24-03-999 Ind. CONADI'!AD67</f>
        <v>0</v>
      </c>
      <c r="T22" s="63">
        <f>+'24-03-999 Ind. CONADI'!AE67</f>
        <v>0</v>
      </c>
      <c r="U22" s="63">
        <f>+'24-03-999 Ind. CONADI'!AF67</f>
        <v>0</v>
      </c>
      <c r="V22" s="63">
        <f>+'24-03-999 Ind. CONADI'!AG67</f>
        <v>0</v>
      </c>
      <c r="W22" s="63">
        <f>+'24-03-999 Ind. CONADI'!AH67</f>
        <v>0</v>
      </c>
      <c r="X22" s="87">
        <f>+'24-03-999 Ind. CONADI'!AI67</f>
        <v>0</v>
      </c>
      <c r="Y22" s="87">
        <f>+'24-03-999 Ind. CONADI'!AJ67</f>
        <v>0</v>
      </c>
    </row>
    <row r="23" spans="1:25" ht="24.75" customHeight="1" x14ac:dyDescent="0.25">
      <c r="A23" s="89" t="s">
        <v>74</v>
      </c>
      <c r="B23" s="63">
        <f>+'24-03-999 Ind. CONADI'!J70</f>
        <v>568292000</v>
      </c>
      <c r="C23" s="63">
        <f>+'24-03-999 Ind. CONADI'!K70</f>
        <v>568292000</v>
      </c>
      <c r="D23" s="63">
        <f>+'24-03-999 Ind. CONADI'!M70</f>
        <v>0</v>
      </c>
      <c r="E23" s="63">
        <f>+'24-03-999 Ind. CONADI'!N70</f>
        <v>0</v>
      </c>
      <c r="F23" s="63">
        <f>+'24-03-999 Ind. CONADI'!O70</f>
        <v>0</v>
      </c>
      <c r="G23" s="63">
        <f>+'24-03-999 Ind. CONADI'!R70</f>
        <v>0</v>
      </c>
      <c r="H23" s="63">
        <f>+'24-03-999 Ind. CONADI'!S70</f>
        <v>284146000</v>
      </c>
      <c r="I23" s="63">
        <f>+'24-03-999 Ind. CONADI'!T70</f>
        <v>0</v>
      </c>
      <c r="J23" s="63">
        <f>+'24-03-999 Ind. CONADI'!U70</f>
        <v>284146000</v>
      </c>
      <c r="K23" s="63">
        <f>+'24-03-999 Ind. CONADI'!V70</f>
        <v>0</v>
      </c>
      <c r="L23" s="63">
        <f>+'24-03-999 Ind. CONADI'!W70</f>
        <v>0</v>
      </c>
      <c r="M23" s="63">
        <f>+'24-03-999 Ind. CONADI'!X70</f>
        <v>0</v>
      </c>
      <c r="N23" s="63">
        <f>+'24-03-999 Ind. CONADI'!Y70</f>
        <v>0</v>
      </c>
      <c r="O23" s="63">
        <f>+'24-03-999 Ind. CONADI'!Z70</f>
        <v>0</v>
      </c>
      <c r="P23" s="63">
        <f>+'24-03-999 Ind. CONADI'!AA70</f>
        <v>0</v>
      </c>
      <c r="Q23" s="63">
        <f>+'24-03-999 Ind. CONADI'!AB70</f>
        <v>0</v>
      </c>
      <c r="R23" s="63">
        <f>+'24-03-999 Ind. CONADI'!AC70</f>
        <v>0</v>
      </c>
      <c r="S23" s="63">
        <f>+'24-03-999 Ind. CONADI'!AD70</f>
        <v>0</v>
      </c>
      <c r="T23" s="63">
        <f>+'24-03-999 Ind. CONADI'!AE70</f>
        <v>0</v>
      </c>
      <c r="U23" s="63">
        <f>+'24-03-999 Ind. CONADI'!AF70</f>
        <v>0</v>
      </c>
      <c r="V23" s="63">
        <f>+'24-03-999 Ind. CONADI'!AG70</f>
        <v>0</v>
      </c>
      <c r="W23" s="63">
        <f>+'24-03-999 Ind. CONADI'!AH70</f>
        <v>284146000</v>
      </c>
      <c r="X23" s="87">
        <f>+'24-03-999 Ind. CONADI'!AI70</f>
        <v>0.5</v>
      </c>
      <c r="Y23" s="87">
        <f>+'24-03-999 Ind. CONADI'!AJ70</f>
        <v>1</v>
      </c>
    </row>
    <row r="24" spans="1:25" ht="38.25" x14ac:dyDescent="0.25">
      <c r="A24" s="8" t="str">
        <f>"TOTAL ASIG."&amp;" "&amp;$A$5</f>
        <v>TOTAL ASIG. 24-03-999 "Programa de Generación de Microemprendimiento Indígena Urbano Chile Solidario - CONADI"</v>
      </c>
      <c r="B24" s="75">
        <f>SUM(B8:B23)</f>
        <v>568292000</v>
      </c>
      <c r="C24" s="75">
        <f t="shared" ref="C24:V24" si="0">SUM(C8:C23)</f>
        <v>568292000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284146000</v>
      </c>
      <c r="I24" s="75">
        <f t="shared" si="0"/>
        <v>0</v>
      </c>
      <c r="J24" s="75">
        <f t="shared" si="0"/>
        <v>284146000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284146000</v>
      </c>
      <c r="X24" s="90">
        <f>+'24-03-999 Ind. CONADI'!AI71</f>
        <v>0.5</v>
      </c>
      <c r="Y24" s="90">
        <f>'24-03-999 Ind. CONADI'!AJ71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0"/>
  <sheetViews>
    <sheetView topLeftCell="I15" zoomScale="110" zoomScaleNormal="11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82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64">
        <v>4568381000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 t="s">
        <v>314</v>
      </c>
      <c r="D69" s="51">
        <v>45511</v>
      </c>
      <c r="E69" s="69" t="s">
        <v>315</v>
      </c>
      <c r="F69" s="69" t="s">
        <v>316</v>
      </c>
      <c r="G69" s="53" t="s">
        <v>296</v>
      </c>
      <c r="H69" s="53">
        <v>45292</v>
      </c>
      <c r="I69" s="55">
        <v>45657</v>
      </c>
      <c r="J69" s="164"/>
      <c r="K69" s="99">
        <v>4568381000</v>
      </c>
      <c r="L69" s="59" t="s">
        <v>320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>
        <v>3197866700</v>
      </c>
      <c r="AB69" s="24"/>
      <c r="AC69" s="25">
        <f>SUM(Z69:AB69)</f>
        <v>3197866700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3197866700</v>
      </c>
      <c r="AI69" s="26">
        <f>IF(ISERROR(AH69/J68),0,AH69/J68)</f>
        <v>0.7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87" t="s">
        <v>75</v>
      </c>
      <c r="B70" s="188"/>
      <c r="C70" s="188"/>
      <c r="D70" s="188"/>
      <c r="E70" s="189"/>
      <c r="F70" s="187"/>
      <c r="G70" s="188"/>
      <c r="H70" s="188"/>
      <c r="I70" s="188"/>
      <c r="J70" s="75">
        <f>J68</f>
        <v>4568381000</v>
      </c>
      <c r="K70" s="75">
        <f>SUM(K69:K69)</f>
        <v>4568381000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3197866700</v>
      </c>
      <c r="AB70" s="75">
        <f t="shared" si="15"/>
        <v>0</v>
      </c>
      <c r="AC70" s="75">
        <f t="shared" si="15"/>
        <v>3197866700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3197866700</v>
      </c>
      <c r="AI70" s="78">
        <f>IF(ISERROR(AH70/J70),0,AH70/J70)</f>
        <v>0.7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95" t="str">
        <f>"TOTAL ASIG."&amp;" "&amp;$A$5</f>
        <v>TOTAL ASIG. 24-02-012 "Programa de Alimentación - JUNAEB"</v>
      </c>
      <c r="B71" s="196"/>
      <c r="C71" s="196"/>
      <c r="D71" s="196"/>
      <c r="E71" s="196"/>
      <c r="F71" s="196"/>
      <c r="G71" s="196"/>
      <c r="H71" s="196"/>
      <c r="I71" s="197"/>
      <c r="J71" s="33">
        <f>SUM(J11,J15,J19,J23,J27,J31,J35,J39,J43,J47,J51,J55,J59,J63,J67,J70)</f>
        <v>4568381000</v>
      </c>
      <c r="K71" s="33">
        <f>+K11+K15+K19+K23+K27+K31+K35+K39+K43+K47+K51+K55+K67+K59+K63+K70</f>
        <v>4568381000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3197866700</v>
      </c>
      <c r="AB71" s="33">
        <f t="shared" si="16"/>
        <v>0</v>
      </c>
      <c r="AC71" s="33">
        <f t="shared" si="16"/>
        <v>3197866700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3197866700</v>
      </c>
      <c r="AI71" s="36">
        <f>IF(ISERROR(AH71/J71),0,AH71/J71)</f>
        <v>0.7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F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topLeftCell="A9" zoomScaleNormal="100" workbookViewId="0">
      <selection activeCell="L15" sqref="L15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80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'24-02-012 Ind. JUNAEB Alimentac'!A5:U5</f>
        <v>24-02-012 "Programa de Alimentación - JUNAEB"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+'24-02-012 Ind. JUNAEB Alimentac'!J11</f>
        <v>0</v>
      </c>
      <c r="C8" s="63">
        <f>+'24-02-012 Ind. JUNAEB Alimentac'!K11</f>
        <v>0</v>
      </c>
      <c r="D8" s="63">
        <f>+'24-02-012 Ind. JUNAEB Alimentac'!M11</f>
        <v>0</v>
      </c>
      <c r="E8" s="63">
        <f>+'24-02-012 Ind. JUNAEB Alimentac'!N11</f>
        <v>0</v>
      </c>
      <c r="F8" s="63">
        <f>+'24-02-012 Ind. JUNAEB Alimentac'!O11</f>
        <v>0</v>
      </c>
      <c r="G8" s="63">
        <f>+'24-02-012 Ind. JUNAEB Alimentac'!R11</f>
        <v>0</v>
      </c>
      <c r="H8" s="63">
        <f>+'24-02-012 Ind. JUNAEB Alimentac'!S11</f>
        <v>0</v>
      </c>
      <c r="I8" s="63">
        <f>+'24-02-012 Ind. JUNAEB Alimentac'!T11</f>
        <v>0</v>
      </c>
      <c r="J8" s="63">
        <f>+'24-02-012 Ind. JUNAEB Alimentac'!U11</f>
        <v>0</v>
      </c>
      <c r="K8" s="63">
        <f>+'24-02-012 Ind. JUNAEB Alimentac'!V11</f>
        <v>0</v>
      </c>
      <c r="L8" s="63">
        <f>+'24-02-012 Ind. JUNAEB Alimentac'!W11</f>
        <v>0</v>
      </c>
      <c r="M8" s="63">
        <f>+'24-02-012 Ind. JUNAEB Alimentac'!X11</f>
        <v>0</v>
      </c>
      <c r="N8" s="63">
        <f>+'24-02-012 Ind. JUNAEB Alimentac'!Y11</f>
        <v>0</v>
      </c>
      <c r="O8" s="63">
        <f>+'24-02-012 Ind. JUNAEB Alimentac'!Z11</f>
        <v>0</v>
      </c>
      <c r="P8" s="63">
        <f>+'24-02-012 Ind. JUNAEB Alimentac'!AA11</f>
        <v>0</v>
      </c>
      <c r="Q8" s="63">
        <f>+'24-02-012 Ind. JUNAEB Alimentac'!AB11</f>
        <v>0</v>
      </c>
      <c r="R8" s="63">
        <f>+'24-02-012 Ind. JUNAEB Alimentac'!AC11</f>
        <v>0</v>
      </c>
      <c r="S8" s="63">
        <f>+'24-02-012 Ind. JUNAEB Alimentac'!AD11</f>
        <v>0</v>
      </c>
      <c r="T8" s="63">
        <f>+'24-02-012 Ind. JUNAEB Alimentac'!AE11</f>
        <v>0</v>
      </c>
      <c r="U8" s="63">
        <f>+'24-02-012 Ind. JUNAEB Alimentac'!AF11</f>
        <v>0</v>
      </c>
      <c r="V8" s="63">
        <f>+'24-02-012 Ind. JUNAEB Alimentac'!AG11</f>
        <v>0</v>
      </c>
      <c r="W8" s="63">
        <f>+'24-02-012 Ind. JUNAEB Alimentac'!AH11</f>
        <v>0</v>
      </c>
      <c r="X8" s="87">
        <f>+'24-02-012 Ind. JUNAEB Alimentac'!AI11</f>
        <v>0</v>
      </c>
      <c r="Y8" s="87">
        <f>+'24-02-012 Ind. JUNAEB Alimentac'!AJ11</f>
        <v>0</v>
      </c>
    </row>
    <row r="9" spans="1:25" ht="24.75" customHeight="1" x14ac:dyDescent="0.25">
      <c r="A9" s="86" t="s">
        <v>46</v>
      </c>
      <c r="B9" s="63">
        <f>+'24-02-012 Ind. JUNAEB Alimentac'!J15</f>
        <v>0</v>
      </c>
      <c r="C9" s="63">
        <f>+'24-02-012 Ind. JUNAEB Alimentac'!K15</f>
        <v>0</v>
      </c>
      <c r="D9" s="63">
        <f>+'24-02-012 Ind. JUNAEB Alimentac'!M15</f>
        <v>0</v>
      </c>
      <c r="E9" s="63">
        <f>+'24-02-012 Ind. JUNAEB Alimentac'!N15</f>
        <v>0</v>
      </c>
      <c r="F9" s="63">
        <f>+'24-02-012 Ind. JUNAEB Alimentac'!O15</f>
        <v>0</v>
      </c>
      <c r="G9" s="63">
        <f>+'24-02-012 Ind. JUNAEB Alimentac'!R15</f>
        <v>0</v>
      </c>
      <c r="H9" s="63">
        <f>+'24-02-012 Ind. JUNAEB Alimentac'!S15</f>
        <v>0</v>
      </c>
      <c r="I9" s="63">
        <f>+'24-02-012 Ind. JUNAEB Alimentac'!T15</f>
        <v>0</v>
      </c>
      <c r="J9" s="63">
        <f>+'24-02-012 Ind. JUNAEB Alimentac'!U15</f>
        <v>0</v>
      </c>
      <c r="K9" s="63">
        <f>+'24-02-012 Ind. JUNAEB Alimentac'!V15</f>
        <v>0</v>
      </c>
      <c r="L9" s="63">
        <f>+'24-02-012 Ind. JUNAEB Alimentac'!W15</f>
        <v>0</v>
      </c>
      <c r="M9" s="63">
        <f>+'24-02-012 Ind. JUNAEB Alimentac'!X15</f>
        <v>0</v>
      </c>
      <c r="N9" s="63">
        <f>+'24-02-012 Ind. JUNAEB Alimentac'!Y15</f>
        <v>0</v>
      </c>
      <c r="O9" s="63">
        <f>+'24-02-012 Ind. JUNAEB Alimentac'!Z15</f>
        <v>0</v>
      </c>
      <c r="P9" s="63">
        <f>+'24-02-012 Ind. JUNAEB Alimentac'!AA15</f>
        <v>0</v>
      </c>
      <c r="Q9" s="63">
        <f>+'24-02-012 Ind. JUNAEB Alimentac'!AB15</f>
        <v>0</v>
      </c>
      <c r="R9" s="63">
        <f>+'24-02-012 Ind. JUNAEB Alimentac'!AC15</f>
        <v>0</v>
      </c>
      <c r="S9" s="63">
        <f>+'24-02-012 Ind. JUNAEB Alimentac'!AD15</f>
        <v>0</v>
      </c>
      <c r="T9" s="63">
        <f>+'24-02-012 Ind. JUNAEB Alimentac'!AE15</f>
        <v>0</v>
      </c>
      <c r="U9" s="63">
        <f>+'24-02-012 Ind. JUNAEB Alimentac'!AF15</f>
        <v>0</v>
      </c>
      <c r="V9" s="63">
        <f>+'24-02-012 Ind. JUNAEB Alimentac'!AG15</f>
        <v>0</v>
      </c>
      <c r="W9" s="63">
        <f>+'24-02-012 Ind. JUNAEB Alimentac'!AH15</f>
        <v>0</v>
      </c>
      <c r="X9" s="87">
        <f>+'24-02-012 Ind. JUNAEB Alimentac'!AI15</f>
        <v>0</v>
      </c>
      <c r="Y9" s="87">
        <f>+'24-02-012 Ind. JUNAEB Alimentac'!AJ15</f>
        <v>0</v>
      </c>
    </row>
    <row r="10" spans="1:25" ht="24.75" customHeight="1" x14ac:dyDescent="0.25">
      <c r="A10" s="86" t="s">
        <v>48</v>
      </c>
      <c r="B10" s="63">
        <f>+'24-02-012 Ind. JUNAEB Alimentac'!J19</f>
        <v>0</v>
      </c>
      <c r="C10" s="63">
        <f>+'24-02-012 Ind. JUNAEB Alimentac'!K19</f>
        <v>0</v>
      </c>
      <c r="D10" s="63">
        <f>+'24-02-012 Ind. JUNAEB Alimentac'!M19</f>
        <v>0</v>
      </c>
      <c r="E10" s="63">
        <f>+'24-02-012 Ind. JUNAEB Alimentac'!N19</f>
        <v>0</v>
      </c>
      <c r="F10" s="63">
        <f>+'24-02-012 Ind. JUNAEB Alimentac'!O19</f>
        <v>0</v>
      </c>
      <c r="G10" s="63">
        <f>+'24-02-012 Ind. JUNAEB Alimentac'!R19</f>
        <v>0</v>
      </c>
      <c r="H10" s="63">
        <f>+'24-02-012 Ind. JUNAEB Alimentac'!S19</f>
        <v>0</v>
      </c>
      <c r="I10" s="63">
        <f>+'24-02-012 Ind. JUNAEB Alimentac'!T19</f>
        <v>0</v>
      </c>
      <c r="J10" s="63">
        <f>+'24-02-012 Ind. JUNAEB Alimentac'!U19</f>
        <v>0</v>
      </c>
      <c r="K10" s="63">
        <f>+'24-02-012 Ind. JUNAEB Alimentac'!V19</f>
        <v>0</v>
      </c>
      <c r="L10" s="63">
        <f>+'24-02-012 Ind. JUNAEB Alimentac'!W19</f>
        <v>0</v>
      </c>
      <c r="M10" s="63">
        <f>+'24-02-012 Ind. JUNAEB Alimentac'!X19</f>
        <v>0</v>
      </c>
      <c r="N10" s="63">
        <f>+'24-02-012 Ind. JUNAEB Alimentac'!Y19</f>
        <v>0</v>
      </c>
      <c r="O10" s="63">
        <f>+'24-02-012 Ind. JUNAEB Alimentac'!Z19</f>
        <v>0</v>
      </c>
      <c r="P10" s="63">
        <f>+'24-02-012 Ind. JUNAEB Alimentac'!AA19</f>
        <v>0</v>
      </c>
      <c r="Q10" s="63">
        <f>+'24-02-012 Ind. JUNAEB Alimentac'!AB19</f>
        <v>0</v>
      </c>
      <c r="R10" s="63">
        <f>+'24-02-012 Ind. JUNAEB Alimentac'!AC19</f>
        <v>0</v>
      </c>
      <c r="S10" s="63">
        <f>+'24-02-012 Ind. JUNAEB Alimentac'!AD19</f>
        <v>0</v>
      </c>
      <c r="T10" s="63">
        <f>+'24-02-012 Ind. JUNAEB Alimentac'!AE19</f>
        <v>0</v>
      </c>
      <c r="U10" s="63">
        <f>+'24-02-012 Ind. JUNAEB Alimentac'!AF19</f>
        <v>0</v>
      </c>
      <c r="V10" s="63">
        <f>+'24-02-012 Ind. JUNAEB Alimentac'!AG19</f>
        <v>0</v>
      </c>
      <c r="W10" s="63">
        <f>+'24-02-012 Ind. JUNAEB Alimentac'!AH19</f>
        <v>0</v>
      </c>
      <c r="X10" s="87">
        <f>+'24-02-012 Ind. JUNAEB Alimentac'!AI19</f>
        <v>0</v>
      </c>
      <c r="Y10" s="87">
        <f>+'24-02-012 Ind. JUNAEB Alimentac'!AJ19</f>
        <v>0</v>
      </c>
    </row>
    <row r="11" spans="1:25" ht="24.75" customHeight="1" x14ac:dyDescent="0.25">
      <c r="A11" s="86" t="s">
        <v>50</v>
      </c>
      <c r="B11" s="63">
        <f>+'24-02-012 Ind. JUNAEB Alimentac'!J23</f>
        <v>0</v>
      </c>
      <c r="C11" s="63">
        <f>+'24-02-012 Ind. JUNAEB Alimentac'!K23</f>
        <v>0</v>
      </c>
      <c r="D11" s="63">
        <f>+'24-02-012 Ind. JUNAEB Alimentac'!M23</f>
        <v>0</v>
      </c>
      <c r="E11" s="63">
        <f>+'24-02-012 Ind. JUNAEB Alimentac'!N23</f>
        <v>0</v>
      </c>
      <c r="F11" s="63">
        <f>+'24-02-012 Ind. JUNAEB Alimentac'!O23</f>
        <v>0</v>
      </c>
      <c r="G11" s="63">
        <f>+'24-02-012 Ind. JUNAEB Alimentac'!R23</f>
        <v>0</v>
      </c>
      <c r="H11" s="63">
        <f>+'24-02-012 Ind. JUNAEB Alimentac'!S23</f>
        <v>0</v>
      </c>
      <c r="I11" s="63">
        <f>+'24-02-012 Ind. JUNAEB Alimentac'!T23</f>
        <v>0</v>
      </c>
      <c r="J11" s="63">
        <f>+'24-02-012 Ind. JUNAEB Alimentac'!U23</f>
        <v>0</v>
      </c>
      <c r="K11" s="63">
        <f>+'24-02-012 Ind. JUNAEB Alimentac'!V23</f>
        <v>0</v>
      </c>
      <c r="L11" s="63">
        <f>+'24-02-012 Ind. JUNAEB Alimentac'!W23</f>
        <v>0</v>
      </c>
      <c r="M11" s="63">
        <f>+'24-02-012 Ind. JUNAEB Alimentac'!X23</f>
        <v>0</v>
      </c>
      <c r="N11" s="63">
        <f>+'24-02-012 Ind. JUNAEB Alimentac'!Y23</f>
        <v>0</v>
      </c>
      <c r="O11" s="63">
        <f>+'24-02-012 Ind. JUNAEB Alimentac'!Z23</f>
        <v>0</v>
      </c>
      <c r="P11" s="63">
        <f>+'24-02-012 Ind. JUNAEB Alimentac'!AA23</f>
        <v>0</v>
      </c>
      <c r="Q11" s="63">
        <f>+'24-02-012 Ind. JUNAEB Alimentac'!AB23</f>
        <v>0</v>
      </c>
      <c r="R11" s="63">
        <f>+'24-02-012 Ind. JUNAEB Alimentac'!AC23</f>
        <v>0</v>
      </c>
      <c r="S11" s="63">
        <f>+'24-02-012 Ind. JUNAEB Alimentac'!AD23</f>
        <v>0</v>
      </c>
      <c r="T11" s="63">
        <f>+'24-02-012 Ind. JUNAEB Alimentac'!AE23</f>
        <v>0</v>
      </c>
      <c r="U11" s="63">
        <f>+'24-02-012 Ind. JUNAEB Alimentac'!AF23</f>
        <v>0</v>
      </c>
      <c r="V11" s="63">
        <f>+'24-02-012 Ind. JUNAEB Alimentac'!AG23</f>
        <v>0</v>
      </c>
      <c r="W11" s="63">
        <f>+'24-02-012 Ind. JUNAEB Alimentac'!AH23</f>
        <v>0</v>
      </c>
      <c r="X11" s="87">
        <f>+'24-02-012 Ind. JUNAEB Alimentac'!AI23</f>
        <v>0</v>
      </c>
      <c r="Y11" s="87">
        <f>+'24-02-012 Ind. JUNAEB Alimentac'!AJ23</f>
        <v>0</v>
      </c>
    </row>
    <row r="12" spans="1:25" ht="24.75" customHeight="1" x14ac:dyDescent="0.25">
      <c r="A12" s="86" t="s">
        <v>52</v>
      </c>
      <c r="B12" s="63">
        <f>+'24-02-012 Ind. JUNAEB Alimentac'!J27</f>
        <v>0</v>
      </c>
      <c r="C12" s="63">
        <f>+'24-02-012 Ind. JUNAEB Alimentac'!K27</f>
        <v>0</v>
      </c>
      <c r="D12" s="63">
        <f>+'24-02-012 Ind. JUNAEB Alimentac'!M27</f>
        <v>0</v>
      </c>
      <c r="E12" s="63">
        <f>+'24-02-012 Ind. JUNAEB Alimentac'!N27</f>
        <v>0</v>
      </c>
      <c r="F12" s="63">
        <f>+'24-02-012 Ind. JUNAEB Alimentac'!O27</f>
        <v>0</v>
      </c>
      <c r="G12" s="63">
        <f>+'24-02-012 Ind. JUNAEB Alimentac'!R27</f>
        <v>0</v>
      </c>
      <c r="H12" s="63">
        <f>+'24-02-012 Ind. JUNAEB Alimentac'!S27</f>
        <v>0</v>
      </c>
      <c r="I12" s="63">
        <f>+'24-02-012 Ind. JUNAEB Alimentac'!T27</f>
        <v>0</v>
      </c>
      <c r="J12" s="63">
        <f>+'24-02-012 Ind. JUNAEB Alimentac'!U27</f>
        <v>0</v>
      </c>
      <c r="K12" s="63">
        <f>+'24-02-012 Ind. JUNAEB Alimentac'!V27</f>
        <v>0</v>
      </c>
      <c r="L12" s="63">
        <f>+'24-02-012 Ind. JUNAEB Alimentac'!W27</f>
        <v>0</v>
      </c>
      <c r="M12" s="63">
        <f>+'24-02-012 Ind. JUNAEB Alimentac'!X27</f>
        <v>0</v>
      </c>
      <c r="N12" s="63">
        <f>+'24-02-012 Ind. JUNAEB Alimentac'!Y27</f>
        <v>0</v>
      </c>
      <c r="O12" s="63">
        <f>+'24-02-012 Ind. JUNAEB Alimentac'!Z27</f>
        <v>0</v>
      </c>
      <c r="P12" s="63">
        <f>+'24-02-012 Ind. JUNAEB Alimentac'!AA27</f>
        <v>0</v>
      </c>
      <c r="Q12" s="63">
        <f>+'24-02-012 Ind. JUNAEB Alimentac'!AB27</f>
        <v>0</v>
      </c>
      <c r="R12" s="63">
        <f>+'24-02-012 Ind. JUNAEB Alimentac'!AC27</f>
        <v>0</v>
      </c>
      <c r="S12" s="63">
        <f>+'24-02-012 Ind. JUNAEB Alimentac'!AD27</f>
        <v>0</v>
      </c>
      <c r="T12" s="63">
        <f>+'24-02-012 Ind. JUNAEB Alimentac'!AE27</f>
        <v>0</v>
      </c>
      <c r="U12" s="63">
        <f>+'24-02-012 Ind. JUNAEB Alimentac'!AF27</f>
        <v>0</v>
      </c>
      <c r="V12" s="63">
        <f>+'24-02-012 Ind. JUNAEB Alimentac'!AG27</f>
        <v>0</v>
      </c>
      <c r="W12" s="63">
        <f>+'24-02-012 Ind. JUNAEB Alimentac'!AH27</f>
        <v>0</v>
      </c>
      <c r="X12" s="87">
        <f>+'24-02-012 Ind. JUNAEB Alimentac'!AI27</f>
        <v>0</v>
      </c>
      <c r="Y12" s="87">
        <f>+'24-02-012 Ind. JUNAEB Alimentac'!AJ27</f>
        <v>0</v>
      </c>
    </row>
    <row r="13" spans="1:25" ht="24.75" customHeight="1" x14ac:dyDescent="0.25">
      <c r="A13" s="86" t="s">
        <v>54</v>
      </c>
      <c r="B13" s="63">
        <f>+'24-02-012 Ind. JUNAEB Alimentac'!J31</f>
        <v>0</v>
      </c>
      <c r="C13" s="63">
        <f>+'24-02-012 Ind. JUNAEB Alimentac'!K31</f>
        <v>0</v>
      </c>
      <c r="D13" s="63">
        <f>+'24-02-012 Ind. JUNAEB Alimentac'!M31</f>
        <v>0</v>
      </c>
      <c r="E13" s="63">
        <f>+'24-02-012 Ind. JUNAEB Alimentac'!N31</f>
        <v>0</v>
      </c>
      <c r="F13" s="63">
        <f>+'24-02-012 Ind. JUNAEB Alimentac'!O31</f>
        <v>0</v>
      </c>
      <c r="G13" s="63">
        <f>+'24-02-012 Ind. JUNAEB Alimentac'!R31</f>
        <v>0</v>
      </c>
      <c r="H13" s="63">
        <f>+'24-02-012 Ind. JUNAEB Alimentac'!S31</f>
        <v>0</v>
      </c>
      <c r="I13" s="63">
        <f>+'24-02-012 Ind. JUNAEB Alimentac'!T31</f>
        <v>0</v>
      </c>
      <c r="J13" s="63">
        <f>+'24-02-012 Ind. JUNAEB Alimentac'!U31</f>
        <v>0</v>
      </c>
      <c r="K13" s="63">
        <f>+'24-02-012 Ind. JUNAEB Alimentac'!V31</f>
        <v>0</v>
      </c>
      <c r="L13" s="63">
        <f>+'24-02-012 Ind. JUNAEB Alimentac'!W31</f>
        <v>0</v>
      </c>
      <c r="M13" s="63">
        <f>+'24-02-012 Ind. JUNAEB Alimentac'!X31</f>
        <v>0</v>
      </c>
      <c r="N13" s="63">
        <f>+'24-02-012 Ind. JUNAEB Alimentac'!Y31</f>
        <v>0</v>
      </c>
      <c r="O13" s="63">
        <f>+'24-02-012 Ind. JUNAEB Alimentac'!Z31</f>
        <v>0</v>
      </c>
      <c r="P13" s="63">
        <f>+'24-02-012 Ind. JUNAEB Alimentac'!AA31</f>
        <v>0</v>
      </c>
      <c r="Q13" s="63">
        <f>+'24-02-012 Ind. JUNAEB Alimentac'!AB31</f>
        <v>0</v>
      </c>
      <c r="R13" s="63">
        <f>+'24-02-012 Ind. JUNAEB Alimentac'!AC31</f>
        <v>0</v>
      </c>
      <c r="S13" s="63">
        <f>+'24-02-012 Ind. JUNAEB Alimentac'!AD31</f>
        <v>0</v>
      </c>
      <c r="T13" s="63">
        <f>+'24-02-012 Ind. JUNAEB Alimentac'!AE31</f>
        <v>0</v>
      </c>
      <c r="U13" s="63">
        <f>+'24-02-012 Ind. JUNAEB Alimentac'!AF31</f>
        <v>0</v>
      </c>
      <c r="V13" s="63">
        <f>+'24-02-012 Ind. JUNAEB Alimentac'!AG31</f>
        <v>0</v>
      </c>
      <c r="W13" s="63">
        <f>+'24-02-012 Ind. JUNAEB Alimentac'!AH31</f>
        <v>0</v>
      </c>
      <c r="X13" s="87">
        <f>+'24-02-012 Ind. JUNAEB Alimentac'!AI31</f>
        <v>0</v>
      </c>
      <c r="Y13" s="87">
        <f>+'24-02-012 Ind. JUNAEB Alimentac'!AJ31</f>
        <v>0</v>
      </c>
    </row>
    <row r="14" spans="1:25" ht="24.75" customHeight="1" x14ac:dyDescent="0.25">
      <c r="A14" s="86" t="s">
        <v>56</v>
      </c>
      <c r="B14" s="63">
        <f>+'24-02-012 Ind. JUNAEB Alimentac'!J35</f>
        <v>0</v>
      </c>
      <c r="C14" s="63">
        <f>+'24-02-012 Ind. JUNAEB Alimentac'!K35</f>
        <v>0</v>
      </c>
      <c r="D14" s="63">
        <f>+'24-02-012 Ind. JUNAEB Alimentac'!M35</f>
        <v>0</v>
      </c>
      <c r="E14" s="63">
        <f>+'24-02-012 Ind. JUNAEB Alimentac'!N35</f>
        <v>0</v>
      </c>
      <c r="F14" s="63">
        <f>+'24-02-012 Ind. JUNAEB Alimentac'!O35</f>
        <v>0</v>
      </c>
      <c r="G14" s="63">
        <f>+'24-02-012 Ind. JUNAEB Alimentac'!R35</f>
        <v>0</v>
      </c>
      <c r="H14" s="63">
        <f>+'24-02-012 Ind. JUNAEB Alimentac'!S35</f>
        <v>0</v>
      </c>
      <c r="I14" s="63">
        <f>+'24-02-012 Ind. JUNAEB Alimentac'!T35</f>
        <v>0</v>
      </c>
      <c r="J14" s="63">
        <f>+'24-02-012 Ind. JUNAEB Alimentac'!U35</f>
        <v>0</v>
      </c>
      <c r="K14" s="63">
        <f>+'24-02-012 Ind. JUNAEB Alimentac'!V35</f>
        <v>0</v>
      </c>
      <c r="L14" s="63">
        <f>+'24-02-012 Ind. JUNAEB Alimentac'!W35</f>
        <v>0</v>
      </c>
      <c r="M14" s="63">
        <f>+'24-02-012 Ind. JUNAEB Alimentac'!X35</f>
        <v>0</v>
      </c>
      <c r="N14" s="63">
        <f>+'24-02-012 Ind. JUNAEB Alimentac'!Y35</f>
        <v>0</v>
      </c>
      <c r="O14" s="63">
        <f>+'24-02-012 Ind. JUNAEB Alimentac'!Z35</f>
        <v>0</v>
      </c>
      <c r="P14" s="63">
        <f>+'24-02-012 Ind. JUNAEB Alimentac'!AA35</f>
        <v>0</v>
      </c>
      <c r="Q14" s="63">
        <f>+'24-02-012 Ind. JUNAEB Alimentac'!AB35</f>
        <v>0</v>
      </c>
      <c r="R14" s="63">
        <f>+'24-02-012 Ind. JUNAEB Alimentac'!AC35</f>
        <v>0</v>
      </c>
      <c r="S14" s="63">
        <f>+'24-02-012 Ind. JUNAEB Alimentac'!AD35</f>
        <v>0</v>
      </c>
      <c r="T14" s="63">
        <f>+'24-02-012 Ind. JUNAEB Alimentac'!AE35</f>
        <v>0</v>
      </c>
      <c r="U14" s="63">
        <f>+'24-02-012 Ind. JUNAEB Alimentac'!AF35</f>
        <v>0</v>
      </c>
      <c r="V14" s="63">
        <f>+'24-02-012 Ind. JUNAEB Alimentac'!AG35</f>
        <v>0</v>
      </c>
      <c r="W14" s="63">
        <f>+'24-02-012 Ind. JUNAEB Alimentac'!AH35</f>
        <v>0</v>
      </c>
      <c r="X14" s="87">
        <f>+'24-02-012 Ind. JUNAEB Alimentac'!AI35</f>
        <v>0</v>
      </c>
      <c r="Y14" s="87">
        <f>+'24-02-012 Ind. JUNAEB Alimentac'!AJ35</f>
        <v>0</v>
      </c>
    </row>
    <row r="15" spans="1:25" ht="24.75" customHeight="1" x14ac:dyDescent="0.25">
      <c r="A15" s="86" t="s">
        <v>58</v>
      </c>
      <c r="B15" s="63">
        <f>+'24-02-012 Ind. JUNAEB Alimentac'!J39</f>
        <v>0</v>
      </c>
      <c r="C15" s="63">
        <f>+'24-02-012 Ind. JUNAEB Alimentac'!K39</f>
        <v>0</v>
      </c>
      <c r="D15" s="63">
        <f>+'24-02-012 Ind. JUNAEB Alimentac'!M39</f>
        <v>0</v>
      </c>
      <c r="E15" s="63">
        <f>+'24-02-012 Ind. JUNAEB Alimentac'!N39</f>
        <v>0</v>
      </c>
      <c r="F15" s="63">
        <f>+'24-02-012 Ind. JUNAEB Alimentac'!O39</f>
        <v>0</v>
      </c>
      <c r="G15" s="63">
        <f>+'24-02-012 Ind. JUNAEB Alimentac'!R39</f>
        <v>0</v>
      </c>
      <c r="H15" s="63">
        <f>+'24-02-012 Ind. JUNAEB Alimentac'!S39</f>
        <v>0</v>
      </c>
      <c r="I15" s="63">
        <f>+'24-02-012 Ind. JUNAEB Alimentac'!T39</f>
        <v>0</v>
      </c>
      <c r="J15" s="63">
        <f>+'24-02-012 Ind. JUNAEB Alimentac'!U39</f>
        <v>0</v>
      </c>
      <c r="K15" s="63">
        <f>+'24-02-012 Ind. JUNAEB Alimentac'!V39</f>
        <v>0</v>
      </c>
      <c r="L15" s="63">
        <f>+'24-02-012 Ind. JUNAEB Alimentac'!W39</f>
        <v>0</v>
      </c>
      <c r="M15" s="63">
        <f>+'24-02-012 Ind. JUNAEB Alimentac'!X39</f>
        <v>0</v>
      </c>
      <c r="N15" s="63">
        <f>+'24-02-012 Ind. JUNAEB Alimentac'!Y39</f>
        <v>0</v>
      </c>
      <c r="O15" s="63">
        <f>+'24-02-012 Ind. JUNAEB Alimentac'!Z39</f>
        <v>0</v>
      </c>
      <c r="P15" s="63">
        <f>+'24-02-012 Ind. JUNAEB Alimentac'!AA39</f>
        <v>0</v>
      </c>
      <c r="Q15" s="63">
        <f>+'24-02-012 Ind. JUNAEB Alimentac'!AB39</f>
        <v>0</v>
      </c>
      <c r="R15" s="63">
        <f>+'24-02-012 Ind. JUNAEB Alimentac'!AC39</f>
        <v>0</v>
      </c>
      <c r="S15" s="63">
        <f>+'24-02-012 Ind. JUNAEB Alimentac'!AD39</f>
        <v>0</v>
      </c>
      <c r="T15" s="63">
        <f>+'24-02-012 Ind. JUNAEB Alimentac'!AE39</f>
        <v>0</v>
      </c>
      <c r="U15" s="63">
        <f>+'24-02-012 Ind. JUNAEB Alimentac'!AF39</f>
        <v>0</v>
      </c>
      <c r="V15" s="63">
        <f>+'24-02-012 Ind. JUNAEB Alimentac'!AG39</f>
        <v>0</v>
      </c>
      <c r="W15" s="63">
        <f>+'24-02-012 Ind. JUNAEB Alimentac'!AH39</f>
        <v>0</v>
      </c>
      <c r="X15" s="87">
        <f>+'24-02-012 Ind. JUNAEB Alimentac'!AI39</f>
        <v>0</v>
      </c>
      <c r="Y15" s="87">
        <f>+'24-02-012 Ind. JUNAEB Alimentac'!AJ39</f>
        <v>0</v>
      </c>
    </row>
    <row r="16" spans="1:25" ht="24.75" customHeight="1" x14ac:dyDescent="0.25">
      <c r="A16" s="86" t="s">
        <v>60</v>
      </c>
      <c r="B16" s="63">
        <f>+'24-02-012 Ind. JUNAEB Alimentac'!J43</f>
        <v>0</v>
      </c>
      <c r="C16" s="63">
        <f>+'24-02-012 Ind. JUNAEB Alimentac'!K43</f>
        <v>0</v>
      </c>
      <c r="D16" s="63">
        <f>+'24-02-012 Ind. JUNAEB Alimentac'!M43</f>
        <v>0</v>
      </c>
      <c r="E16" s="63">
        <f>+'24-02-012 Ind. JUNAEB Alimentac'!N43</f>
        <v>0</v>
      </c>
      <c r="F16" s="63">
        <f>+'24-02-012 Ind. JUNAEB Alimentac'!O43</f>
        <v>0</v>
      </c>
      <c r="G16" s="63">
        <f>+'24-02-012 Ind. JUNAEB Alimentac'!R43</f>
        <v>0</v>
      </c>
      <c r="H16" s="63">
        <f>+'24-02-012 Ind. JUNAEB Alimentac'!S43</f>
        <v>0</v>
      </c>
      <c r="I16" s="63">
        <f>+'24-02-012 Ind. JUNAEB Alimentac'!T43</f>
        <v>0</v>
      </c>
      <c r="J16" s="63">
        <f>+'24-02-012 Ind. JUNAEB Alimentac'!U43</f>
        <v>0</v>
      </c>
      <c r="K16" s="63">
        <f>+'24-02-012 Ind. JUNAEB Alimentac'!V43</f>
        <v>0</v>
      </c>
      <c r="L16" s="63">
        <f>+'24-02-012 Ind. JUNAEB Alimentac'!W43</f>
        <v>0</v>
      </c>
      <c r="M16" s="63">
        <f>+'24-02-012 Ind. JUNAEB Alimentac'!X43</f>
        <v>0</v>
      </c>
      <c r="N16" s="63">
        <f>+'24-02-012 Ind. JUNAEB Alimentac'!Y43</f>
        <v>0</v>
      </c>
      <c r="O16" s="63">
        <f>+'24-02-012 Ind. JUNAEB Alimentac'!Z43</f>
        <v>0</v>
      </c>
      <c r="P16" s="63">
        <f>+'24-02-012 Ind. JUNAEB Alimentac'!AA43</f>
        <v>0</v>
      </c>
      <c r="Q16" s="63">
        <f>+'24-02-012 Ind. JUNAEB Alimentac'!AB43</f>
        <v>0</v>
      </c>
      <c r="R16" s="63">
        <f>+'24-02-012 Ind. JUNAEB Alimentac'!AC43</f>
        <v>0</v>
      </c>
      <c r="S16" s="63">
        <f>+'24-02-012 Ind. JUNAEB Alimentac'!AD43</f>
        <v>0</v>
      </c>
      <c r="T16" s="63">
        <f>+'24-02-012 Ind. JUNAEB Alimentac'!AE43</f>
        <v>0</v>
      </c>
      <c r="U16" s="63">
        <f>+'24-02-012 Ind. JUNAEB Alimentac'!AF43</f>
        <v>0</v>
      </c>
      <c r="V16" s="63">
        <f>+'24-02-012 Ind. JUNAEB Alimentac'!AG43</f>
        <v>0</v>
      </c>
      <c r="W16" s="63">
        <f>+'24-02-012 Ind. JUNAEB Alimentac'!AH43</f>
        <v>0</v>
      </c>
      <c r="X16" s="87">
        <f>+'24-02-012 Ind. JUNAEB Alimentac'!AI43</f>
        <v>0</v>
      </c>
      <c r="Y16" s="87">
        <f>+'24-02-012 Ind. JUNAEB Alimentac'!AJ43</f>
        <v>0</v>
      </c>
    </row>
    <row r="17" spans="1:25" ht="24.75" customHeight="1" x14ac:dyDescent="0.25">
      <c r="A17" s="86" t="s">
        <v>62</v>
      </c>
      <c r="B17" s="63">
        <f>+'24-02-012 Ind. JUNAEB Alimentac'!J47</f>
        <v>0</v>
      </c>
      <c r="C17" s="63">
        <f>+'24-02-012 Ind. JUNAEB Alimentac'!K47</f>
        <v>0</v>
      </c>
      <c r="D17" s="63">
        <f>+'24-02-012 Ind. JUNAEB Alimentac'!M47</f>
        <v>0</v>
      </c>
      <c r="E17" s="63">
        <f>+'24-02-012 Ind. JUNAEB Alimentac'!N47</f>
        <v>0</v>
      </c>
      <c r="F17" s="63">
        <f>+'24-02-012 Ind. JUNAEB Alimentac'!O47</f>
        <v>0</v>
      </c>
      <c r="G17" s="63">
        <f>+'24-02-012 Ind. JUNAEB Alimentac'!R47</f>
        <v>0</v>
      </c>
      <c r="H17" s="63">
        <f>+'24-02-012 Ind. JUNAEB Alimentac'!S47</f>
        <v>0</v>
      </c>
      <c r="I17" s="63">
        <f>+'24-02-012 Ind. JUNAEB Alimentac'!T47</f>
        <v>0</v>
      </c>
      <c r="J17" s="63">
        <f>+'24-02-012 Ind. JUNAEB Alimentac'!U47</f>
        <v>0</v>
      </c>
      <c r="K17" s="63">
        <f>+'24-02-012 Ind. JUNAEB Alimentac'!V47</f>
        <v>0</v>
      </c>
      <c r="L17" s="63">
        <f>+'24-02-012 Ind. JUNAEB Alimentac'!W47</f>
        <v>0</v>
      </c>
      <c r="M17" s="63">
        <f>+'24-02-012 Ind. JUNAEB Alimentac'!X47</f>
        <v>0</v>
      </c>
      <c r="N17" s="63">
        <f>+'24-02-012 Ind. JUNAEB Alimentac'!Y47</f>
        <v>0</v>
      </c>
      <c r="O17" s="63">
        <f>+'24-02-012 Ind. JUNAEB Alimentac'!Z47</f>
        <v>0</v>
      </c>
      <c r="P17" s="63">
        <f>+'24-02-012 Ind. JUNAEB Alimentac'!AA47</f>
        <v>0</v>
      </c>
      <c r="Q17" s="63">
        <f>+'24-02-012 Ind. JUNAEB Alimentac'!AB47</f>
        <v>0</v>
      </c>
      <c r="R17" s="63">
        <f>+'24-02-012 Ind. JUNAEB Alimentac'!AC47</f>
        <v>0</v>
      </c>
      <c r="S17" s="63">
        <f>+'24-02-012 Ind. JUNAEB Alimentac'!AD47</f>
        <v>0</v>
      </c>
      <c r="T17" s="63">
        <f>+'24-02-012 Ind. JUNAEB Alimentac'!AE47</f>
        <v>0</v>
      </c>
      <c r="U17" s="63">
        <f>+'24-02-012 Ind. JUNAEB Alimentac'!AF47</f>
        <v>0</v>
      </c>
      <c r="V17" s="63">
        <f>+'24-02-012 Ind. JUNAEB Alimentac'!AG47</f>
        <v>0</v>
      </c>
      <c r="W17" s="63">
        <f>+'24-02-012 Ind. JUNAEB Alimentac'!AH47</f>
        <v>0</v>
      </c>
      <c r="X17" s="87">
        <f>+'24-02-012 Ind. JUNAEB Alimentac'!AI47</f>
        <v>0</v>
      </c>
      <c r="Y17" s="87">
        <f>+'24-02-012 Ind. JUNAEB Alimentac'!AJ44</f>
        <v>0</v>
      </c>
    </row>
    <row r="18" spans="1:25" ht="24.75" customHeight="1" x14ac:dyDescent="0.25">
      <c r="A18" s="86" t="s">
        <v>64</v>
      </c>
      <c r="B18" s="63">
        <f>+'24-02-012 Ind. JUNAEB Alimentac'!J51</f>
        <v>0</v>
      </c>
      <c r="C18" s="63">
        <f>+'24-02-012 Ind. JUNAEB Alimentac'!K51</f>
        <v>0</v>
      </c>
      <c r="D18" s="63">
        <f>+'24-02-012 Ind. JUNAEB Alimentac'!M51</f>
        <v>0</v>
      </c>
      <c r="E18" s="63">
        <f>+'24-02-012 Ind. JUNAEB Alimentac'!N51</f>
        <v>0</v>
      </c>
      <c r="F18" s="63">
        <f>+'24-02-012 Ind. JUNAEB Alimentac'!O51</f>
        <v>0</v>
      </c>
      <c r="G18" s="63">
        <f>+'24-02-012 Ind. JUNAEB Alimentac'!R51</f>
        <v>0</v>
      </c>
      <c r="H18" s="63">
        <f>+'24-02-012 Ind. JUNAEB Alimentac'!S51</f>
        <v>0</v>
      </c>
      <c r="I18" s="63">
        <f>+'24-02-012 Ind. JUNAEB Alimentac'!T51</f>
        <v>0</v>
      </c>
      <c r="J18" s="63">
        <f>+'24-02-012 Ind. JUNAEB Alimentac'!U51</f>
        <v>0</v>
      </c>
      <c r="K18" s="63">
        <f>+'24-02-012 Ind. JUNAEB Alimentac'!V51</f>
        <v>0</v>
      </c>
      <c r="L18" s="63">
        <f>+'24-02-012 Ind. JUNAEB Alimentac'!W51</f>
        <v>0</v>
      </c>
      <c r="M18" s="63">
        <f>+'24-02-012 Ind. JUNAEB Alimentac'!X51</f>
        <v>0</v>
      </c>
      <c r="N18" s="63">
        <f>+'24-02-012 Ind. JUNAEB Alimentac'!Y51</f>
        <v>0</v>
      </c>
      <c r="O18" s="63">
        <f>+'24-02-012 Ind. JUNAEB Alimentac'!Z51</f>
        <v>0</v>
      </c>
      <c r="P18" s="63">
        <f>+'24-02-012 Ind. JUNAEB Alimentac'!AA51</f>
        <v>0</v>
      </c>
      <c r="Q18" s="63">
        <f>+'24-02-012 Ind. JUNAEB Alimentac'!AB51</f>
        <v>0</v>
      </c>
      <c r="R18" s="63">
        <f>+'24-02-012 Ind. JUNAEB Alimentac'!AC51</f>
        <v>0</v>
      </c>
      <c r="S18" s="63">
        <f>+'24-02-012 Ind. JUNAEB Alimentac'!AD51</f>
        <v>0</v>
      </c>
      <c r="T18" s="63">
        <f>+'24-02-012 Ind. JUNAEB Alimentac'!AE51</f>
        <v>0</v>
      </c>
      <c r="U18" s="63">
        <f>+'24-02-012 Ind. JUNAEB Alimentac'!AF51</f>
        <v>0</v>
      </c>
      <c r="V18" s="63">
        <f>+'24-02-012 Ind. JUNAEB Alimentac'!AG51</f>
        <v>0</v>
      </c>
      <c r="W18" s="63">
        <f>+'24-02-012 Ind. JUNAEB Alimentac'!AH51</f>
        <v>0</v>
      </c>
      <c r="X18" s="87">
        <f>+'24-02-012 Ind. JUNAEB Alimentac'!AI51</f>
        <v>0</v>
      </c>
      <c r="Y18" s="87">
        <f>+'24-02-012 Ind. JUNAEB Alimentac'!AJ51</f>
        <v>0</v>
      </c>
    </row>
    <row r="19" spans="1:25" ht="24.75" customHeight="1" x14ac:dyDescent="0.25">
      <c r="A19" s="86" t="s">
        <v>66</v>
      </c>
      <c r="B19" s="63">
        <f>+'24-02-012 Ind. JUNAEB Alimentac'!J55</f>
        <v>0</v>
      </c>
      <c r="C19" s="63">
        <f>+'24-02-012 Ind. JUNAEB Alimentac'!K55</f>
        <v>0</v>
      </c>
      <c r="D19" s="63">
        <f>+'24-02-012 Ind. JUNAEB Alimentac'!M55</f>
        <v>0</v>
      </c>
      <c r="E19" s="63">
        <f>+'24-02-012 Ind. JUNAEB Alimentac'!N55</f>
        <v>0</v>
      </c>
      <c r="F19" s="63">
        <f>+'24-02-012 Ind. JUNAEB Alimentac'!O55</f>
        <v>0</v>
      </c>
      <c r="G19" s="63">
        <f>+'24-02-012 Ind. JUNAEB Alimentac'!R55</f>
        <v>0</v>
      </c>
      <c r="H19" s="63">
        <f>+'24-02-012 Ind. JUNAEB Alimentac'!S55</f>
        <v>0</v>
      </c>
      <c r="I19" s="63">
        <f>+'24-02-012 Ind. JUNAEB Alimentac'!T55</f>
        <v>0</v>
      </c>
      <c r="J19" s="63">
        <f>+'24-02-012 Ind. JUNAEB Alimentac'!U55</f>
        <v>0</v>
      </c>
      <c r="K19" s="63">
        <f>+'24-02-012 Ind. JUNAEB Alimentac'!V55</f>
        <v>0</v>
      </c>
      <c r="L19" s="63">
        <f>+'24-02-012 Ind. JUNAEB Alimentac'!W55</f>
        <v>0</v>
      </c>
      <c r="M19" s="63">
        <f>+'24-02-012 Ind. JUNAEB Alimentac'!X55</f>
        <v>0</v>
      </c>
      <c r="N19" s="63">
        <f>+'24-02-012 Ind. JUNAEB Alimentac'!Y55</f>
        <v>0</v>
      </c>
      <c r="O19" s="63">
        <f>+'24-02-012 Ind. JUNAEB Alimentac'!Z55</f>
        <v>0</v>
      </c>
      <c r="P19" s="63">
        <f>+'24-02-012 Ind. JUNAEB Alimentac'!AA55</f>
        <v>0</v>
      </c>
      <c r="Q19" s="63">
        <f>+'24-02-012 Ind. JUNAEB Alimentac'!AB55</f>
        <v>0</v>
      </c>
      <c r="R19" s="63">
        <f>+'24-02-012 Ind. JUNAEB Alimentac'!AC55</f>
        <v>0</v>
      </c>
      <c r="S19" s="63">
        <f>+'24-02-012 Ind. JUNAEB Alimentac'!AD55</f>
        <v>0</v>
      </c>
      <c r="T19" s="63">
        <f>+'24-02-012 Ind. JUNAEB Alimentac'!AE55</f>
        <v>0</v>
      </c>
      <c r="U19" s="63">
        <f>+'24-02-012 Ind. JUNAEB Alimentac'!AF55</f>
        <v>0</v>
      </c>
      <c r="V19" s="63">
        <f>+'24-02-012 Ind. JUNAEB Alimentac'!AG55</f>
        <v>0</v>
      </c>
      <c r="W19" s="63">
        <f>+'24-02-012 Ind. JUNAEB Alimentac'!AH55</f>
        <v>0</v>
      </c>
      <c r="X19" s="87">
        <f>+'24-02-012 Ind. JUNAEB Alimentac'!AI55</f>
        <v>0</v>
      </c>
      <c r="Y19" s="87">
        <f>+'24-02-012 Ind. JUNAEB Alimentac'!AJ55</f>
        <v>0</v>
      </c>
    </row>
    <row r="20" spans="1:25" ht="24.75" customHeight="1" x14ac:dyDescent="0.25">
      <c r="A20" s="88" t="s">
        <v>68</v>
      </c>
      <c r="B20" s="63">
        <f>+'24-02-012 Ind. JUNAEB Alimentac'!J59</f>
        <v>0</v>
      </c>
      <c r="C20" s="63">
        <f>+'24-02-012 Ind. JUNAEB Alimentac'!K59</f>
        <v>0</v>
      </c>
      <c r="D20" s="63">
        <f>+'24-02-012 Ind. JUNAEB Alimentac'!M59</f>
        <v>0</v>
      </c>
      <c r="E20" s="63">
        <f>+'24-02-012 Ind. JUNAEB Alimentac'!N59</f>
        <v>0</v>
      </c>
      <c r="F20" s="63">
        <f>+'24-02-012 Ind. JUNAEB Alimentac'!O59</f>
        <v>0</v>
      </c>
      <c r="G20" s="63">
        <f>+'24-02-012 Ind. JUNAEB Alimentac'!R59</f>
        <v>0</v>
      </c>
      <c r="H20" s="63">
        <f>+'24-02-012 Ind. JUNAEB Alimentac'!S59</f>
        <v>0</v>
      </c>
      <c r="I20" s="63">
        <f>+'24-02-012 Ind. JUNAEB Alimentac'!T59</f>
        <v>0</v>
      </c>
      <c r="J20" s="63">
        <f>+'24-02-012 Ind. JUNAEB Alimentac'!U59</f>
        <v>0</v>
      </c>
      <c r="K20" s="63">
        <f>+'24-02-012 Ind. JUNAEB Alimentac'!V59</f>
        <v>0</v>
      </c>
      <c r="L20" s="63">
        <f>+'24-02-012 Ind. JUNAEB Alimentac'!W59</f>
        <v>0</v>
      </c>
      <c r="M20" s="63">
        <f>+'24-02-012 Ind. JUNAEB Alimentac'!X59</f>
        <v>0</v>
      </c>
      <c r="N20" s="63">
        <f>+'24-02-012 Ind. JUNAEB Alimentac'!Y59</f>
        <v>0</v>
      </c>
      <c r="O20" s="63">
        <f>+'24-02-012 Ind. JUNAEB Alimentac'!Z59</f>
        <v>0</v>
      </c>
      <c r="P20" s="63">
        <f>+'24-02-012 Ind. JUNAEB Alimentac'!AA59</f>
        <v>0</v>
      </c>
      <c r="Q20" s="63">
        <f>+'24-02-012 Ind. JUNAEB Alimentac'!AB59</f>
        <v>0</v>
      </c>
      <c r="R20" s="63">
        <f>+'24-02-012 Ind. JUNAEB Alimentac'!AC59</f>
        <v>0</v>
      </c>
      <c r="S20" s="63">
        <f>+'24-02-012 Ind. JUNAEB Alimentac'!AD59</f>
        <v>0</v>
      </c>
      <c r="T20" s="63">
        <f>+'24-02-012 Ind. JUNAEB Alimentac'!AE59</f>
        <v>0</v>
      </c>
      <c r="U20" s="63">
        <f>+'24-02-012 Ind. JUNAEB Alimentac'!AF59</f>
        <v>0</v>
      </c>
      <c r="V20" s="63">
        <f>+'24-02-012 Ind. JUNAEB Alimentac'!AG59</f>
        <v>0</v>
      </c>
      <c r="W20" s="63">
        <f>+'24-02-012 Ind. JUNAEB Alimentac'!AH59</f>
        <v>0</v>
      </c>
      <c r="X20" s="87">
        <f>+'24-02-012 Ind. JUNAEB Alimentac'!AI59</f>
        <v>0</v>
      </c>
      <c r="Y20" s="87">
        <f>+'24-02-012 Ind. JUNAEB Alimentac'!AJ59</f>
        <v>0</v>
      </c>
    </row>
    <row r="21" spans="1:25" ht="24.75" customHeight="1" x14ac:dyDescent="0.25">
      <c r="A21" s="88" t="s">
        <v>70</v>
      </c>
      <c r="B21" s="63">
        <f>+'24-02-012 Ind. JUNAEB Alimentac'!J63</f>
        <v>0</v>
      </c>
      <c r="C21" s="63">
        <f>+'24-02-012 Ind. JUNAEB Alimentac'!K63</f>
        <v>0</v>
      </c>
      <c r="D21" s="63">
        <f>+'24-02-012 Ind. JUNAEB Alimentac'!M63</f>
        <v>0</v>
      </c>
      <c r="E21" s="63">
        <f>+'24-02-012 Ind. JUNAEB Alimentac'!N63</f>
        <v>0</v>
      </c>
      <c r="F21" s="63">
        <f>+'24-02-012 Ind. JUNAEB Alimentac'!O63</f>
        <v>0</v>
      </c>
      <c r="G21" s="63">
        <f>+'24-02-012 Ind. JUNAEB Alimentac'!R63</f>
        <v>0</v>
      </c>
      <c r="H21" s="63">
        <f>+'24-02-012 Ind. JUNAEB Alimentac'!S63</f>
        <v>0</v>
      </c>
      <c r="I21" s="63">
        <f>+'24-02-012 Ind. JUNAEB Alimentac'!T63</f>
        <v>0</v>
      </c>
      <c r="J21" s="63">
        <f>+'24-02-012 Ind. JUNAEB Alimentac'!U63</f>
        <v>0</v>
      </c>
      <c r="K21" s="63">
        <f>+'24-02-012 Ind. JUNAEB Alimentac'!V63</f>
        <v>0</v>
      </c>
      <c r="L21" s="63">
        <f>+'24-02-012 Ind. JUNAEB Alimentac'!W63</f>
        <v>0</v>
      </c>
      <c r="M21" s="63">
        <f>+'24-02-012 Ind. JUNAEB Alimentac'!X63</f>
        <v>0</v>
      </c>
      <c r="N21" s="63">
        <f>+'24-02-012 Ind. JUNAEB Alimentac'!Y63</f>
        <v>0</v>
      </c>
      <c r="O21" s="63">
        <f>+'24-02-012 Ind. JUNAEB Alimentac'!Z63</f>
        <v>0</v>
      </c>
      <c r="P21" s="63">
        <f>+'24-02-012 Ind. JUNAEB Alimentac'!AA63</f>
        <v>0</v>
      </c>
      <c r="Q21" s="63">
        <f>+'24-02-012 Ind. JUNAEB Alimentac'!AB63</f>
        <v>0</v>
      </c>
      <c r="R21" s="63">
        <f>+'24-02-012 Ind. JUNAEB Alimentac'!AC63</f>
        <v>0</v>
      </c>
      <c r="S21" s="63">
        <f>+'24-02-012 Ind. JUNAEB Alimentac'!AD63</f>
        <v>0</v>
      </c>
      <c r="T21" s="63">
        <f>+'24-02-012 Ind. JUNAEB Alimentac'!AE63</f>
        <v>0</v>
      </c>
      <c r="U21" s="63">
        <f>+'24-02-012 Ind. JUNAEB Alimentac'!AF63</f>
        <v>0</v>
      </c>
      <c r="V21" s="63">
        <f>+'24-02-012 Ind. JUNAEB Alimentac'!AG63</f>
        <v>0</v>
      </c>
      <c r="W21" s="63">
        <f>+'24-02-012 Ind. JUNAEB Alimentac'!AH63</f>
        <v>0</v>
      </c>
      <c r="X21" s="87">
        <f>+'24-02-012 Ind. JUNAEB Alimentac'!AI63</f>
        <v>0</v>
      </c>
      <c r="Y21" s="87">
        <f>+'24-02-012 Ind. JUNAEB Alimentac'!AJ63</f>
        <v>0</v>
      </c>
    </row>
    <row r="22" spans="1:25" ht="24.75" customHeight="1" x14ac:dyDescent="0.25">
      <c r="A22" s="88" t="s">
        <v>72</v>
      </c>
      <c r="B22" s="63">
        <f>+'24-02-012 Ind. JUNAEB Alimentac'!J67</f>
        <v>0</v>
      </c>
      <c r="C22" s="63">
        <f>+'24-02-012 Ind. JUNAEB Alimentac'!K67</f>
        <v>0</v>
      </c>
      <c r="D22" s="63">
        <f>+'24-02-012 Ind. JUNAEB Alimentac'!M67</f>
        <v>0</v>
      </c>
      <c r="E22" s="63">
        <f>+'24-02-012 Ind. JUNAEB Alimentac'!N67</f>
        <v>0</v>
      </c>
      <c r="F22" s="63">
        <f>+'24-02-012 Ind. JUNAEB Alimentac'!O67</f>
        <v>0</v>
      </c>
      <c r="G22" s="63">
        <f>+'24-02-012 Ind. JUNAEB Alimentac'!R67</f>
        <v>0</v>
      </c>
      <c r="H22" s="63">
        <f>+'24-02-012 Ind. JUNAEB Alimentac'!S67</f>
        <v>0</v>
      </c>
      <c r="I22" s="63">
        <f>+'24-02-012 Ind. JUNAEB Alimentac'!T67</f>
        <v>0</v>
      </c>
      <c r="J22" s="63">
        <f>+'24-02-012 Ind. JUNAEB Alimentac'!U67</f>
        <v>0</v>
      </c>
      <c r="K22" s="63">
        <f>+'24-02-012 Ind. JUNAEB Alimentac'!V67</f>
        <v>0</v>
      </c>
      <c r="L22" s="63">
        <f>+'24-02-012 Ind. JUNAEB Alimentac'!W67</f>
        <v>0</v>
      </c>
      <c r="M22" s="63">
        <f>+'24-02-012 Ind. JUNAEB Alimentac'!X67</f>
        <v>0</v>
      </c>
      <c r="N22" s="63">
        <f>+'24-02-012 Ind. JUNAEB Alimentac'!Y67</f>
        <v>0</v>
      </c>
      <c r="O22" s="63">
        <f>+'24-02-012 Ind. JUNAEB Alimentac'!Z67</f>
        <v>0</v>
      </c>
      <c r="P22" s="63">
        <f>+'24-02-012 Ind. JUNAEB Alimentac'!AA67</f>
        <v>0</v>
      </c>
      <c r="Q22" s="63">
        <f>+'24-02-012 Ind. JUNAEB Alimentac'!AB67</f>
        <v>0</v>
      </c>
      <c r="R22" s="63">
        <f>+'24-02-012 Ind. JUNAEB Alimentac'!AC67</f>
        <v>0</v>
      </c>
      <c r="S22" s="63">
        <f>+'24-02-012 Ind. JUNAEB Alimentac'!AD67</f>
        <v>0</v>
      </c>
      <c r="T22" s="63">
        <f>+'24-02-012 Ind. JUNAEB Alimentac'!AE67</f>
        <v>0</v>
      </c>
      <c r="U22" s="63">
        <f>+'24-02-012 Ind. JUNAEB Alimentac'!AF67</f>
        <v>0</v>
      </c>
      <c r="V22" s="63">
        <f>+'24-02-012 Ind. JUNAEB Alimentac'!AG67</f>
        <v>0</v>
      </c>
      <c r="W22" s="63">
        <f>+'24-02-012 Ind. JUNAEB Alimentac'!AH67</f>
        <v>0</v>
      </c>
      <c r="X22" s="87">
        <f>+'24-02-012 Ind. JUNAEB Alimentac'!AI67</f>
        <v>0</v>
      </c>
      <c r="Y22" s="87">
        <f>+'24-02-012 Ind. JUNAEB Alimentac'!AJ67</f>
        <v>0</v>
      </c>
    </row>
    <row r="23" spans="1:25" ht="24.75" customHeight="1" x14ac:dyDescent="0.25">
      <c r="A23" s="89" t="s">
        <v>74</v>
      </c>
      <c r="B23" s="63">
        <f>+'24-02-012 Ind. JUNAEB Alimentac'!J70</f>
        <v>4568381000</v>
      </c>
      <c r="C23" s="63">
        <f>+'24-02-012 Ind. JUNAEB Alimentac'!K70</f>
        <v>4568381000</v>
      </c>
      <c r="D23" s="63">
        <f>+'24-02-012 Ind. JUNAEB Alimentac'!M70</f>
        <v>0</v>
      </c>
      <c r="E23" s="63">
        <f>+'24-02-012 Ind. JUNAEB Alimentac'!N70</f>
        <v>0</v>
      </c>
      <c r="F23" s="63">
        <f>+'24-02-012 Ind. JUNAEB Alimentac'!O70</f>
        <v>0</v>
      </c>
      <c r="G23" s="63">
        <f>+'24-02-012 Ind. JUNAEB Alimentac'!R70</f>
        <v>0</v>
      </c>
      <c r="H23" s="63">
        <f>+'24-02-012 Ind. JUNAEB Alimentac'!S70</f>
        <v>0</v>
      </c>
      <c r="I23" s="63">
        <f>+'24-02-012 Ind. JUNAEB Alimentac'!T70</f>
        <v>0</v>
      </c>
      <c r="J23" s="63">
        <f>+'24-02-012 Ind. JUNAEB Alimentac'!U70</f>
        <v>0</v>
      </c>
      <c r="K23" s="63">
        <f>+'24-02-012 Ind. JUNAEB Alimentac'!V70</f>
        <v>0</v>
      </c>
      <c r="L23" s="63">
        <f>+'24-02-012 Ind. JUNAEB Alimentac'!W70</f>
        <v>0</v>
      </c>
      <c r="M23" s="63">
        <f>+'24-02-012 Ind. JUNAEB Alimentac'!X70</f>
        <v>0</v>
      </c>
      <c r="N23" s="63">
        <f>+'24-02-012 Ind. JUNAEB Alimentac'!Y70</f>
        <v>0</v>
      </c>
      <c r="O23" s="63">
        <f>+'24-02-012 Ind. JUNAEB Alimentac'!Z70</f>
        <v>0</v>
      </c>
      <c r="P23" s="63">
        <f>+'24-02-012 Ind. JUNAEB Alimentac'!AA70</f>
        <v>3197866700</v>
      </c>
      <c r="Q23" s="63">
        <f>+'24-02-012 Ind. JUNAEB Alimentac'!AB70</f>
        <v>0</v>
      </c>
      <c r="R23" s="63">
        <f>+'24-02-012 Ind. JUNAEB Alimentac'!AC70</f>
        <v>3197866700</v>
      </c>
      <c r="S23" s="63">
        <f>+'24-02-012 Ind. JUNAEB Alimentac'!AD70</f>
        <v>0</v>
      </c>
      <c r="T23" s="63">
        <f>+'24-02-012 Ind. JUNAEB Alimentac'!AE70</f>
        <v>0</v>
      </c>
      <c r="U23" s="63">
        <f>+'24-02-012 Ind. JUNAEB Alimentac'!AF70</f>
        <v>0</v>
      </c>
      <c r="V23" s="63">
        <f>+'24-02-012 Ind. JUNAEB Alimentac'!AG70</f>
        <v>0</v>
      </c>
      <c r="W23" s="63">
        <f>+'24-02-012 Ind. JUNAEB Alimentac'!AH70</f>
        <v>3197866700</v>
      </c>
      <c r="X23" s="87">
        <f>+'24-02-012 Ind. JUNAEB Alimentac'!AI70</f>
        <v>0.7</v>
      </c>
      <c r="Y23" s="87">
        <f>+'24-02-012 Ind. JUNAEB Alimentac'!AJ70</f>
        <v>1</v>
      </c>
    </row>
    <row r="24" spans="1:25" ht="25.5" x14ac:dyDescent="0.25">
      <c r="A24" s="8" t="str">
        <f>"TOTAL ASIG."&amp;" "&amp;$A$5</f>
        <v>TOTAL ASIG. 24-02-012 "Programa de Alimentación - JUNAEB"</v>
      </c>
      <c r="B24" s="75">
        <f>SUM(B8:B23)</f>
        <v>4568381000</v>
      </c>
      <c r="C24" s="75">
        <f t="shared" ref="C24:V24" si="0">SUM(C8:C23)</f>
        <v>4568381000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3197866700</v>
      </c>
      <c r="Q24" s="75">
        <f t="shared" si="0"/>
        <v>0</v>
      </c>
      <c r="R24" s="75">
        <f t="shared" si="0"/>
        <v>3197866700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3197866700</v>
      </c>
      <c r="X24" s="90">
        <f>+'24-02-012 Ind. JUNAEB Alimentac'!AI71</f>
        <v>0.7</v>
      </c>
      <c r="Y24" s="90">
        <f>'24-02-012 Ind. JUNAEB Alimentac'!AJ71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290B-5841-4E86-8AE9-EC2F34DCF616}">
  <sheetPr>
    <tabColor rgb="FF007DB5"/>
    <pageSetUpPr fitToPage="1"/>
  </sheetPr>
  <dimension ref="A1:DB91"/>
  <sheetViews>
    <sheetView topLeftCell="A15" zoomScale="110" zoomScaleNormal="110" workbookViewId="0">
      <selection activeCell="L69" sqref="L69:L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83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64">
        <v>17708247000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 t="s">
        <v>168</v>
      </c>
      <c r="D69" s="51">
        <v>45352</v>
      </c>
      <c r="E69" s="69" t="s">
        <v>170</v>
      </c>
      <c r="F69" s="69" t="s">
        <v>169</v>
      </c>
      <c r="G69" s="53" t="s">
        <v>296</v>
      </c>
      <c r="H69" s="53">
        <v>45292</v>
      </c>
      <c r="I69" s="55">
        <v>45657</v>
      </c>
      <c r="J69" s="164"/>
      <c r="K69" s="99">
        <v>17141900000</v>
      </c>
      <c r="L69" s="59" t="s">
        <v>320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>
        <v>8570950000</v>
      </c>
      <c r="X69" s="24">
        <v>8570950000</v>
      </c>
      <c r="Y69" s="25">
        <f>SUM(V69:X69)</f>
        <v>17141900000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17141900000</v>
      </c>
      <c r="AI69" s="26">
        <f>IF(ISERROR(AH69/J68),0,AH69/J68)</f>
        <v>0.96801789584254161</v>
      </c>
      <c r="AJ69" s="27">
        <f>IF(ISERROR(AH69/$AH$72),"-",AH69/$AH$72)</f>
        <v>0.96801789584254161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9">
        <v>2</v>
      </c>
      <c r="B70" s="19"/>
      <c r="C70" s="50" t="s">
        <v>168</v>
      </c>
      <c r="D70" s="51">
        <v>45352</v>
      </c>
      <c r="E70" s="69" t="s">
        <v>170</v>
      </c>
      <c r="F70" s="69" t="s">
        <v>172</v>
      </c>
      <c r="G70" s="53" t="s">
        <v>296</v>
      </c>
      <c r="H70" s="53">
        <v>45292</v>
      </c>
      <c r="I70" s="55">
        <v>45657</v>
      </c>
      <c r="J70" s="164"/>
      <c r="K70" s="99">
        <v>566347000</v>
      </c>
      <c r="L70" s="59" t="s">
        <v>320</v>
      </c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>
        <v>283173500</v>
      </c>
      <c r="X70" s="24">
        <v>283173500</v>
      </c>
      <c r="Y70" s="25">
        <f>SUM(V70:X70)</f>
        <v>566347000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566347000</v>
      </c>
      <c r="AI70" s="26">
        <f>IF(ISERROR(AH70/J68),0,AH70/J68)</f>
        <v>3.1982104157458384E-2</v>
      </c>
      <c r="AJ70" s="27">
        <f>IF(ISERROR(AH70/$AH$72),"-",AH70/$AH$72)</f>
        <v>3.1982104157458384E-2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87" t="s">
        <v>75</v>
      </c>
      <c r="B71" s="188"/>
      <c r="C71" s="188"/>
      <c r="D71" s="188"/>
      <c r="E71" s="189"/>
      <c r="F71" s="187"/>
      <c r="G71" s="188"/>
      <c r="H71" s="188"/>
      <c r="I71" s="188"/>
      <c r="J71" s="75">
        <f>J68</f>
        <v>17708247000</v>
      </c>
      <c r="K71" s="75">
        <f>SUM(K69:K70)</f>
        <v>17708247000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U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>SUM(V69:V70)</f>
        <v>0</v>
      </c>
      <c r="W71" s="75">
        <f t="shared" ref="W71:Y71" si="16">SUM(W69:W70)</f>
        <v>8854123500</v>
      </c>
      <c r="X71" s="75">
        <f t="shared" si="16"/>
        <v>8854123500</v>
      </c>
      <c r="Y71" s="75">
        <f t="shared" si="16"/>
        <v>17708247000</v>
      </c>
      <c r="Z71" s="75">
        <f t="shared" ref="Z71" si="17">SUM(Z69:Z70)</f>
        <v>0</v>
      </c>
      <c r="AA71" s="75">
        <f t="shared" ref="AA71" si="18">SUM(AA69:AA70)</f>
        <v>0</v>
      </c>
      <c r="AB71" s="75">
        <f t="shared" ref="AB71" si="19">SUM(AB69:AB70)</f>
        <v>0</v>
      </c>
      <c r="AC71" s="75">
        <f t="shared" ref="AC71" si="20">SUM(AC69:AC70)</f>
        <v>0</v>
      </c>
      <c r="AD71" s="75">
        <f t="shared" ref="AD71" si="21">SUM(AD69:AD70)</f>
        <v>0</v>
      </c>
      <c r="AE71" s="75">
        <f t="shared" ref="AE71" si="22">SUM(AE69:AE70)</f>
        <v>0</v>
      </c>
      <c r="AF71" s="75">
        <f t="shared" ref="AF71" si="23">SUM(AF69:AF70)</f>
        <v>0</v>
      </c>
      <c r="AG71" s="75">
        <f t="shared" ref="AG71" si="24">SUM(AG69:AG70)</f>
        <v>0</v>
      </c>
      <c r="AH71" s="75">
        <f t="shared" ref="AH71" si="25">SUM(AH69:AH70)</f>
        <v>17708247000</v>
      </c>
      <c r="AI71" s="78">
        <f>IF(ISERROR(AH71/J71),0,AH71/J71)</f>
        <v>1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95" t="str">
        <f>"TOTAL ASIG."&amp;" "&amp;$A$5</f>
        <v>TOTAL ASIG. 24-02-014 "Fondo de Solidaridad e Inversión Social"</v>
      </c>
      <c r="B72" s="196"/>
      <c r="C72" s="196"/>
      <c r="D72" s="196"/>
      <c r="E72" s="196"/>
      <c r="F72" s="196"/>
      <c r="G72" s="196"/>
      <c r="H72" s="196"/>
      <c r="I72" s="197"/>
      <c r="J72" s="33">
        <f>SUM(J11,J15,J19,J23,J27,J31,J35,J39,J43,J47,J51,J55,J59,J63,J67,J71)</f>
        <v>17708247000</v>
      </c>
      <c r="K72" s="33">
        <f>+K11+K15+K19+K23+K27+K31+K35+K39+K43+K47+K51+K55+K67+K59+K63+K71</f>
        <v>17708247000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26">+R11+R15+R19+R23+R27+R31+R35+R39+R43+R47+R51+R55+R67+R59+R63+R71</f>
        <v>0</v>
      </c>
      <c r="S72" s="33">
        <f t="shared" si="26"/>
        <v>0</v>
      </c>
      <c r="T72" s="33">
        <f t="shared" si="26"/>
        <v>0</v>
      </c>
      <c r="U72" s="33">
        <f t="shared" si="26"/>
        <v>0</v>
      </c>
      <c r="V72" s="33">
        <f t="shared" si="26"/>
        <v>0</v>
      </c>
      <c r="W72" s="33">
        <f>+W11+W15+W19+W23+W27+W31+W35+W39+W43+W47+W51+W55+W67+W59+W63+W71</f>
        <v>8854123500</v>
      </c>
      <c r="X72" s="33">
        <f t="shared" si="26"/>
        <v>8854123500</v>
      </c>
      <c r="Y72" s="33">
        <f t="shared" si="26"/>
        <v>17708247000</v>
      </c>
      <c r="Z72" s="33">
        <f t="shared" si="26"/>
        <v>0</v>
      </c>
      <c r="AA72" s="33">
        <f t="shared" si="26"/>
        <v>0</v>
      </c>
      <c r="AB72" s="33">
        <f t="shared" si="26"/>
        <v>0</v>
      </c>
      <c r="AC72" s="33">
        <f t="shared" si="26"/>
        <v>0</v>
      </c>
      <c r="AD72" s="33">
        <f t="shared" si="26"/>
        <v>0</v>
      </c>
      <c r="AE72" s="33">
        <f t="shared" si="26"/>
        <v>0</v>
      </c>
      <c r="AF72" s="33">
        <f t="shared" si="26"/>
        <v>0</v>
      </c>
      <c r="AG72" s="33">
        <f t="shared" si="26"/>
        <v>0</v>
      </c>
      <c r="AH72" s="33">
        <f t="shared" si="26"/>
        <v>17708247000</v>
      </c>
      <c r="AI72" s="36">
        <f>IF(ISERROR(AH72/J72),0,AH72/J72)</f>
        <v>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981352DA-3BC3-4308-84CE-5DC4D1168A9A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4EA3C1F3-2AE9-467E-BFD8-7069CE5B0B1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F70" xr:uid="{E75F1B57-DDF2-4FAE-8C64-B85D7BBF9A6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8D208D5E-9253-4321-AAEB-DD059DADBF83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21505B9E-4312-4C3C-9AAE-696EB74E82AA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2A6EB50-0734-4400-951F-1F0B16E5FBD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9A4F6E6-2AF0-4E0E-B431-862478018DE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A2AB3CE-878F-476D-828C-555C42B5D8E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N39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B933-7EF0-45D9-B644-B57C3FEB28C2}">
  <sheetPr>
    <tabColor rgb="FF33CCFF"/>
    <pageSetUpPr fitToPage="1"/>
  </sheetPr>
  <dimension ref="A1:Y41"/>
  <sheetViews>
    <sheetView topLeftCell="A7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80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'24-02-014 Ind. FOSIS'!A5:U5</f>
        <v>24-02-014 "Fondo de Solidaridad e Inversión Social"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+'24-02-014 Ind. FOSIS'!J11</f>
        <v>0</v>
      </c>
      <c r="C8" s="63">
        <f>+'24-02-014 Ind. FOSIS'!K11</f>
        <v>0</v>
      </c>
      <c r="D8" s="63">
        <f>+'24-02-014 Ind. FOSIS'!M11</f>
        <v>0</v>
      </c>
      <c r="E8" s="63">
        <f>+'24-02-014 Ind. FOSIS'!N11</f>
        <v>0</v>
      </c>
      <c r="F8" s="63">
        <f>+'24-02-014 Ind. FOSIS'!O11</f>
        <v>0</v>
      </c>
      <c r="G8" s="63">
        <f>+'24-02-014 Ind. FOSIS'!R11</f>
        <v>0</v>
      </c>
      <c r="H8" s="63">
        <f>+'24-02-014 Ind. FOSIS'!S11</f>
        <v>0</v>
      </c>
      <c r="I8" s="63">
        <f>+'24-02-014 Ind. FOSIS'!T11</f>
        <v>0</v>
      </c>
      <c r="J8" s="63">
        <f>+'24-02-014 Ind. FOSIS'!U11</f>
        <v>0</v>
      </c>
      <c r="K8" s="63">
        <f>+'24-02-014 Ind. FOSIS'!V11</f>
        <v>0</v>
      </c>
      <c r="L8" s="63">
        <f>+'24-02-014 Ind. FOSIS'!W11</f>
        <v>0</v>
      </c>
      <c r="M8" s="63">
        <f>+'24-02-014 Ind. FOSIS'!X11</f>
        <v>0</v>
      </c>
      <c r="N8" s="63">
        <f>+'24-02-014 Ind. FOSIS'!Y11</f>
        <v>0</v>
      </c>
      <c r="O8" s="63">
        <f>+'24-02-014 Ind. FOSIS'!Z11</f>
        <v>0</v>
      </c>
      <c r="P8" s="63">
        <f>+'24-02-014 Ind. FOSIS'!AA11</f>
        <v>0</v>
      </c>
      <c r="Q8" s="63">
        <f>+'24-02-014 Ind. FOSIS'!AB11</f>
        <v>0</v>
      </c>
      <c r="R8" s="63">
        <f>+'24-02-014 Ind. FOSIS'!AC11</f>
        <v>0</v>
      </c>
      <c r="S8" s="63">
        <f>+'24-02-014 Ind. FOSIS'!AD11</f>
        <v>0</v>
      </c>
      <c r="T8" s="63">
        <f>+'24-02-014 Ind. FOSIS'!AE11</f>
        <v>0</v>
      </c>
      <c r="U8" s="63">
        <f>+'24-02-014 Ind. FOSIS'!AF11</f>
        <v>0</v>
      </c>
      <c r="V8" s="63">
        <f>+'24-02-014 Ind. FOSIS'!AG11</f>
        <v>0</v>
      </c>
      <c r="W8" s="63">
        <f>+'24-02-014 Ind. FOSIS'!AH11</f>
        <v>0</v>
      </c>
      <c r="X8" s="87">
        <f>+'24-02-014 Ind. FOSIS'!AI11</f>
        <v>0</v>
      </c>
      <c r="Y8" s="87">
        <f>+'24-02-014 Ind. FOSIS'!AJ11</f>
        <v>0</v>
      </c>
    </row>
    <row r="9" spans="1:25" ht="24.75" customHeight="1" x14ac:dyDescent="0.25">
      <c r="A9" s="86" t="s">
        <v>46</v>
      </c>
      <c r="B9" s="63">
        <f>+'24-02-014 Ind. FOSIS'!J15</f>
        <v>0</v>
      </c>
      <c r="C9" s="63">
        <f>+'24-02-014 Ind. FOSIS'!K15</f>
        <v>0</v>
      </c>
      <c r="D9" s="63">
        <f>+'24-02-014 Ind. FOSIS'!M15</f>
        <v>0</v>
      </c>
      <c r="E9" s="63">
        <f>+'24-02-014 Ind. FOSIS'!N15</f>
        <v>0</v>
      </c>
      <c r="F9" s="63">
        <f>+'24-02-014 Ind. FOSIS'!O15</f>
        <v>0</v>
      </c>
      <c r="G9" s="63">
        <f>+'24-02-014 Ind. FOSIS'!R15</f>
        <v>0</v>
      </c>
      <c r="H9" s="63">
        <f>+'24-02-014 Ind. FOSIS'!S15</f>
        <v>0</v>
      </c>
      <c r="I9" s="63">
        <f>+'24-02-014 Ind. FOSIS'!T15</f>
        <v>0</v>
      </c>
      <c r="J9" s="63">
        <f>+'24-02-014 Ind. FOSIS'!U15</f>
        <v>0</v>
      </c>
      <c r="K9" s="63">
        <f>+'24-02-014 Ind. FOSIS'!V15</f>
        <v>0</v>
      </c>
      <c r="L9" s="63">
        <f>+'24-02-014 Ind. FOSIS'!W15</f>
        <v>0</v>
      </c>
      <c r="M9" s="63">
        <f>+'24-02-014 Ind. FOSIS'!X15</f>
        <v>0</v>
      </c>
      <c r="N9" s="63">
        <f>+'24-02-014 Ind. FOSIS'!Y15</f>
        <v>0</v>
      </c>
      <c r="O9" s="63">
        <f>+'24-02-014 Ind. FOSIS'!Z15</f>
        <v>0</v>
      </c>
      <c r="P9" s="63">
        <f>+'24-02-014 Ind. FOSIS'!AA15</f>
        <v>0</v>
      </c>
      <c r="Q9" s="63">
        <f>+'24-02-014 Ind. FOSIS'!AB15</f>
        <v>0</v>
      </c>
      <c r="R9" s="63">
        <f>+'24-02-014 Ind. FOSIS'!AC15</f>
        <v>0</v>
      </c>
      <c r="S9" s="63">
        <f>+'24-02-014 Ind. FOSIS'!AD15</f>
        <v>0</v>
      </c>
      <c r="T9" s="63">
        <f>+'24-02-014 Ind. FOSIS'!AE15</f>
        <v>0</v>
      </c>
      <c r="U9" s="63">
        <f>+'24-02-014 Ind. FOSIS'!AF15</f>
        <v>0</v>
      </c>
      <c r="V9" s="63">
        <f>+'24-02-014 Ind. FOSIS'!AG15</f>
        <v>0</v>
      </c>
      <c r="W9" s="63">
        <f>+'24-02-014 Ind. FOSIS'!AH15</f>
        <v>0</v>
      </c>
      <c r="X9" s="87">
        <f>+'24-02-014 Ind. FOSIS'!AI15</f>
        <v>0</v>
      </c>
      <c r="Y9" s="87">
        <f>+'24-02-014 Ind. FOSIS'!AJ15</f>
        <v>0</v>
      </c>
    </row>
    <row r="10" spans="1:25" ht="24.75" customHeight="1" x14ac:dyDescent="0.25">
      <c r="A10" s="86" t="s">
        <v>48</v>
      </c>
      <c r="B10" s="63">
        <f>+'24-02-014 Ind. FOSIS'!J19</f>
        <v>0</v>
      </c>
      <c r="C10" s="63">
        <f>+'24-02-014 Ind. FOSIS'!K19</f>
        <v>0</v>
      </c>
      <c r="D10" s="63">
        <f>+'24-02-014 Ind. FOSIS'!M19</f>
        <v>0</v>
      </c>
      <c r="E10" s="63">
        <f>+'24-02-014 Ind. FOSIS'!N19</f>
        <v>0</v>
      </c>
      <c r="F10" s="63">
        <f>+'24-02-014 Ind. FOSIS'!O19</f>
        <v>0</v>
      </c>
      <c r="G10" s="63">
        <f>+'24-02-014 Ind. FOSIS'!R19</f>
        <v>0</v>
      </c>
      <c r="H10" s="63">
        <f>+'24-02-014 Ind. FOSIS'!S19</f>
        <v>0</v>
      </c>
      <c r="I10" s="63">
        <f>+'24-02-014 Ind. FOSIS'!T19</f>
        <v>0</v>
      </c>
      <c r="J10" s="63">
        <f>+'24-02-014 Ind. FOSIS'!U19</f>
        <v>0</v>
      </c>
      <c r="K10" s="63">
        <f>+'24-02-014 Ind. FOSIS'!V19</f>
        <v>0</v>
      </c>
      <c r="L10" s="63">
        <f>+'24-02-014 Ind. FOSIS'!W19</f>
        <v>0</v>
      </c>
      <c r="M10" s="63">
        <f>+'24-02-014 Ind. FOSIS'!X19</f>
        <v>0</v>
      </c>
      <c r="N10" s="63">
        <f>+'24-02-014 Ind. FOSIS'!Y19</f>
        <v>0</v>
      </c>
      <c r="O10" s="63">
        <f>+'24-02-014 Ind. FOSIS'!Z19</f>
        <v>0</v>
      </c>
      <c r="P10" s="63">
        <f>+'24-02-014 Ind. FOSIS'!AA19</f>
        <v>0</v>
      </c>
      <c r="Q10" s="63">
        <f>+'24-02-014 Ind. FOSIS'!AB19</f>
        <v>0</v>
      </c>
      <c r="R10" s="63">
        <f>+'24-02-014 Ind. FOSIS'!AC19</f>
        <v>0</v>
      </c>
      <c r="S10" s="63">
        <f>+'24-02-014 Ind. FOSIS'!AD19</f>
        <v>0</v>
      </c>
      <c r="T10" s="63">
        <f>+'24-02-014 Ind. FOSIS'!AE19</f>
        <v>0</v>
      </c>
      <c r="U10" s="63">
        <f>+'24-02-014 Ind. FOSIS'!AF19</f>
        <v>0</v>
      </c>
      <c r="V10" s="63">
        <f>+'24-02-014 Ind. FOSIS'!AG19</f>
        <v>0</v>
      </c>
      <c r="W10" s="63">
        <f>+'24-02-014 Ind. FOSIS'!AH19</f>
        <v>0</v>
      </c>
      <c r="X10" s="87">
        <f>+'24-02-014 Ind. FOSIS'!AI19</f>
        <v>0</v>
      </c>
      <c r="Y10" s="87">
        <f>+'24-02-014 Ind. FOSIS'!AJ19</f>
        <v>0</v>
      </c>
    </row>
    <row r="11" spans="1:25" ht="24.75" customHeight="1" x14ac:dyDescent="0.25">
      <c r="A11" s="86" t="s">
        <v>50</v>
      </c>
      <c r="B11" s="63">
        <f>+'24-02-014 Ind. FOSIS'!J23</f>
        <v>0</v>
      </c>
      <c r="C11" s="63">
        <f>+'24-02-014 Ind. FOSIS'!K23</f>
        <v>0</v>
      </c>
      <c r="D11" s="63">
        <f>+'24-02-014 Ind. FOSIS'!M23</f>
        <v>0</v>
      </c>
      <c r="E11" s="63">
        <f>+'24-02-014 Ind. FOSIS'!N23</f>
        <v>0</v>
      </c>
      <c r="F11" s="63">
        <f>+'24-02-014 Ind. FOSIS'!O23</f>
        <v>0</v>
      </c>
      <c r="G11" s="63">
        <f>+'24-02-014 Ind. FOSIS'!R23</f>
        <v>0</v>
      </c>
      <c r="H11" s="63">
        <f>+'24-02-014 Ind. FOSIS'!S23</f>
        <v>0</v>
      </c>
      <c r="I11" s="63">
        <f>+'24-02-014 Ind. FOSIS'!T23</f>
        <v>0</v>
      </c>
      <c r="J11" s="63">
        <f>+'24-02-014 Ind. FOSIS'!U23</f>
        <v>0</v>
      </c>
      <c r="K11" s="63">
        <f>+'24-02-014 Ind. FOSIS'!V23</f>
        <v>0</v>
      </c>
      <c r="L11" s="63">
        <f>+'24-02-014 Ind. FOSIS'!W23</f>
        <v>0</v>
      </c>
      <c r="M11" s="63">
        <f>+'24-02-014 Ind. FOSIS'!X23</f>
        <v>0</v>
      </c>
      <c r="N11" s="63">
        <f>+'24-02-014 Ind. FOSIS'!Y23</f>
        <v>0</v>
      </c>
      <c r="O11" s="63">
        <f>+'24-02-014 Ind. FOSIS'!Z23</f>
        <v>0</v>
      </c>
      <c r="P11" s="63">
        <f>+'24-02-014 Ind. FOSIS'!AA23</f>
        <v>0</v>
      </c>
      <c r="Q11" s="63">
        <f>+'24-02-014 Ind. FOSIS'!AB23</f>
        <v>0</v>
      </c>
      <c r="R11" s="63">
        <f>+'24-02-014 Ind. FOSIS'!AC23</f>
        <v>0</v>
      </c>
      <c r="S11" s="63">
        <f>+'24-02-014 Ind. FOSIS'!AD23</f>
        <v>0</v>
      </c>
      <c r="T11" s="63">
        <f>+'24-02-014 Ind. FOSIS'!AE23</f>
        <v>0</v>
      </c>
      <c r="U11" s="63">
        <f>+'24-02-014 Ind. FOSIS'!AF23</f>
        <v>0</v>
      </c>
      <c r="V11" s="63">
        <f>+'24-02-014 Ind. FOSIS'!AG23</f>
        <v>0</v>
      </c>
      <c r="W11" s="63">
        <f>+'24-02-014 Ind. FOSIS'!AH23</f>
        <v>0</v>
      </c>
      <c r="X11" s="87">
        <f>+'24-02-014 Ind. FOSIS'!AI23</f>
        <v>0</v>
      </c>
      <c r="Y11" s="87">
        <f>+'24-02-014 Ind. FOSIS'!AJ23</f>
        <v>0</v>
      </c>
    </row>
    <row r="12" spans="1:25" ht="24.75" customHeight="1" x14ac:dyDescent="0.25">
      <c r="A12" s="86" t="s">
        <v>52</v>
      </c>
      <c r="B12" s="63">
        <f>+'24-02-014 Ind. FOSIS'!J27</f>
        <v>0</v>
      </c>
      <c r="C12" s="63">
        <f>+'24-02-014 Ind. FOSIS'!K27</f>
        <v>0</v>
      </c>
      <c r="D12" s="63">
        <f>+'24-02-014 Ind. FOSIS'!M27</f>
        <v>0</v>
      </c>
      <c r="E12" s="63">
        <f>+'24-02-014 Ind. FOSIS'!N27</f>
        <v>0</v>
      </c>
      <c r="F12" s="63">
        <f>+'24-02-014 Ind. FOSIS'!O27</f>
        <v>0</v>
      </c>
      <c r="G12" s="63">
        <f>+'24-02-014 Ind. FOSIS'!R27</f>
        <v>0</v>
      </c>
      <c r="H12" s="63">
        <f>+'24-02-014 Ind. FOSIS'!S27</f>
        <v>0</v>
      </c>
      <c r="I12" s="63">
        <f>+'24-02-014 Ind. FOSIS'!T27</f>
        <v>0</v>
      </c>
      <c r="J12" s="63">
        <f>+'24-02-014 Ind. FOSIS'!U27</f>
        <v>0</v>
      </c>
      <c r="K12" s="63">
        <f>+'24-02-014 Ind. FOSIS'!V27</f>
        <v>0</v>
      </c>
      <c r="L12" s="63">
        <f>+'24-02-014 Ind. FOSIS'!W27</f>
        <v>0</v>
      </c>
      <c r="M12" s="63">
        <f>+'24-02-014 Ind. FOSIS'!X27</f>
        <v>0</v>
      </c>
      <c r="N12" s="63">
        <f>+'24-02-014 Ind. FOSIS'!Y27</f>
        <v>0</v>
      </c>
      <c r="O12" s="63">
        <f>+'24-02-014 Ind. FOSIS'!Z27</f>
        <v>0</v>
      </c>
      <c r="P12" s="63">
        <f>+'24-02-014 Ind. FOSIS'!AA27</f>
        <v>0</v>
      </c>
      <c r="Q12" s="63">
        <f>+'24-02-014 Ind. FOSIS'!AB27</f>
        <v>0</v>
      </c>
      <c r="R12" s="63">
        <f>+'24-02-014 Ind. FOSIS'!AC27</f>
        <v>0</v>
      </c>
      <c r="S12" s="63">
        <f>+'24-02-014 Ind. FOSIS'!AD27</f>
        <v>0</v>
      </c>
      <c r="T12" s="63">
        <f>+'24-02-014 Ind. FOSIS'!AE27</f>
        <v>0</v>
      </c>
      <c r="U12" s="63">
        <f>+'24-02-014 Ind. FOSIS'!AF27</f>
        <v>0</v>
      </c>
      <c r="V12" s="63">
        <f>+'24-02-014 Ind. FOSIS'!AG27</f>
        <v>0</v>
      </c>
      <c r="W12" s="63">
        <f>+'24-02-014 Ind. FOSIS'!AH27</f>
        <v>0</v>
      </c>
      <c r="X12" s="87">
        <f>+'24-02-014 Ind. FOSIS'!AI27</f>
        <v>0</v>
      </c>
      <c r="Y12" s="87">
        <f>+'24-02-014 Ind. FOSIS'!AJ27</f>
        <v>0</v>
      </c>
    </row>
    <row r="13" spans="1:25" ht="24.75" customHeight="1" x14ac:dyDescent="0.25">
      <c r="A13" s="86" t="s">
        <v>54</v>
      </c>
      <c r="B13" s="63">
        <f>+'24-02-014 Ind. FOSIS'!J31</f>
        <v>0</v>
      </c>
      <c r="C13" s="63">
        <f>+'24-02-014 Ind. FOSIS'!K31</f>
        <v>0</v>
      </c>
      <c r="D13" s="63">
        <f>+'24-02-014 Ind. FOSIS'!M31</f>
        <v>0</v>
      </c>
      <c r="E13" s="63">
        <f>+'24-02-014 Ind. FOSIS'!N31</f>
        <v>0</v>
      </c>
      <c r="F13" s="63">
        <f>+'24-02-014 Ind. FOSIS'!O31</f>
        <v>0</v>
      </c>
      <c r="G13" s="63">
        <f>+'24-02-014 Ind. FOSIS'!R31</f>
        <v>0</v>
      </c>
      <c r="H13" s="63">
        <f>+'24-02-014 Ind. FOSIS'!S31</f>
        <v>0</v>
      </c>
      <c r="I13" s="63">
        <f>+'24-02-014 Ind. FOSIS'!T31</f>
        <v>0</v>
      </c>
      <c r="J13" s="63">
        <f>+'24-02-014 Ind. FOSIS'!U31</f>
        <v>0</v>
      </c>
      <c r="K13" s="63">
        <f>+'24-02-014 Ind. FOSIS'!V31</f>
        <v>0</v>
      </c>
      <c r="L13" s="63">
        <f>+'24-02-014 Ind. FOSIS'!W31</f>
        <v>0</v>
      </c>
      <c r="M13" s="63">
        <f>+'24-02-014 Ind. FOSIS'!X31</f>
        <v>0</v>
      </c>
      <c r="N13" s="63">
        <f>+'24-02-014 Ind. FOSIS'!Y31</f>
        <v>0</v>
      </c>
      <c r="O13" s="63">
        <f>+'24-02-014 Ind. FOSIS'!Z31</f>
        <v>0</v>
      </c>
      <c r="P13" s="63">
        <f>+'24-02-014 Ind. FOSIS'!AA31</f>
        <v>0</v>
      </c>
      <c r="Q13" s="63">
        <f>+'24-02-014 Ind. FOSIS'!AB31</f>
        <v>0</v>
      </c>
      <c r="R13" s="63">
        <f>+'24-02-014 Ind. FOSIS'!AC31</f>
        <v>0</v>
      </c>
      <c r="S13" s="63">
        <f>+'24-02-014 Ind. FOSIS'!AD31</f>
        <v>0</v>
      </c>
      <c r="T13" s="63">
        <f>+'24-02-014 Ind. FOSIS'!AE31</f>
        <v>0</v>
      </c>
      <c r="U13" s="63">
        <f>+'24-02-014 Ind. FOSIS'!AF31</f>
        <v>0</v>
      </c>
      <c r="V13" s="63">
        <f>+'24-02-014 Ind. FOSIS'!AG31</f>
        <v>0</v>
      </c>
      <c r="W13" s="63">
        <f>+'24-02-014 Ind. FOSIS'!AH31</f>
        <v>0</v>
      </c>
      <c r="X13" s="87">
        <f>+'24-02-014 Ind. FOSIS'!AI31</f>
        <v>0</v>
      </c>
      <c r="Y13" s="87">
        <f>+'24-02-014 Ind. FOSIS'!AJ31</f>
        <v>0</v>
      </c>
    </row>
    <row r="14" spans="1:25" ht="24.75" customHeight="1" x14ac:dyDescent="0.25">
      <c r="A14" s="86" t="s">
        <v>56</v>
      </c>
      <c r="B14" s="63">
        <f>+'24-02-014 Ind. FOSIS'!J35</f>
        <v>0</v>
      </c>
      <c r="C14" s="63">
        <f>+'24-02-014 Ind. FOSIS'!K35</f>
        <v>0</v>
      </c>
      <c r="D14" s="63">
        <f>+'24-02-014 Ind. FOSIS'!M35</f>
        <v>0</v>
      </c>
      <c r="E14" s="63">
        <f>+'24-02-014 Ind. FOSIS'!N35</f>
        <v>0</v>
      </c>
      <c r="F14" s="63">
        <f>+'24-02-014 Ind. FOSIS'!O35</f>
        <v>0</v>
      </c>
      <c r="G14" s="63">
        <f>+'24-02-014 Ind. FOSIS'!R35</f>
        <v>0</v>
      </c>
      <c r="H14" s="63">
        <f>+'24-02-014 Ind. FOSIS'!S35</f>
        <v>0</v>
      </c>
      <c r="I14" s="63">
        <f>+'24-02-014 Ind. FOSIS'!T35</f>
        <v>0</v>
      </c>
      <c r="J14" s="63">
        <f>+'24-02-014 Ind. FOSIS'!U35</f>
        <v>0</v>
      </c>
      <c r="K14" s="63">
        <f>+'24-02-014 Ind. FOSIS'!V35</f>
        <v>0</v>
      </c>
      <c r="L14" s="63">
        <f>+'24-02-014 Ind. FOSIS'!W35</f>
        <v>0</v>
      </c>
      <c r="M14" s="63">
        <f>+'24-02-014 Ind. FOSIS'!X35</f>
        <v>0</v>
      </c>
      <c r="N14" s="63">
        <f>+'24-02-014 Ind. FOSIS'!Y35</f>
        <v>0</v>
      </c>
      <c r="O14" s="63">
        <f>+'24-02-014 Ind. FOSIS'!Z35</f>
        <v>0</v>
      </c>
      <c r="P14" s="63">
        <f>+'24-02-014 Ind. FOSIS'!AA35</f>
        <v>0</v>
      </c>
      <c r="Q14" s="63">
        <f>+'24-02-014 Ind. FOSIS'!AB35</f>
        <v>0</v>
      </c>
      <c r="R14" s="63">
        <f>+'24-02-014 Ind. FOSIS'!AC35</f>
        <v>0</v>
      </c>
      <c r="S14" s="63">
        <f>+'24-02-014 Ind. FOSIS'!AD35</f>
        <v>0</v>
      </c>
      <c r="T14" s="63">
        <f>+'24-02-014 Ind. FOSIS'!AE35</f>
        <v>0</v>
      </c>
      <c r="U14" s="63">
        <f>+'24-02-014 Ind. FOSIS'!AF35</f>
        <v>0</v>
      </c>
      <c r="V14" s="63">
        <f>+'24-02-014 Ind. FOSIS'!AG35</f>
        <v>0</v>
      </c>
      <c r="W14" s="63">
        <f>+'24-02-014 Ind. FOSIS'!AH35</f>
        <v>0</v>
      </c>
      <c r="X14" s="87">
        <f>+'24-02-014 Ind. FOSIS'!AI35</f>
        <v>0</v>
      </c>
      <c r="Y14" s="87">
        <f>+'24-02-014 Ind. FOSIS'!AJ35</f>
        <v>0</v>
      </c>
    </row>
    <row r="15" spans="1:25" ht="24.75" customHeight="1" x14ac:dyDescent="0.25">
      <c r="A15" s="86" t="s">
        <v>58</v>
      </c>
      <c r="B15" s="63">
        <f>+'24-02-014 Ind. FOSIS'!J39</f>
        <v>0</v>
      </c>
      <c r="C15" s="63">
        <f>+'24-02-014 Ind. FOSIS'!K39</f>
        <v>0</v>
      </c>
      <c r="D15" s="63">
        <f>+'24-02-014 Ind. FOSIS'!M39</f>
        <v>0</v>
      </c>
      <c r="E15" s="63">
        <f>+'24-02-014 Ind. FOSIS'!N39</f>
        <v>0</v>
      </c>
      <c r="F15" s="63">
        <f>+'24-02-014 Ind. FOSIS'!O39</f>
        <v>0</v>
      </c>
      <c r="G15" s="63">
        <f>+'24-02-014 Ind. FOSIS'!R39</f>
        <v>0</v>
      </c>
      <c r="H15" s="63">
        <f>+'24-02-014 Ind. FOSIS'!S39</f>
        <v>0</v>
      </c>
      <c r="I15" s="63">
        <f>+'24-02-014 Ind. FOSIS'!T39</f>
        <v>0</v>
      </c>
      <c r="J15" s="63">
        <f>+'24-02-014 Ind. FOSIS'!U39</f>
        <v>0</v>
      </c>
      <c r="K15" s="63">
        <f>+'24-02-014 Ind. FOSIS'!V39</f>
        <v>0</v>
      </c>
      <c r="L15" s="63">
        <f>+'24-02-014 Ind. FOSIS'!W39</f>
        <v>0</v>
      </c>
      <c r="M15" s="63">
        <f>+'24-02-014 Ind. FOSIS'!X39</f>
        <v>0</v>
      </c>
      <c r="N15" s="63">
        <f>+'24-02-014 Ind. FOSIS'!Y39</f>
        <v>0</v>
      </c>
      <c r="O15" s="63">
        <f>+'24-02-014 Ind. FOSIS'!Z39</f>
        <v>0</v>
      </c>
      <c r="P15" s="63">
        <f>+'24-02-014 Ind. FOSIS'!AA39</f>
        <v>0</v>
      </c>
      <c r="Q15" s="63">
        <f>+'24-02-014 Ind. FOSIS'!AB39</f>
        <v>0</v>
      </c>
      <c r="R15" s="63">
        <f>+'24-02-014 Ind. FOSIS'!AC39</f>
        <v>0</v>
      </c>
      <c r="S15" s="63">
        <f>+'24-02-014 Ind. FOSIS'!AD39</f>
        <v>0</v>
      </c>
      <c r="T15" s="63">
        <f>+'24-02-014 Ind. FOSIS'!AE39</f>
        <v>0</v>
      </c>
      <c r="U15" s="63">
        <f>+'24-02-014 Ind. FOSIS'!AF39</f>
        <v>0</v>
      </c>
      <c r="V15" s="63">
        <f>+'24-02-014 Ind. FOSIS'!AG39</f>
        <v>0</v>
      </c>
      <c r="W15" s="63">
        <f>+'24-02-014 Ind. FOSIS'!AH39</f>
        <v>0</v>
      </c>
      <c r="X15" s="87">
        <f>+'24-02-014 Ind. FOSIS'!AI39</f>
        <v>0</v>
      </c>
      <c r="Y15" s="87">
        <f>+'24-02-014 Ind. FOSIS'!AJ39</f>
        <v>0</v>
      </c>
    </row>
    <row r="16" spans="1:25" ht="24.75" customHeight="1" x14ac:dyDescent="0.25">
      <c r="A16" s="86" t="s">
        <v>60</v>
      </c>
      <c r="B16" s="63">
        <f>+'24-02-014 Ind. FOSIS'!J43</f>
        <v>0</v>
      </c>
      <c r="C16" s="63">
        <f>+'24-02-014 Ind. FOSIS'!K43</f>
        <v>0</v>
      </c>
      <c r="D16" s="63">
        <f>+'24-02-014 Ind. FOSIS'!M43</f>
        <v>0</v>
      </c>
      <c r="E16" s="63">
        <f>+'24-02-014 Ind. FOSIS'!N43</f>
        <v>0</v>
      </c>
      <c r="F16" s="63">
        <f>+'24-02-014 Ind. FOSIS'!O43</f>
        <v>0</v>
      </c>
      <c r="G16" s="63">
        <f>+'24-02-014 Ind. FOSIS'!R43</f>
        <v>0</v>
      </c>
      <c r="H16" s="63">
        <f>+'24-02-014 Ind. FOSIS'!S43</f>
        <v>0</v>
      </c>
      <c r="I16" s="63">
        <f>+'24-02-014 Ind. FOSIS'!T43</f>
        <v>0</v>
      </c>
      <c r="J16" s="63">
        <f>+'24-02-014 Ind. FOSIS'!U43</f>
        <v>0</v>
      </c>
      <c r="K16" s="63">
        <f>+'24-02-014 Ind. FOSIS'!V43</f>
        <v>0</v>
      </c>
      <c r="L16" s="63">
        <f>+'24-02-014 Ind. FOSIS'!W43</f>
        <v>0</v>
      </c>
      <c r="M16" s="63">
        <f>+'24-02-014 Ind. FOSIS'!X43</f>
        <v>0</v>
      </c>
      <c r="N16" s="63">
        <f>+'24-02-014 Ind. FOSIS'!Y43</f>
        <v>0</v>
      </c>
      <c r="O16" s="63">
        <f>+'24-02-014 Ind. FOSIS'!Z43</f>
        <v>0</v>
      </c>
      <c r="P16" s="63">
        <f>+'24-02-014 Ind. FOSIS'!AA43</f>
        <v>0</v>
      </c>
      <c r="Q16" s="63">
        <f>+'24-02-014 Ind. FOSIS'!AB43</f>
        <v>0</v>
      </c>
      <c r="R16" s="63">
        <f>+'24-02-014 Ind. FOSIS'!AC43</f>
        <v>0</v>
      </c>
      <c r="S16" s="63">
        <f>+'24-02-014 Ind. FOSIS'!AD43</f>
        <v>0</v>
      </c>
      <c r="T16" s="63">
        <f>+'24-02-014 Ind. FOSIS'!AE43</f>
        <v>0</v>
      </c>
      <c r="U16" s="63">
        <f>+'24-02-014 Ind. FOSIS'!AF43</f>
        <v>0</v>
      </c>
      <c r="V16" s="63">
        <f>+'24-02-014 Ind. FOSIS'!AG43</f>
        <v>0</v>
      </c>
      <c r="W16" s="63">
        <f>+'24-02-014 Ind. FOSIS'!AH43</f>
        <v>0</v>
      </c>
      <c r="X16" s="87">
        <f>+'24-02-014 Ind. FOSIS'!AI43</f>
        <v>0</v>
      </c>
      <c r="Y16" s="87">
        <f>+'24-02-014 Ind. FOSIS'!AJ43</f>
        <v>0</v>
      </c>
    </row>
    <row r="17" spans="1:25" ht="24.75" customHeight="1" x14ac:dyDescent="0.25">
      <c r="A17" s="86" t="s">
        <v>62</v>
      </c>
      <c r="B17" s="63">
        <f>+'24-02-014 Ind. FOSIS'!J47</f>
        <v>0</v>
      </c>
      <c r="C17" s="63">
        <f>+'24-02-014 Ind. FOSIS'!K47</f>
        <v>0</v>
      </c>
      <c r="D17" s="63">
        <f>+'24-02-014 Ind. FOSIS'!M47</f>
        <v>0</v>
      </c>
      <c r="E17" s="63">
        <f>+'24-02-014 Ind. FOSIS'!N47</f>
        <v>0</v>
      </c>
      <c r="F17" s="63">
        <f>+'24-02-014 Ind. FOSIS'!O47</f>
        <v>0</v>
      </c>
      <c r="G17" s="63">
        <f>+'24-02-014 Ind. FOSIS'!R47</f>
        <v>0</v>
      </c>
      <c r="H17" s="63">
        <f>+'24-02-014 Ind. FOSIS'!S47</f>
        <v>0</v>
      </c>
      <c r="I17" s="63">
        <f>+'24-02-014 Ind. FOSIS'!T47</f>
        <v>0</v>
      </c>
      <c r="J17" s="63">
        <f>+'24-02-014 Ind. FOSIS'!U47</f>
        <v>0</v>
      </c>
      <c r="K17" s="63">
        <f>+'24-02-014 Ind. FOSIS'!V47</f>
        <v>0</v>
      </c>
      <c r="L17" s="63">
        <f>+'24-02-014 Ind. FOSIS'!W47</f>
        <v>0</v>
      </c>
      <c r="M17" s="63">
        <f>+'24-02-014 Ind. FOSIS'!X47</f>
        <v>0</v>
      </c>
      <c r="N17" s="63">
        <f>+'24-02-014 Ind. FOSIS'!Y47</f>
        <v>0</v>
      </c>
      <c r="O17" s="63">
        <f>+'24-02-014 Ind. FOSIS'!Z47</f>
        <v>0</v>
      </c>
      <c r="P17" s="63">
        <f>+'24-02-014 Ind. FOSIS'!AA47</f>
        <v>0</v>
      </c>
      <c r="Q17" s="63">
        <f>+'24-02-014 Ind. FOSIS'!AB47</f>
        <v>0</v>
      </c>
      <c r="R17" s="63">
        <f>+'24-02-014 Ind. FOSIS'!AC47</f>
        <v>0</v>
      </c>
      <c r="S17" s="63">
        <f>+'24-02-014 Ind. FOSIS'!AD47</f>
        <v>0</v>
      </c>
      <c r="T17" s="63">
        <f>+'24-02-014 Ind. FOSIS'!AE47</f>
        <v>0</v>
      </c>
      <c r="U17" s="63">
        <f>+'24-02-014 Ind. FOSIS'!AF47</f>
        <v>0</v>
      </c>
      <c r="V17" s="63">
        <f>+'24-02-014 Ind. FOSIS'!AG47</f>
        <v>0</v>
      </c>
      <c r="W17" s="63">
        <f>+'24-02-014 Ind. FOSIS'!AH47</f>
        <v>0</v>
      </c>
      <c r="X17" s="87">
        <f>+'24-02-014 Ind. FOSIS'!AI47</f>
        <v>0</v>
      </c>
      <c r="Y17" s="87">
        <f>+'24-02-014 Ind. FOSIS'!AJ44</f>
        <v>0</v>
      </c>
    </row>
    <row r="18" spans="1:25" ht="24.75" customHeight="1" x14ac:dyDescent="0.25">
      <c r="A18" s="86" t="s">
        <v>64</v>
      </c>
      <c r="B18" s="63">
        <f>+'24-02-014 Ind. FOSIS'!J51</f>
        <v>0</v>
      </c>
      <c r="C18" s="63">
        <f>+'24-02-014 Ind. FOSIS'!K51</f>
        <v>0</v>
      </c>
      <c r="D18" s="63">
        <f>+'24-02-014 Ind. FOSIS'!M51</f>
        <v>0</v>
      </c>
      <c r="E18" s="63">
        <f>+'24-02-014 Ind. FOSIS'!N51</f>
        <v>0</v>
      </c>
      <c r="F18" s="63">
        <f>+'24-02-014 Ind. FOSIS'!O51</f>
        <v>0</v>
      </c>
      <c r="G18" s="63">
        <f>+'24-02-014 Ind. FOSIS'!R51</f>
        <v>0</v>
      </c>
      <c r="H18" s="63">
        <f>+'24-02-014 Ind. FOSIS'!S51</f>
        <v>0</v>
      </c>
      <c r="I18" s="63">
        <f>+'24-02-014 Ind. FOSIS'!T51</f>
        <v>0</v>
      </c>
      <c r="J18" s="63">
        <f>+'24-02-014 Ind. FOSIS'!U51</f>
        <v>0</v>
      </c>
      <c r="K18" s="63">
        <f>+'24-02-014 Ind. FOSIS'!V51</f>
        <v>0</v>
      </c>
      <c r="L18" s="63">
        <f>+'24-02-014 Ind. FOSIS'!W51</f>
        <v>0</v>
      </c>
      <c r="M18" s="63">
        <f>+'24-02-014 Ind. FOSIS'!X51</f>
        <v>0</v>
      </c>
      <c r="N18" s="63">
        <f>+'24-02-014 Ind. FOSIS'!Y51</f>
        <v>0</v>
      </c>
      <c r="O18" s="63">
        <f>+'24-02-014 Ind. FOSIS'!Z51</f>
        <v>0</v>
      </c>
      <c r="P18" s="63">
        <f>+'24-02-014 Ind. FOSIS'!AA51</f>
        <v>0</v>
      </c>
      <c r="Q18" s="63">
        <f>+'24-02-014 Ind. FOSIS'!AB51</f>
        <v>0</v>
      </c>
      <c r="R18" s="63">
        <f>+'24-02-014 Ind. FOSIS'!AC51</f>
        <v>0</v>
      </c>
      <c r="S18" s="63">
        <f>+'24-02-014 Ind. FOSIS'!AD51</f>
        <v>0</v>
      </c>
      <c r="T18" s="63">
        <f>+'24-02-014 Ind. FOSIS'!AE51</f>
        <v>0</v>
      </c>
      <c r="U18" s="63">
        <f>+'24-02-014 Ind. FOSIS'!AF51</f>
        <v>0</v>
      </c>
      <c r="V18" s="63">
        <f>+'24-02-014 Ind. FOSIS'!AG51</f>
        <v>0</v>
      </c>
      <c r="W18" s="63">
        <f>+'24-02-014 Ind. FOSIS'!AH51</f>
        <v>0</v>
      </c>
      <c r="X18" s="87">
        <f>+'24-02-014 Ind. FOSIS'!AI51</f>
        <v>0</v>
      </c>
      <c r="Y18" s="87">
        <f>+'24-02-014 Ind. FOSIS'!AJ51</f>
        <v>0</v>
      </c>
    </row>
    <row r="19" spans="1:25" ht="24.75" customHeight="1" x14ac:dyDescent="0.25">
      <c r="A19" s="86" t="s">
        <v>66</v>
      </c>
      <c r="B19" s="63">
        <f>+'24-02-014 Ind. FOSIS'!J55</f>
        <v>0</v>
      </c>
      <c r="C19" s="63">
        <f>+'24-02-014 Ind. FOSIS'!K55</f>
        <v>0</v>
      </c>
      <c r="D19" s="63">
        <f>+'24-02-014 Ind. FOSIS'!M55</f>
        <v>0</v>
      </c>
      <c r="E19" s="63">
        <f>+'24-02-014 Ind. FOSIS'!N55</f>
        <v>0</v>
      </c>
      <c r="F19" s="63">
        <f>+'24-02-014 Ind. FOSIS'!O55</f>
        <v>0</v>
      </c>
      <c r="G19" s="63">
        <f>+'24-02-014 Ind. FOSIS'!R55</f>
        <v>0</v>
      </c>
      <c r="H19" s="63">
        <f>+'24-02-014 Ind. FOSIS'!S55</f>
        <v>0</v>
      </c>
      <c r="I19" s="63">
        <f>+'24-02-014 Ind. FOSIS'!T55</f>
        <v>0</v>
      </c>
      <c r="J19" s="63">
        <f>+'24-02-014 Ind. FOSIS'!U55</f>
        <v>0</v>
      </c>
      <c r="K19" s="63">
        <f>+'24-02-014 Ind. FOSIS'!V55</f>
        <v>0</v>
      </c>
      <c r="L19" s="63">
        <f>+'24-02-014 Ind. FOSIS'!W55</f>
        <v>0</v>
      </c>
      <c r="M19" s="63">
        <f>+'24-02-014 Ind. FOSIS'!X55</f>
        <v>0</v>
      </c>
      <c r="N19" s="63">
        <f>+'24-02-014 Ind. FOSIS'!Y55</f>
        <v>0</v>
      </c>
      <c r="O19" s="63">
        <f>+'24-02-014 Ind. FOSIS'!Z55</f>
        <v>0</v>
      </c>
      <c r="P19" s="63">
        <f>+'24-02-014 Ind. FOSIS'!AA55</f>
        <v>0</v>
      </c>
      <c r="Q19" s="63">
        <f>+'24-02-014 Ind. FOSIS'!AB55</f>
        <v>0</v>
      </c>
      <c r="R19" s="63">
        <f>+'24-02-014 Ind. FOSIS'!AC55</f>
        <v>0</v>
      </c>
      <c r="S19" s="63">
        <f>+'24-02-014 Ind. FOSIS'!AD55</f>
        <v>0</v>
      </c>
      <c r="T19" s="63">
        <f>+'24-02-014 Ind. FOSIS'!AE55</f>
        <v>0</v>
      </c>
      <c r="U19" s="63">
        <f>+'24-02-014 Ind. FOSIS'!AF55</f>
        <v>0</v>
      </c>
      <c r="V19" s="63">
        <f>+'24-02-014 Ind. FOSIS'!AG55</f>
        <v>0</v>
      </c>
      <c r="W19" s="63">
        <f>+'24-02-014 Ind. FOSIS'!AH55</f>
        <v>0</v>
      </c>
      <c r="X19" s="87">
        <f>+'24-02-014 Ind. FOSIS'!AI55</f>
        <v>0</v>
      </c>
      <c r="Y19" s="87">
        <f>+'24-02-014 Ind. FOSIS'!AJ55</f>
        <v>0</v>
      </c>
    </row>
    <row r="20" spans="1:25" ht="24.75" customHeight="1" x14ac:dyDescent="0.25">
      <c r="A20" s="88" t="s">
        <v>68</v>
      </c>
      <c r="B20" s="63">
        <f>+'24-02-014 Ind. FOSIS'!J59</f>
        <v>0</v>
      </c>
      <c r="C20" s="63">
        <f>+'24-02-014 Ind. FOSIS'!K59</f>
        <v>0</v>
      </c>
      <c r="D20" s="63">
        <f>+'24-02-014 Ind. FOSIS'!M59</f>
        <v>0</v>
      </c>
      <c r="E20" s="63">
        <f>+'24-02-014 Ind. FOSIS'!N59</f>
        <v>0</v>
      </c>
      <c r="F20" s="63">
        <f>+'24-02-014 Ind. FOSIS'!O59</f>
        <v>0</v>
      </c>
      <c r="G20" s="63">
        <f>+'24-02-014 Ind. FOSIS'!R59</f>
        <v>0</v>
      </c>
      <c r="H20" s="63">
        <f>+'24-02-014 Ind. FOSIS'!S59</f>
        <v>0</v>
      </c>
      <c r="I20" s="63">
        <f>+'24-02-014 Ind. FOSIS'!T59</f>
        <v>0</v>
      </c>
      <c r="J20" s="63">
        <f>+'24-02-014 Ind. FOSIS'!U59</f>
        <v>0</v>
      </c>
      <c r="K20" s="63">
        <f>+'24-02-014 Ind. FOSIS'!V59</f>
        <v>0</v>
      </c>
      <c r="L20" s="63">
        <f>+'24-02-014 Ind. FOSIS'!W59</f>
        <v>0</v>
      </c>
      <c r="M20" s="63">
        <f>+'24-02-014 Ind. FOSIS'!X59</f>
        <v>0</v>
      </c>
      <c r="N20" s="63">
        <f>+'24-02-014 Ind. FOSIS'!Y59</f>
        <v>0</v>
      </c>
      <c r="O20" s="63">
        <f>+'24-02-014 Ind. FOSIS'!Z59</f>
        <v>0</v>
      </c>
      <c r="P20" s="63">
        <f>+'24-02-014 Ind. FOSIS'!AA59</f>
        <v>0</v>
      </c>
      <c r="Q20" s="63">
        <f>+'24-02-014 Ind. FOSIS'!AB59</f>
        <v>0</v>
      </c>
      <c r="R20" s="63">
        <f>+'24-02-014 Ind. FOSIS'!AC59</f>
        <v>0</v>
      </c>
      <c r="S20" s="63">
        <f>+'24-02-014 Ind. FOSIS'!AD59</f>
        <v>0</v>
      </c>
      <c r="T20" s="63">
        <f>+'24-02-014 Ind. FOSIS'!AE59</f>
        <v>0</v>
      </c>
      <c r="U20" s="63">
        <f>+'24-02-014 Ind. FOSIS'!AF59</f>
        <v>0</v>
      </c>
      <c r="V20" s="63">
        <f>+'24-02-014 Ind. FOSIS'!AG59</f>
        <v>0</v>
      </c>
      <c r="W20" s="63">
        <f>+'24-02-014 Ind. FOSIS'!AH59</f>
        <v>0</v>
      </c>
      <c r="X20" s="87">
        <f>+'24-02-014 Ind. FOSIS'!AI59</f>
        <v>0</v>
      </c>
      <c r="Y20" s="87">
        <f>+'24-02-014 Ind. FOSIS'!AJ59</f>
        <v>0</v>
      </c>
    </row>
    <row r="21" spans="1:25" ht="24.75" customHeight="1" x14ac:dyDescent="0.25">
      <c r="A21" s="88" t="s">
        <v>70</v>
      </c>
      <c r="B21" s="63">
        <f>+'24-02-014 Ind. FOSIS'!J63</f>
        <v>0</v>
      </c>
      <c r="C21" s="63">
        <f>+'24-02-014 Ind. FOSIS'!K63</f>
        <v>0</v>
      </c>
      <c r="D21" s="63">
        <f>+'24-02-014 Ind. FOSIS'!M63</f>
        <v>0</v>
      </c>
      <c r="E21" s="63">
        <f>+'24-02-014 Ind. FOSIS'!N63</f>
        <v>0</v>
      </c>
      <c r="F21" s="63">
        <f>+'24-02-014 Ind. FOSIS'!O63</f>
        <v>0</v>
      </c>
      <c r="G21" s="63">
        <f>+'24-02-014 Ind. FOSIS'!R63</f>
        <v>0</v>
      </c>
      <c r="H21" s="63">
        <f>+'24-02-014 Ind. FOSIS'!S63</f>
        <v>0</v>
      </c>
      <c r="I21" s="63">
        <f>+'24-02-014 Ind. FOSIS'!T63</f>
        <v>0</v>
      </c>
      <c r="J21" s="63">
        <f>+'24-02-014 Ind. FOSIS'!U63</f>
        <v>0</v>
      </c>
      <c r="K21" s="63">
        <f>+'24-02-014 Ind. FOSIS'!V63</f>
        <v>0</v>
      </c>
      <c r="L21" s="63">
        <f>+'24-02-014 Ind. FOSIS'!W63</f>
        <v>0</v>
      </c>
      <c r="M21" s="63">
        <f>+'24-02-014 Ind. FOSIS'!X63</f>
        <v>0</v>
      </c>
      <c r="N21" s="63">
        <f>+'24-02-014 Ind. FOSIS'!Y63</f>
        <v>0</v>
      </c>
      <c r="O21" s="63">
        <f>+'24-02-014 Ind. FOSIS'!Z63</f>
        <v>0</v>
      </c>
      <c r="P21" s="63">
        <f>+'24-02-014 Ind. FOSIS'!AA63</f>
        <v>0</v>
      </c>
      <c r="Q21" s="63">
        <f>+'24-02-014 Ind. FOSIS'!AB63</f>
        <v>0</v>
      </c>
      <c r="R21" s="63">
        <f>+'24-02-014 Ind. FOSIS'!AC63</f>
        <v>0</v>
      </c>
      <c r="S21" s="63">
        <f>+'24-02-014 Ind. FOSIS'!AD63</f>
        <v>0</v>
      </c>
      <c r="T21" s="63">
        <f>+'24-02-014 Ind. FOSIS'!AE63</f>
        <v>0</v>
      </c>
      <c r="U21" s="63">
        <f>+'24-02-014 Ind. FOSIS'!AF63</f>
        <v>0</v>
      </c>
      <c r="V21" s="63">
        <f>+'24-02-014 Ind. FOSIS'!AG63</f>
        <v>0</v>
      </c>
      <c r="W21" s="63">
        <f>+'24-02-014 Ind. FOSIS'!AH63</f>
        <v>0</v>
      </c>
      <c r="X21" s="87">
        <f>+'24-02-014 Ind. FOSIS'!AI63</f>
        <v>0</v>
      </c>
      <c r="Y21" s="87">
        <f>+'24-02-014 Ind. FOSIS'!AJ63</f>
        <v>0</v>
      </c>
    </row>
    <row r="22" spans="1:25" ht="24.75" customHeight="1" x14ac:dyDescent="0.25">
      <c r="A22" s="88" t="s">
        <v>72</v>
      </c>
      <c r="B22" s="63">
        <f>+'24-02-014 Ind. FOSIS'!J67</f>
        <v>0</v>
      </c>
      <c r="C22" s="63">
        <f>+'24-02-014 Ind. FOSIS'!K67</f>
        <v>0</v>
      </c>
      <c r="D22" s="63">
        <f>+'24-02-014 Ind. FOSIS'!M67</f>
        <v>0</v>
      </c>
      <c r="E22" s="63">
        <f>+'24-02-014 Ind. FOSIS'!N67</f>
        <v>0</v>
      </c>
      <c r="F22" s="63">
        <f>+'24-02-014 Ind. FOSIS'!O67</f>
        <v>0</v>
      </c>
      <c r="G22" s="63">
        <f>+'24-02-014 Ind. FOSIS'!R67</f>
        <v>0</v>
      </c>
      <c r="H22" s="63">
        <f>+'24-02-014 Ind. FOSIS'!S67</f>
        <v>0</v>
      </c>
      <c r="I22" s="63">
        <f>+'24-02-014 Ind. FOSIS'!T67</f>
        <v>0</v>
      </c>
      <c r="J22" s="63">
        <f>+'24-02-014 Ind. FOSIS'!U67</f>
        <v>0</v>
      </c>
      <c r="K22" s="63">
        <f>+'24-02-014 Ind. FOSIS'!V67</f>
        <v>0</v>
      </c>
      <c r="L22" s="63">
        <f>+'24-02-014 Ind. FOSIS'!W67</f>
        <v>0</v>
      </c>
      <c r="M22" s="63">
        <f>+'24-02-014 Ind. FOSIS'!X67</f>
        <v>0</v>
      </c>
      <c r="N22" s="63">
        <f>+'24-02-014 Ind. FOSIS'!Y67</f>
        <v>0</v>
      </c>
      <c r="O22" s="63">
        <f>+'24-02-014 Ind. FOSIS'!Z67</f>
        <v>0</v>
      </c>
      <c r="P22" s="63">
        <f>+'24-02-014 Ind. FOSIS'!AA67</f>
        <v>0</v>
      </c>
      <c r="Q22" s="63">
        <f>+'24-02-014 Ind. FOSIS'!AB67</f>
        <v>0</v>
      </c>
      <c r="R22" s="63">
        <f>+'24-02-014 Ind. FOSIS'!AC67</f>
        <v>0</v>
      </c>
      <c r="S22" s="63">
        <f>+'24-02-014 Ind. FOSIS'!AD67</f>
        <v>0</v>
      </c>
      <c r="T22" s="63">
        <f>+'24-02-014 Ind. FOSIS'!AE67</f>
        <v>0</v>
      </c>
      <c r="U22" s="63">
        <f>+'24-02-014 Ind. FOSIS'!AF67</f>
        <v>0</v>
      </c>
      <c r="V22" s="63">
        <f>+'24-02-014 Ind. FOSIS'!AG67</f>
        <v>0</v>
      </c>
      <c r="W22" s="63">
        <f>+'24-02-014 Ind. FOSIS'!AH67</f>
        <v>0</v>
      </c>
      <c r="X22" s="87">
        <f>+'24-02-014 Ind. FOSIS'!AI67</f>
        <v>0</v>
      </c>
      <c r="Y22" s="87">
        <f>+'24-02-014 Ind. FOSIS'!AJ67</f>
        <v>0</v>
      </c>
    </row>
    <row r="23" spans="1:25" ht="24.75" customHeight="1" x14ac:dyDescent="0.25">
      <c r="A23" s="89" t="s">
        <v>74</v>
      </c>
      <c r="B23" s="63">
        <f>+'24-02-014 Ind. FOSIS'!J71</f>
        <v>17708247000</v>
      </c>
      <c r="C23" s="63">
        <f>+'24-02-014 Ind. FOSIS'!K71</f>
        <v>17708247000</v>
      </c>
      <c r="D23" s="63">
        <f>+'24-02-014 Ind. FOSIS'!M71</f>
        <v>0</v>
      </c>
      <c r="E23" s="63">
        <f>+'24-02-014 Ind. FOSIS'!N71</f>
        <v>0</v>
      </c>
      <c r="F23" s="63">
        <f>+'24-02-014 Ind. FOSIS'!O71</f>
        <v>0</v>
      </c>
      <c r="G23" s="63">
        <f>+'24-02-014 Ind. FOSIS'!R71</f>
        <v>0</v>
      </c>
      <c r="H23" s="63">
        <f>+'24-02-014 Ind. FOSIS'!S71</f>
        <v>0</v>
      </c>
      <c r="I23" s="63">
        <f>+'24-02-014 Ind. FOSIS'!T71</f>
        <v>0</v>
      </c>
      <c r="J23" s="63">
        <f>+'24-02-014 Ind. FOSIS'!U71</f>
        <v>0</v>
      </c>
      <c r="K23" s="63">
        <f>+'24-02-014 Ind. FOSIS'!V71</f>
        <v>0</v>
      </c>
      <c r="L23" s="63">
        <f>+'24-02-014 Ind. FOSIS'!W71</f>
        <v>8854123500</v>
      </c>
      <c r="M23" s="63">
        <f>+'24-02-014 Ind. FOSIS'!X71</f>
        <v>8854123500</v>
      </c>
      <c r="N23" s="63">
        <f>+'24-02-014 Ind. FOSIS'!Y71</f>
        <v>17708247000</v>
      </c>
      <c r="O23" s="63">
        <f>+'24-02-014 Ind. FOSIS'!Z71</f>
        <v>0</v>
      </c>
      <c r="P23" s="63">
        <f>+'24-02-014 Ind. FOSIS'!AA71</f>
        <v>0</v>
      </c>
      <c r="Q23" s="63">
        <f>+'24-02-014 Ind. FOSIS'!AB71</f>
        <v>0</v>
      </c>
      <c r="R23" s="63">
        <f>+'24-02-014 Ind. FOSIS'!AC71</f>
        <v>0</v>
      </c>
      <c r="S23" s="63">
        <f>+'24-02-014 Ind. FOSIS'!AD71</f>
        <v>0</v>
      </c>
      <c r="T23" s="63">
        <f>+'24-02-014 Ind. FOSIS'!AE71</f>
        <v>0</v>
      </c>
      <c r="U23" s="63">
        <f>+'24-02-014 Ind. FOSIS'!AF71</f>
        <v>0</v>
      </c>
      <c r="V23" s="63">
        <f>+'24-02-014 Ind. FOSIS'!AG71</f>
        <v>0</v>
      </c>
      <c r="W23" s="63">
        <f>+'24-02-014 Ind. FOSIS'!AH71</f>
        <v>17708247000</v>
      </c>
      <c r="X23" s="87">
        <f>+'24-02-014 Ind. FOSIS'!AI71</f>
        <v>1</v>
      </c>
      <c r="Y23" s="87">
        <f>+'24-02-014 Ind. FOSIS'!AJ71</f>
        <v>1</v>
      </c>
    </row>
    <row r="24" spans="1:25" ht="25.5" x14ac:dyDescent="0.25">
      <c r="A24" s="8" t="str">
        <f>"TOTAL ASIG."&amp;" "&amp;$A$5</f>
        <v>TOTAL ASIG. 24-02-014 "Fondo de Solidaridad e Inversión Social"</v>
      </c>
      <c r="B24" s="75">
        <f>SUM(B8:B23)</f>
        <v>17708247000</v>
      </c>
      <c r="C24" s="75">
        <f t="shared" ref="C24:V24" si="0">SUM(C8:C23)</f>
        <v>17708247000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8854123500</v>
      </c>
      <c r="M24" s="75">
        <f t="shared" si="0"/>
        <v>8854123500</v>
      </c>
      <c r="N24" s="75">
        <f t="shared" si="0"/>
        <v>17708247000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17708247000</v>
      </c>
      <c r="X24" s="90">
        <f>+'24-02-014 Ind. FOSIS'!AI72</f>
        <v>1</v>
      </c>
      <c r="Y24" s="90">
        <f>'24-02-014 Ind. FOSIS'!AJ72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B3E9B-487C-4416-9030-94CD8E45A663}">
  <sheetPr>
    <tabColor rgb="FF007DB5"/>
    <pageSetUpPr fitToPage="1"/>
  </sheetPr>
  <dimension ref="A1:DB90"/>
  <sheetViews>
    <sheetView topLeftCell="E19" zoomScale="120" zoomScaleNormal="12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165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84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64">
        <v>2289428000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 t="s">
        <v>297</v>
      </c>
      <c r="J69" s="164"/>
      <c r="K69" s="72">
        <v>2289428000</v>
      </c>
      <c r="L69" s="59" t="s">
        <v>319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87" t="s">
        <v>75</v>
      </c>
      <c r="B70" s="188"/>
      <c r="C70" s="188"/>
      <c r="D70" s="188"/>
      <c r="E70" s="189"/>
      <c r="F70" s="187"/>
      <c r="G70" s="188"/>
      <c r="H70" s="188"/>
      <c r="I70" s="188"/>
      <c r="J70" s="75">
        <f>J68</f>
        <v>2289428000</v>
      </c>
      <c r="K70" s="75">
        <f>SUM(K69:K69)</f>
        <v>2289428000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95" t="str">
        <f>"TOTAL ASIG."&amp;" "&amp;$A$5</f>
        <v>TOTAL ASIG. 24-02-015 "INTEGRA - Subsecretaría de Educación Parvularia"</v>
      </c>
      <c r="B71" s="196"/>
      <c r="C71" s="196"/>
      <c r="D71" s="196"/>
      <c r="E71" s="196"/>
      <c r="F71" s="196"/>
      <c r="G71" s="196"/>
      <c r="H71" s="196"/>
      <c r="I71" s="197"/>
      <c r="J71" s="33">
        <f>SUM(J11,J15,J19,J23,J27,J31,J35,J39,J43,J47,J51,J55,J59,J63,J67,J70)</f>
        <v>2289428000</v>
      </c>
      <c r="K71" s="33">
        <f>+K11+K15+K19+K23+K27+K31+K35+K39+K43+K47+K51+K55+K67+K59+K63+K70</f>
        <v>2289428000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51883C2-CFD4-4D58-A71E-EAD8625263C8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A0DF0FB-651C-4887-A99F-2394C7770DDC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A0DCA1B7-B5FB-4017-A13C-D542466C1BDB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75B3545-6BE4-47BD-969A-CABEAC0B60A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94C290FC-6A83-4959-AC7A-419D726590E1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DAF70965-323F-48B2-BD6D-9072AFE4FF2A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43CF33EB-62C8-4F2D-ACD2-DC796FA8353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803155FD-7F6B-4512-944C-413BE2A3415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FD06-8AE7-4617-AFF1-06D112A5F624}">
  <sheetPr>
    <tabColor rgb="FF33CCFF"/>
    <pageSetUpPr fitToPage="1"/>
  </sheetPr>
  <dimension ref="A1:Y41"/>
  <sheetViews>
    <sheetView topLeftCell="A11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customWidth="1" outlineLevel="1"/>
    <col min="18" max="18" width="11.42578125" style="83" customWidth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98" t="s">
        <v>95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s="1" customFormat="1" ht="1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s="1" customFormat="1" ht="15" customHeight="1" x14ac:dyDescent="0.25">
      <c r="A3" s="153" t="s">
        <v>313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s="1" customFormat="1" ht="1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18" customHeight="1" x14ac:dyDescent="0.25">
      <c r="A5" s="171" t="str">
        <f>'24-02-015 Ind. INTEGRA'!A5:U5</f>
        <v>24-02-015 "INTEGRA - Subsecretaría de Educación Parvularia"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3"/>
    </row>
    <row r="6" spans="1:25" s="80" customFormat="1" x14ac:dyDescent="0.25">
      <c r="A6" s="159" t="s">
        <v>5</v>
      </c>
      <c r="B6" s="166" t="s">
        <v>11</v>
      </c>
      <c r="C6" s="166" t="s">
        <v>76</v>
      </c>
      <c r="D6" s="168" t="s">
        <v>14</v>
      </c>
      <c r="E6" s="169"/>
      <c r="F6" s="170"/>
      <c r="G6" s="157" t="s">
        <v>17</v>
      </c>
      <c r="H6" s="157"/>
      <c r="I6" s="157"/>
      <c r="J6" s="166" t="s">
        <v>18</v>
      </c>
      <c r="K6" s="157" t="s">
        <v>17</v>
      </c>
      <c r="L6" s="157"/>
      <c r="M6" s="157"/>
      <c r="N6" s="166" t="s">
        <v>19</v>
      </c>
      <c r="O6" s="157" t="s">
        <v>17</v>
      </c>
      <c r="P6" s="157"/>
      <c r="Q6" s="157"/>
      <c r="R6" s="166" t="s">
        <v>20</v>
      </c>
      <c r="S6" s="157" t="s">
        <v>17</v>
      </c>
      <c r="T6" s="157"/>
      <c r="U6" s="157"/>
      <c r="V6" s="166" t="s">
        <v>21</v>
      </c>
      <c r="W6" s="166" t="s">
        <v>22</v>
      </c>
      <c r="X6" s="174" t="s">
        <v>77</v>
      </c>
      <c r="Y6" s="174"/>
    </row>
    <row r="7" spans="1:25" s="80" customFormat="1" ht="25.5" x14ac:dyDescent="0.25">
      <c r="A7" s="159"/>
      <c r="B7" s="167"/>
      <c r="C7" s="167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67"/>
      <c r="K7" s="5" t="s">
        <v>33</v>
      </c>
      <c r="L7" s="5" t="s">
        <v>34</v>
      </c>
      <c r="M7" s="5" t="s">
        <v>35</v>
      </c>
      <c r="N7" s="167"/>
      <c r="O7" s="5" t="s">
        <v>36</v>
      </c>
      <c r="P7" s="5" t="s">
        <v>37</v>
      </c>
      <c r="Q7" s="5" t="s">
        <v>38</v>
      </c>
      <c r="R7" s="167"/>
      <c r="S7" s="5" t="s">
        <v>39</v>
      </c>
      <c r="T7" s="5" t="s">
        <v>40</v>
      </c>
      <c r="U7" s="5" t="s">
        <v>78</v>
      </c>
      <c r="V7" s="167"/>
      <c r="W7" s="167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+'24-02-015 Ind. INTEGRA'!J11</f>
        <v>0</v>
      </c>
      <c r="C8" s="63">
        <f>+'24-02-015 Ind. INTEGRA'!K11</f>
        <v>0</v>
      </c>
      <c r="D8" s="63">
        <f>+'24-02-015 Ind. INTEGRA'!M11</f>
        <v>0</v>
      </c>
      <c r="E8" s="63">
        <f>+'24-02-015 Ind. INTEGRA'!N11</f>
        <v>0</v>
      </c>
      <c r="F8" s="63">
        <f>+'24-02-015 Ind. INTEGRA'!O11</f>
        <v>0</v>
      </c>
      <c r="G8" s="63">
        <f>+'24-02-015 Ind. INTEGRA'!R11</f>
        <v>0</v>
      </c>
      <c r="H8" s="63">
        <f>+'24-02-015 Ind. INTEGRA'!S11</f>
        <v>0</v>
      </c>
      <c r="I8" s="63">
        <f>+'24-02-015 Ind. INTEGRA'!T11</f>
        <v>0</v>
      </c>
      <c r="J8" s="63">
        <f>+'24-02-015 Ind. INTEGRA'!U11</f>
        <v>0</v>
      </c>
      <c r="K8" s="63">
        <f>+'24-02-015 Ind. INTEGRA'!V11</f>
        <v>0</v>
      </c>
      <c r="L8" s="63">
        <f>+'24-02-015 Ind. INTEGRA'!W11</f>
        <v>0</v>
      </c>
      <c r="M8" s="63">
        <f>+'24-02-015 Ind. INTEGRA'!X11</f>
        <v>0</v>
      </c>
      <c r="N8" s="63">
        <f>+'24-02-015 Ind. INTEGRA'!Y11</f>
        <v>0</v>
      </c>
      <c r="O8" s="63">
        <f>+'24-02-015 Ind. INTEGRA'!Z11</f>
        <v>0</v>
      </c>
      <c r="P8" s="63">
        <f>+'24-02-015 Ind. INTEGRA'!AA11</f>
        <v>0</v>
      </c>
      <c r="Q8" s="63">
        <f>+'24-02-015 Ind. INTEGRA'!AB11</f>
        <v>0</v>
      </c>
      <c r="R8" s="63">
        <f>+'24-02-015 Ind. INTEGRA'!AC11</f>
        <v>0</v>
      </c>
      <c r="S8" s="63">
        <f>+'24-02-015 Ind. INTEGRA'!AD11</f>
        <v>0</v>
      </c>
      <c r="T8" s="63">
        <f>+'24-02-015 Ind. INTEGRA'!AE11</f>
        <v>0</v>
      </c>
      <c r="U8" s="63">
        <f>+'24-02-015 Ind. INTEGRA'!AF11</f>
        <v>0</v>
      </c>
      <c r="V8" s="63">
        <f>+'24-02-015 Ind. INTEGRA'!AG11</f>
        <v>0</v>
      </c>
      <c r="W8" s="63">
        <f>+'24-02-015 Ind. INTEGRA'!AH11</f>
        <v>0</v>
      </c>
      <c r="X8" s="87">
        <f>+'24-02-015 Ind. INTEGRA'!AI11</f>
        <v>0</v>
      </c>
      <c r="Y8" s="87">
        <f>+'24-02-015 Ind. INTEGRA'!AJ11</f>
        <v>0</v>
      </c>
    </row>
    <row r="9" spans="1:25" ht="24.75" customHeight="1" x14ac:dyDescent="0.25">
      <c r="A9" s="86" t="s">
        <v>46</v>
      </c>
      <c r="B9" s="63">
        <f>+'24-02-015 Ind. INTEGRA'!J15</f>
        <v>0</v>
      </c>
      <c r="C9" s="63">
        <f>+'24-02-015 Ind. INTEGRA'!K15</f>
        <v>0</v>
      </c>
      <c r="D9" s="63">
        <f>+'24-02-015 Ind. INTEGRA'!M15</f>
        <v>0</v>
      </c>
      <c r="E9" s="63">
        <f>+'24-02-015 Ind. INTEGRA'!N15</f>
        <v>0</v>
      </c>
      <c r="F9" s="63">
        <f>+'24-02-015 Ind. INTEGRA'!O15</f>
        <v>0</v>
      </c>
      <c r="G9" s="63">
        <f>+'24-02-015 Ind. INTEGRA'!R15</f>
        <v>0</v>
      </c>
      <c r="H9" s="63">
        <f>+'24-02-015 Ind. INTEGRA'!S15</f>
        <v>0</v>
      </c>
      <c r="I9" s="63">
        <f>+'24-02-015 Ind. INTEGRA'!T15</f>
        <v>0</v>
      </c>
      <c r="J9" s="63">
        <f>+'24-02-015 Ind. INTEGRA'!U15</f>
        <v>0</v>
      </c>
      <c r="K9" s="63">
        <f>+'24-02-015 Ind. INTEGRA'!V15</f>
        <v>0</v>
      </c>
      <c r="L9" s="63">
        <f>+'24-02-015 Ind. INTEGRA'!W15</f>
        <v>0</v>
      </c>
      <c r="M9" s="63">
        <f>+'24-02-015 Ind. INTEGRA'!X15</f>
        <v>0</v>
      </c>
      <c r="N9" s="63">
        <f>+'24-02-015 Ind. INTEGRA'!Y15</f>
        <v>0</v>
      </c>
      <c r="O9" s="63">
        <f>+'24-02-015 Ind. INTEGRA'!Z15</f>
        <v>0</v>
      </c>
      <c r="P9" s="63">
        <f>+'24-02-015 Ind. INTEGRA'!AA15</f>
        <v>0</v>
      </c>
      <c r="Q9" s="63">
        <f>+'24-02-015 Ind. INTEGRA'!AB15</f>
        <v>0</v>
      </c>
      <c r="R9" s="63">
        <f>+'24-02-015 Ind. INTEGRA'!AC15</f>
        <v>0</v>
      </c>
      <c r="S9" s="63">
        <f>+'24-02-015 Ind. INTEGRA'!AD15</f>
        <v>0</v>
      </c>
      <c r="T9" s="63">
        <f>+'24-02-015 Ind. INTEGRA'!AE15</f>
        <v>0</v>
      </c>
      <c r="U9" s="63">
        <f>+'24-02-015 Ind. INTEGRA'!AF15</f>
        <v>0</v>
      </c>
      <c r="V9" s="63">
        <f>+'24-02-015 Ind. INTEGRA'!AG15</f>
        <v>0</v>
      </c>
      <c r="W9" s="63">
        <f>+'24-02-015 Ind. INTEGRA'!AH15</f>
        <v>0</v>
      </c>
      <c r="X9" s="87">
        <f>+'24-02-015 Ind. INTEGRA'!AI15</f>
        <v>0</v>
      </c>
      <c r="Y9" s="87">
        <f>+'24-02-015 Ind. INTEGRA'!AJ15</f>
        <v>0</v>
      </c>
    </row>
    <row r="10" spans="1:25" ht="24.75" customHeight="1" x14ac:dyDescent="0.25">
      <c r="A10" s="86" t="s">
        <v>48</v>
      </c>
      <c r="B10" s="63">
        <f>+'24-02-015 Ind. INTEGRA'!J19</f>
        <v>0</v>
      </c>
      <c r="C10" s="63">
        <f>+'24-02-015 Ind. INTEGRA'!K19</f>
        <v>0</v>
      </c>
      <c r="D10" s="63">
        <f>+'24-02-015 Ind. INTEGRA'!M19</f>
        <v>0</v>
      </c>
      <c r="E10" s="63">
        <f>+'24-02-015 Ind. INTEGRA'!N19</f>
        <v>0</v>
      </c>
      <c r="F10" s="63">
        <f>+'24-02-015 Ind. INTEGRA'!O19</f>
        <v>0</v>
      </c>
      <c r="G10" s="63">
        <f>+'24-02-015 Ind. INTEGRA'!R19</f>
        <v>0</v>
      </c>
      <c r="H10" s="63">
        <f>+'24-02-015 Ind. INTEGRA'!S19</f>
        <v>0</v>
      </c>
      <c r="I10" s="63">
        <f>+'24-02-015 Ind. INTEGRA'!T19</f>
        <v>0</v>
      </c>
      <c r="J10" s="63">
        <f>+'24-02-015 Ind. INTEGRA'!U19</f>
        <v>0</v>
      </c>
      <c r="K10" s="63">
        <f>+'24-02-015 Ind. INTEGRA'!V19</f>
        <v>0</v>
      </c>
      <c r="L10" s="63">
        <f>+'24-02-015 Ind. INTEGRA'!W19</f>
        <v>0</v>
      </c>
      <c r="M10" s="63">
        <f>+'24-02-015 Ind. INTEGRA'!X19</f>
        <v>0</v>
      </c>
      <c r="N10" s="63">
        <f>+'24-02-015 Ind. INTEGRA'!Y19</f>
        <v>0</v>
      </c>
      <c r="O10" s="63">
        <f>+'24-02-015 Ind. INTEGRA'!Z19</f>
        <v>0</v>
      </c>
      <c r="P10" s="63">
        <f>+'24-02-015 Ind. INTEGRA'!AA19</f>
        <v>0</v>
      </c>
      <c r="Q10" s="63">
        <f>+'24-02-015 Ind. INTEGRA'!AB19</f>
        <v>0</v>
      </c>
      <c r="R10" s="63">
        <f>+'24-02-015 Ind. INTEGRA'!AC19</f>
        <v>0</v>
      </c>
      <c r="S10" s="63">
        <f>+'24-02-015 Ind. INTEGRA'!AD19</f>
        <v>0</v>
      </c>
      <c r="T10" s="63">
        <f>+'24-02-015 Ind. INTEGRA'!AE19</f>
        <v>0</v>
      </c>
      <c r="U10" s="63">
        <f>+'24-02-015 Ind. INTEGRA'!AF19</f>
        <v>0</v>
      </c>
      <c r="V10" s="63">
        <f>+'24-02-015 Ind. INTEGRA'!AG19</f>
        <v>0</v>
      </c>
      <c r="W10" s="63">
        <f>+'24-02-015 Ind. INTEGRA'!AH19</f>
        <v>0</v>
      </c>
      <c r="X10" s="87">
        <f>+'24-02-015 Ind. INTEGRA'!AI19</f>
        <v>0</v>
      </c>
      <c r="Y10" s="87">
        <f>+'24-02-015 Ind. INTEGRA'!AJ19</f>
        <v>0</v>
      </c>
    </row>
    <row r="11" spans="1:25" ht="24.75" customHeight="1" x14ac:dyDescent="0.25">
      <c r="A11" s="86" t="s">
        <v>50</v>
      </c>
      <c r="B11" s="63">
        <f>+'24-02-015 Ind. INTEGRA'!J23</f>
        <v>0</v>
      </c>
      <c r="C11" s="63">
        <f>+'24-02-015 Ind. INTEGRA'!K23</f>
        <v>0</v>
      </c>
      <c r="D11" s="63">
        <f>+'24-02-015 Ind. INTEGRA'!M23</f>
        <v>0</v>
      </c>
      <c r="E11" s="63">
        <f>+'24-02-015 Ind. INTEGRA'!N23</f>
        <v>0</v>
      </c>
      <c r="F11" s="63">
        <f>+'24-02-015 Ind. INTEGRA'!O23</f>
        <v>0</v>
      </c>
      <c r="G11" s="63">
        <f>+'24-02-015 Ind. INTEGRA'!R23</f>
        <v>0</v>
      </c>
      <c r="H11" s="63">
        <f>+'24-02-015 Ind. INTEGRA'!S23</f>
        <v>0</v>
      </c>
      <c r="I11" s="63">
        <f>+'24-02-015 Ind. INTEGRA'!T23</f>
        <v>0</v>
      </c>
      <c r="J11" s="63">
        <f>+'24-02-015 Ind. INTEGRA'!U23</f>
        <v>0</v>
      </c>
      <c r="K11" s="63">
        <f>+'24-02-015 Ind. INTEGRA'!V23</f>
        <v>0</v>
      </c>
      <c r="L11" s="63">
        <f>+'24-02-015 Ind. INTEGRA'!W23</f>
        <v>0</v>
      </c>
      <c r="M11" s="63">
        <f>+'24-02-015 Ind. INTEGRA'!X23</f>
        <v>0</v>
      </c>
      <c r="N11" s="63">
        <f>+'24-02-015 Ind. INTEGRA'!Y23</f>
        <v>0</v>
      </c>
      <c r="O11" s="63">
        <f>+'24-02-015 Ind. INTEGRA'!Z23</f>
        <v>0</v>
      </c>
      <c r="P11" s="63">
        <f>+'24-02-015 Ind. INTEGRA'!AA23</f>
        <v>0</v>
      </c>
      <c r="Q11" s="63">
        <f>+'24-02-015 Ind. INTEGRA'!AB23</f>
        <v>0</v>
      </c>
      <c r="R11" s="63">
        <f>+'24-02-015 Ind. INTEGRA'!AC23</f>
        <v>0</v>
      </c>
      <c r="S11" s="63">
        <f>+'24-02-015 Ind. INTEGRA'!AD23</f>
        <v>0</v>
      </c>
      <c r="T11" s="63">
        <f>+'24-02-015 Ind. INTEGRA'!AE23</f>
        <v>0</v>
      </c>
      <c r="U11" s="63">
        <f>+'24-02-015 Ind. INTEGRA'!AF23</f>
        <v>0</v>
      </c>
      <c r="V11" s="63">
        <f>+'24-02-015 Ind. INTEGRA'!AG23</f>
        <v>0</v>
      </c>
      <c r="W11" s="63">
        <f>+'24-02-015 Ind. INTEGRA'!AH23</f>
        <v>0</v>
      </c>
      <c r="X11" s="87">
        <f>+'24-02-015 Ind. INTEGRA'!AI23</f>
        <v>0</v>
      </c>
      <c r="Y11" s="87">
        <f>+'24-02-015 Ind. INTEGRA'!AJ23</f>
        <v>0</v>
      </c>
    </row>
    <row r="12" spans="1:25" ht="24.75" customHeight="1" x14ac:dyDescent="0.25">
      <c r="A12" s="86" t="s">
        <v>52</v>
      </c>
      <c r="B12" s="63">
        <f>+'24-02-015 Ind. INTEGRA'!J27</f>
        <v>0</v>
      </c>
      <c r="C12" s="63">
        <f>+'24-02-015 Ind. INTEGRA'!K27</f>
        <v>0</v>
      </c>
      <c r="D12" s="63">
        <f>+'24-02-015 Ind. INTEGRA'!M27</f>
        <v>0</v>
      </c>
      <c r="E12" s="63">
        <f>+'24-02-015 Ind. INTEGRA'!N27</f>
        <v>0</v>
      </c>
      <c r="F12" s="63">
        <f>+'24-02-015 Ind. INTEGRA'!O27</f>
        <v>0</v>
      </c>
      <c r="G12" s="63">
        <f>+'24-02-015 Ind. INTEGRA'!R27</f>
        <v>0</v>
      </c>
      <c r="H12" s="63">
        <f>+'24-02-015 Ind. INTEGRA'!S27</f>
        <v>0</v>
      </c>
      <c r="I12" s="63">
        <f>+'24-02-015 Ind. INTEGRA'!T27</f>
        <v>0</v>
      </c>
      <c r="J12" s="63">
        <f>+'24-02-015 Ind. INTEGRA'!U27</f>
        <v>0</v>
      </c>
      <c r="K12" s="63">
        <f>+'24-02-015 Ind. INTEGRA'!V27</f>
        <v>0</v>
      </c>
      <c r="L12" s="63">
        <f>+'24-02-015 Ind. INTEGRA'!W27</f>
        <v>0</v>
      </c>
      <c r="M12" s="63">
        <f>+'24-02-015 Ind. INTEGRA'!X27</f>
        <v>0</v>
      </c>
      <c r="N12" s="63">
        <f>+'24-02-015 Ind. INTEGRA'!Y27</f>
        <v>0</v>
      </c>
      <c r="O12" s="63">
        <f>+'24-02-015 Ind. INTEGRA'!Z27</f>
        <v>0</v>
      </c>
      <c r="P12" s="63">
        <f>+'24-02-015 Ind. INTEGRA'!AA27</f>
        <v>0</v>
      </c>
      <c r="Q12" s="63">
        <f>+'24-02-015 Ind. INTEGRA'!AB27</f>
        <v>0</v>
      </c>
      <c r="R12" s="63">
        <f>+'24-02-015 Ind. INTEGRA'!AC27</f>
        <v>0</v>
      </c>
      <c r="S12" s="63">
        <f>+'24-02-015 Ind. INTEGRA'!AD27</f>
        <v>0</v>
      </c>
      <c r="T12" s="63">
        <f>+'24-02-015 Ind. INTEGRA'!AE27</f>
        <v>0</v>
      </c>
      <c r="U12" s="63">
        <f>+'24-02-015 Ind. INTEGRA'!AF27</f>
        <v>0</v>
      </c>
      <c r="V12" s="63">
        <f>+'24-02-015 Ind. INTEGRA'!AG27</f>
        <v>0</v>
      </c>
      <c r="W12" s="63">
        <f>+'24-02-015 Ind. INTEGRA'!AH27</f>
        <v>0</v>
      </c>
      <c r="X12" s="87">
        <f>+'24-02-015 Ind. INTEGRA'!AI27</f>
        <v>0</v>
      </c>
      <c r="Y12" s="87">
        <f>+'24-02-015 Ind. INTEGRA'!AJ27</f>
        <v>0</v>
      </c>
    </row>
    <row r="13" spans="1:25" ht="24.75" customHeight="1" x14ac:dyDescent="0.25">
      <c r="A13" s="86" t="s">
        <v>54</v>
      </c>
      <c r="B13" s="63">
        <f>+'24-02-015 Ind. INTEGRA'!J31</f>
        <v>0</v>
      </c>
      <c r="C13" s="63">
        <f>+'24-02-015 Ind. INTEGRA'!K31</f>
        <v>0</v>
      </c>
      <c r="D13" s="63">
        <f>+'24-02-015 Ind. INTEGRA'!M31</f>
        <v>0</v>
      </c>
      <c r="E13" s="63">
        <f>+'24-02-015 Ind. INTEGRA'!N31</f>
        <v>0</v>
      </c>
      <c r="F13" s="63">
        <f>+'24-02-015 Ind. INTEGRA'!O31</f>
        <v>0</v>
      </c>
      <c r="G13" s="63">
        <f>+'24-02-015 Ind. INTEGRA'!R31</f>
        <v>0</v>
      </c>
      <c r="H13" s="63">
        <f>+'24-02-015 Ind. INTEGRA'!S31</f>
        <v>0</v>
      </c>
      <c r="I13" s="63">
        <f>+'24-02-015 Ind. INTEGRA'!T31</f>
        <v>0</v>
      </c>
      <c r="J13" s="63">
        <f>+'24-02-015 Ind. INTEGRA'!U31</f>
        <v>0</v>
      </c>
      <c r="K13" s="63">
        <f>+'24-02-015 Ind. INTEGRA'!V31</f>
        <v>0</v>
      </c>
      <c r="L13" s="63">
        <f>+'24-02-015 Ind. INTEGRA'!W31</f>
        <v>0</v>
      </c>
      <c r="M13" s="63">
        <f>+'24-02-015 Ind. INTEGRA'!X31</f>
        <v>0</v>
      </c>
      <c r="N13" s="63">
        <f>+'24-02-015 Ind. INTEGRA'!Y31</f>
        <v>0</v>
      </c>
      <c r="O13" s="63">
        <f>+'24-02-015 Ind. INTEGRA'!Z31</f>
        <v>0</v>
      </c>
      <c r="P13" s="63">
        <f>+'24-02-015 Ind. INTEGRA'!AA31</f>
        <v>0</v>
      </c>
      <c r="Q13" s="63">
        <f>+'24-02-015 Ind. INTEGRA'!AB31</f>
        <v>0</v>
      </c>
      <c r="R13" s="63">
        <f>+'24-02-015 Ind. INTEGRA'!AC31</f>
        <v>0</v>
      </c>
      <c r="S13" s="63">
        <f>+'24-02-015 Ind. INTEGRA'!AD31</f>
        <v>0</v>
      </c>
      <c r="T13" s="63">
        <f>+'24-02-015 Ind. INTEGRA'!AE31</f>
        <v>0</v>
      </c>
      <c r="U13" s="63">
        <f>+'24-02-015 Ind. INTEGRA'!AF31</f>
        <v>0</v>
      </c>
      <c r="V13" s="63">
        <f>+'24-02-015 Ind. INTEGRA'!AG31</f>
        <v>0</v>
      </c>
      <c r="W13" s="63">
        <f>+'24-02-015 Ind. INTEGRA'!AH31</f>
        <v>0</v>
      </c>
      <c r="X13" s="87">
        <f>+'24-02-015 Ind. INTEGRA'!AI31</f>
        <v>0</v>
      </c>
      <c r="Y13" s="87">
        <f>+'24-02-015 Ind. INTEGRA'!AJ31</f>
        <v>0</v>
      </c>
    </row>
    <row r="14" spans="1:25" ht="24.75" customHeight="1" x14ac:dyDescent="0.25">
      <c r="A14" s="86" t="s">
        <v>56</v>
      </c>
      <c r="B14" s="63">
        <f>+'24-02-015 Ind. INTEGRA'!J35</f>
        <v>0</v>
      </c>
      <c r="C14" s="63">
        <f>+'24-02-015 Ind. INTEGRA'!K35</f>
        <v>0</v>
      </c>
      <c r="D14" s="63">
        <f>+'24-02-015 Ind. INTEGRA'!M35</f>
        <v>0</v>
      </c>
      <c r="E14" s="63">
        <f>+'24-02-015 Ind. INTEGRA'!N35</f>
        <v>0</v>
      </c>
      <c r="F14" s="63">
        <f>+'24-02-015 Ind. INTEGRA'!O35</f>
        <v>0</v>
      </c>
      <c r="G14" s="63">
        <f>+'24-02-015 Ind. INTEGRA'!R35</f>
        <v>0</v>
      </c>
      <c r="H14" s="63">
        <f>+'24-02-015 Ind. INTEGRA'!S35</f>
        <v>0</v>
      </c>
      <c r="I14" s="63">
        <f>+'24-02-015 Ind. INTEGRA'!T35</f>
        <v>0</v>
      </c>
      <c r="J14" s="63">
        <f>+'24-02-015 Ind. INTEGRA'!U35</f>
        <v>0</v>
      </c>
      <c r="K14" s="63">
        <f>+'24-02-015 Ind. INTEGRA'!V35</f>
        <v>0</v>
      </c>
      <c r="L14" s="63">
        <f>+'24-02-015 Ind. INTEGRA'!W35</f>
        <v>0</v>
      </c>
      <c r="M14" s="63">
        <f>+'24-02-015 Ind. INTEGRA'!X35</f>
        <v>0</v>
      </c>
      <c r="N14" s="63">
        <f>+'24-02-015 Ind. INTEGRA'!Y35</f>
        <v>0</v>
      </c>
      <c r="O14" s="63">
        <f>+'24-02-015 Ind. INTEGRA'!Z35</f>
        <v>0</v>
      </c>
      <c r="P14" s="63">
        <f>+'24-02-015 Ind. INTEGRA'!AA35</f>
        <v>0</v>
      </c>
      <c r="Q14" s="63">
        <f>+'24-02-015 Ind. INTEGRA'!AB35</f>
        <v>0</v>
      </c>
      <c r="R14" s="63">
        <f>+'24-02-015 Ind. INTEGRA'!AC35</f>
        <v>0</v>
      </c>
      <c r="S14" s="63">
        <f>+'24-02-015 Ind. INTEGRA'!AD35</f>
        <v>0</v>
      </c>
      <c r="T14" s="63">
        <f>+'24-02-015 Ind. INTEGRA'!AE35</f>
        <v>0</v>
      </c>
      <c r="U14" s="63">
        <f>+'24-02-015 Ind. INTEGRA'!AF35</f>
        <v>0</v>
      </c>
      <c r="V14" s="63">
        <f>+'24-02-015 Ind. INTEGRA'!AG35</f>
        <v>0</v>
      </c>
      <c r="W14" s="63">
        <f>+'24-02-015 Ind. INTEGRA'!AH35</f>
        <v>0</v>
      </c>
      <c r="X14" s="87">
        <f>+'24-02-015 Ind. INTEGRA'!AI35</f>
        <v>0</v>
      </c>
      <c r="Y14" s="87">
        <f>+'24-02-015 Ind. INTEGRA'!AJ35</f>
        <v>0</v>
      </c>
    </row>
    <row r="15" spans="1:25" ht="24.75" customHeight="1" x14ac:dyDescent="0.25">
      <c r="A15" s="86" t="s">
        <v>58</v>
      </c>
      <c r="B15" s="63">
        <f>+'24-02-015 Ind. INTEGRA'!J39</f>
        <v>0</v>
      </c>
      <c r="C15" s="63">
        <f>+'24-02-015 Ind. INTEGRA'!K39</f>
        <v>0</v>
      </c>
      <c r="D15" s="63">
        <f>+'24-02-015 Ind. INTEGRA'!M39</f>
        <v>0</v>
      </c>
      <c r="E15" s="63">
        <f>+'24-02-015 Ind. INTEGRA'!N39</f>
        <v>0</v>
      </c>
      <c r="F15" s="63">
        <f>+'24-02-015 Ind. INTEGRA'!O39</f>
        <v>0</v>
      </c>
      <c r="G15" s="63">
        <f>+'24-02-015 Ind. INTEGRA'!R39</f>
        <v>0</v>
      </c>
      <c r="H15" s="63">
        <f>+'24-02-015 Ind. INTEGRA'!S39</f>
        <v>0</v>
      </c>
      <c r="I15" s="63">
        <f>+'24-02-015 Ind. INTEGRA'!T39</f>
        <v>0</v>
      </c>
      <c r="J15" s="63">
        <f>+'24-02-015 Ind. INTEGRA'!U39</f>
        <v>0</v>
      </c>
      <c r="K15" s="63">
        <f>+'24-02-015 Ind. INTEGRA'!V39</f>
        <v>0</v>
      </c>
      <c r="L15" s="63">
        <f>+'24-02-015 Ind. INTEGRA'!W39</f>
        <v>0</v>
      </c>
      <c r="M15" s="63">
        <f>+'24-02-015 Ind. INTEGRA'!X39</f>
        <v>0</v>
      </c>
      <c r="N15" s="63">
        <f>+'24-02-015 Ind. INTEGRA'!Y39</f>
        <v>0</v>
      </c>
      <c r="O15" s="63">
        <f>+'24-02-015 Ind. INTEGRA'!Z39</f>
        <v>0</v>
      </c>
      <c r="P15" s="63">
        <f>+'24-02-015 Ind. INTEGRA'!AA39</f>
        <v>0</v>
      </c>
      <c r="Q15" s="63">
        <f>+'24-02-015 Ind. INTEGRA'!AB39</f>
        <v>0</v>
      </c>
      <c r="R15" s="63">
        <f>+'24-02-015 Ind. INTEGRA'!AC39</f>
        <v>0</v>
      </c>
      <c r="S15" s="63">
        <f>+'24-02-015 Ind. INTEGRA'!AD39</f>
        <v>0</v>
      </c>
      <c r="T15" s="63">
        <f>+'24-02-015 Ind. INTEGRA'!AE39</f>
        <v>0</v>
      </c>
      <c r="U15" s="63">
        <f>+'24-02-015 Ind. INTEGRA'!AF39</f>
        <v>0</v>
      </c>
      <c r="V15" s="63">
        <f>+'24-02-015 Ind. INTEGRA'!AG39</f>
        <v>0</v>
      </c>
      <c r="W15" s="63">
        <f>+'24-02-015 Ind. INTEGRA'!AH39</f>
        <v>0</v>
      </c>
      <c r="X15" s="87">
        <f>+'24-02-015 Ind. INTEGRA'!AI39</f>
        <v>0</v>
      </c>
      <c r="Y15" s="87">
        <f>+'24-02-015 Ind. INTEGRA'!AJ39</f>
        <v>0</v>
      </c>
    </row>
    <row r="16" spans="1:25" ht="24.75" customHeight="1" x14ac:dyDescent="0.25">
      <c r="A16" s="86" t="s">
        <v>60</v>
      </c>
      <c r="B16" s="63">
        <f>+'24-02-015 Ind. INTEGRA'!J43</f>
        <v>0</v>
      </c>
      <c r="C16" s="63">
        <f>+'24-02-015 Ind. INTEGRA'!K43</f>
        <v>0</v>
      </c>
      <c r="D16" s="63">
        <f>+'24-02-015 Ind. INTEGRA'!M43</f>
        <v>0</v>
      </c>
      <c r="E16" s="63">
        <f>+'24-02-015 Ind. INTEGRA'!N43</f>
        <v>0</v>
      </c>
      <c r="F16" s="63">
        <f>+'24-02-015 Ind. INTEGRA'!O43</f>
        <v>0</v>
      </c>
      <c r="G16" s="63">
        <f>+'24-02-015 Ind. INTEGRA'!R43</f>
        <v>0</v>
      </c>
      <c r="H16" s="63">
        <f>+'24-02-015 Ind. INTEGRA'!S43</f>
        <v>0</v>
      </c>
      <c r="I16" s="63">
        <f>+'24-02-015 Ind. INTEGRA'!T43</f>
        <v>0</v>
      </c>
      <c r="J16" s="63">
        <f>+'24-02-015 Ind. INTEGRA'!U43</f>
        <v>0</v>
      </c>
      <c r="K16" s="63">
        <f>+'24-02-015 Ind. INTEGRA'!V43</f>
        <v>0</v>
      </c>
      <c r="L16" s="63">
        <f>+'24-02-015 Ind. INTEGRA'!W43</f>
        <v>0</v>
      </c>
      <c r="M16" s="63">
        <f>+'24-02-015 Ind. INTEGRA'!X43</f>
        <v>0</v>
      </c>
      <c r="N16" s="63">
        <f>+'24-02-015 Ind. INTEGRA'!Y43</f>
        <v>0</v>
      </c>
      <c r="O16" s="63">
        <f>+'24-02-015 Ind. INTEGRA'!Z43</f>
        <v>0</v>
      </c>
      <c r="P16" s="63">
        <f>+'24-02-015 Ind. INTEGRA'!AA43</f>
        <v>0</v>
      </c>
      <c r="Q16" s="63">
        <f>+'24-02-015 Ind. INTEGRA'!AB43</f>
        <v>0</v>
      </c>
      <c r="R16" s="63">
        <f>+'24-02-015 Ind. INTEGRA'!AC43</f>
        <v>0</v>
      </c>
      <c r="S16" s="63">
        <f>+'24-02-015 Ind. INTEGRA'!AD43</f>
        <v>0</v>
      </c>
      <c r="T16" s="63">
        <f>+'24-02-015 Ind. INTEGRA'!AE43</f>
        <v>0</v>
      </c>
      <c r="U16" s="63">
        <f>+'24-02-015 Ind. INTEGRA'!AF43</f>
        <v>0</v>
      </c>
      <c r="V16" s="63">
        <f>+'24-02-015 Ind. INTEGRA'!AG43</f>
        <v>0</v>
      </c>
      <c r="W16" s="63">
        <f>+'24-02-015 Ind. INTEGRA'!AH43</f>
        <v>0</v>
      </c>
      <c r="X16" s="87">
        <f>+'24-02-015 Ind. INTEGRA'!AI43</f>
        <v>0</v>
      </c>
      <c r="Y16" s="87">
        <f>+'24-02-015 Ind. INTEGRA'!AJ43</f>
        <v>0</v>
      </c>
    </row>
    <row r="17" spans="1:25" ht="24.75" customHeight="1" x14ac:dyDescent="0.25">
      <c r="A17" s="86" t="s">
        <v>62</v>
      </c>
      <c r="B17" s="63">
        <f>+'24-02-015 Ind. INTEGRA'!J47</f>
        <v>0</v>
      </c>
      <c r="C17" s="63">
        <f>+'24-02-015 Ind. INTEGRA'!K47</f>
        <v>0</v>
      </c>
      <c r="D17" s="63">
        <f>+'24-02-015 Ind. INTEGRA'!M47</f>
        <v>0</v>
      </c>
      <c r="E17" s="63">
        <f>+'24-02-015 Ind. INTEGRA'!N47</f>
        <v>0</v>
      </c>
      <c r="F17" s="63">
        <f>+'24-02-015 Ind. INTEGRA'!O47</f>
        <v>0</v>
      </c>
      <c r="G17" s="63">
        <f>+'24-02-015 Ind. INTEGRA'!R47</f>
        <v>0</v>
      </c>
      <c r="H17" s="63">
        <f>+'24-02-015 Ind. INTEGRA'!S47</f>
        <v>0</v>
      </c>
      <c r="I17" s="63">
        <f>+'24-02-015 Ind. INTEGRA'!T47</f>
        <v>0</v>
      </c>
      <c r="J17" s="63">
        <f>+'24-02-015 Ind. INTEGRA'!U47</f>
        <v>0</v>
      </c>
      <c r="K17" s="63">
        <f>+'24-02-015 Ind. INTEGRA'!V47</f>
        <v>0</v>
      </c>
      <c r="L17" s="63">
        <f>+'24-02-015 Ind. INTEGRA'!W47</f>
        <v>0</v>
      </c>
      <c r="M17" s="63">
        <f>+'24-02-015 Ind. INTEGRA'!X47</f>
        <v>0</v>
      </c>
      <c r="N17" s="63">
        <f>+'24-02-015 Ind. INTEGRA'!Y47</f>
        <v>0</v>
      </c>
      <c r="O17" s="63">
        <f>+'24-02-015 Ind. INTEGRA'!Z47</f>
        <v>0</v>
      </c>
      <c r="P17" s="63">
        <f>+'24-02-015 Ind. INTEGRA'!AA47</f>
        <v>0</v>
      </c>
      <c r="Q17" s="63">
        <f>+'24-02-015 Ind. INTEGRA'!AB47</f>
        <v>0</v>
      </c>
      <c r="R17" s="63">
        <f>+'24-02-015 Ind. INTEGRA'!AC47</f>
        <v>0</v>
      </c>
      <c r="S17" s="63">
        <f>+'24-02-015 Ind. INTEGRA'!AD47</f>
        <v>0</v>
      </c>
      <c r="T17" s="63">
        <f>+'24-02-015 Ind. INTEGRA'!AE47</f>
        <v>0</v>
      </c>
      <c r="U17" s="63">
        <f>+'24-02-015 Ind. INTEGRA'!AF47</f>
        <v>0</v>
      </c>
      <c r="V17" s="63">
        <f>+'24-02-015 Ind. INTEGRA'!AG47</f>
        <v>0</v>
      </c>
      <c r="W17" s="63">
        <f>+'24-02-015 Ind. INTEGRA'!AH47</f>
        <v>0</v>
      </c>
      <c r="X17" s="87">
        <f>+'24-02-015 Ind. INTEGRA'!AI47</f>
        <v>0</v>
      </c>
      <c r="Y17" s="87">
        <f>+'24-02-015 Ind. INTEGRA'!AJ44</f>
        <v>0</v>
      </c>
    </row>
    <row r="18" spans="1:25" ht="24.75" customHeight="1" x14ac:dyDescent="0.25">
      <c r="A18" s="86" t="s">
        <v>64</v>
      </c>
      <c r="B18" s="63">
        <f>+'24-02-015 Ind. INTEGRA'!J51</f>
        <v>0</v>
      </c>
      <c r="C18" s="63">
        <f>+'24-02-015 Ind. INTEGRA'!K51</f>
        <v>0</v>
      </c>
      <c r="D18" s="63">
        <f>+'24-02-015 Ind. INTEGRA'!M51</f>
        <v>0</v>
      </c>
      <c r="E18" s="63">
        <f>+'24-02-015 Ind. INTEGRA'!N51</f>
        <v>0</v>
      </c>
      <c r="F18" s="63">
        <f>+'24-02-015 Ind. INTEGRA'!O51</f>
        <v>0</v>
      </c>
      <c r="G18" s="63">
        <f>+'24-02-015 Ind. INTEGRA'!R51</f>
        <v>0</v>
      </c>
      <c r="H18" s="63">
        <f>+'24-02-015 Ind. INTEGRA'!S51</f>
        <v>0</v>
      </c>
      <c r="I18" s="63">
        <f>+'24-02-015 Ind. INTEGRA'!T51</f>
        <v>0</v>
      </c>
      <c r="J18" s="63">
        <f>+'24-02-015 Ind. INTEGRA'!U51</f>
        <v>0</v>
      </c>
      <c r="K18" s="63">
        <f>+'24-02-015 Ind. INTEGRA'!V51</f>
        <v>0</v>
      </c>
      <c r="L18" s="63">
        <f>+'24-02-015 Ind. INTEGRA'!W51</f>
        <v>0</v>
      </c>
      <c r="M18" s="63">
        <f>+'24-02-015 Ind. INTEGRA'!X51</f>
        <v>0</v>
      </c>
      <c r="N18" s="63">
        <f>+'24-02-015 Ind. INTEGRA'!Y51</f>
        <v>0</v>
      </c>
      <c r="O18" s="63">
        <f>+'24-02-015 Ind. INTEGRA'!Z51</f>
        <v>0</v>
      </c>
      <c r="P18" s="63">
        <f>+'24-02-015 Ind. INTEGRA'!AA51</f>
        <v>0</v>
      </c>
      <c r="Q18" s="63">
        <f>+'24-02-015 Ind. INTEGRA'!AB51</f>
        <v>0</v>
      </c>
      <c r="R18" s="63">
        <f>+'24-02-015 Ind. INTEGRA'!AC51</f>
        <v>0</v>
      </c>
      <c r="S18" s="63">
        <f>+'24-02-015 Ind. INTEGRA'!AD51</f>
        <v>0</v>
      </c>
      <c r="T18" s="63">
        <f>+'24-02-015 Ind. INTEGRA'!AE51</f>
        <v>0</v>
      </c>
      <c r="U18" s="63">
        <f>+'24-02-015 Ind. INTEGRA'!AF51</f>
        <v>0</v>
      </c>
      <c r="V18" s="63">
        <f>+'24-02-015 Ind. INTEGRA'!AG51</f>
        <v>0</v>
      </c>
      <c r="W18" s="63">
        <f>+'24-02-015 Ind. INTEGRA'!AH51</f>
        <v>0</v>
      </c>
      <c r="X18" s="87">
        <f>+'24-02-015 Ind. INTEGRA'!AI51</f>
        <v>0</v>
      </c>
      <c r="Y18" s="87">
        <f>+'24-02-015 Ind. INTEGRA'!AJ51</f>
        <v>0</v>
      </c>
    </row>
    <row r="19" spans="1:25" ht="24.75" customHeight="1" x14ac:dyDescent="0.25">
      <c r="A19" s="86" t="s">
        <v>66</v>
      </c>
      <c r="B19" s="63">
        <f>+'24-02-015 Ind. INTEGRA'!J55</f>
        <v>0</v>
      </c>
      <c r="C19" s="63">
        <f>+'24-02-015 Ind. INTEGRA'!K55</f>
        <v>0</v>
      </c>
      <c r="D19" s="63">
        <f>+'24-02-015 Ind. INTEGRA'!M55</f>
        <v>0</v>
      </c>
      <c r="E19" s="63">
        <f>+'24-02-015 Ind. INTEGRA'!N55</f>
        <v>0</v>
      </c>
      <c r="F19" s="63">
        <f>+'24-02-015 Ind. INTEGRA'!O55</f>
        <v>0</v>
      </c>
      <c r="G19" s="63">
        <f>+'24-02-015 Ind. INTEGRA'!R55</f>
        <v>0</v>
      </c>
      <c r="H19" s="63">
        <f>+'24-02-015 Ind. INTEGRA'!S55</f>
        <v>0</v>
      </c>
      <c r="I19" s="63">
        <f>+'24-02-015 Ind. INTEGRA'!T55</f>
        <v>0</v>
      </c>
      <c r="J19" s="63">
        <f>+'24-02-015 Ind. INTEGRA'!U55</f>
        <v>0</v>
      </c>
      <c r="K19" s="63">
        <f>+'24-02-015 Ind. INTEGRA'!V55</f>
        <v>0</v>
      </c>
      <c r="L19" s="63">
        <f>+'24-02-015 Ind. INTEGRA'!W55</f>
        <v>0</v>
      </c>
      <c r="M19" s="63">
        <f>+'24-02-015 Ind. INTEGRA'!X55</f>
        <v>0</v>
      </c>
      <c r="N19" s="63">
        <f>+'24-02-015 Ind. INTEGRA'!Y55</f>
        <v>0</v>
      </c>
      <c r="O19" s="63">
        <f>+'24-02-015 Ind. INTEGRA'!Z55</f>
        <v>0</v>
      </c>
      <c r="P19" s="63">
        <f>+'24-02-015 Ind. INTEGRA'!AA55</f>
        <v>0</v>
      </c>
      <c r="Q19" s="63">
        <f>+'24-02-015 Ind. INTEGRA'!AB55</f>
        <v>0</v>
      </c>
      <c r="R19" s="63">
        <f>+'24-02-015 Ind. INTEGRA'!AC55</f>
        <v>0</v>
      </c>
      <c r="S19" s="63">
        <f>+'24-02-015 Ind. INTEGRA'!AD55</f>
        <v>0</v>
      </c>
      <c r="T19" s="63">
        <f>+'24-02-015 Ind. INTEGRA'!AE55</f>
        <v>0</v>
      </c>
      <c r="U19" s="63">
        <f>+'24-02-015 Ind. INTEGRA'!AF55</f>
        <v>0</v>
      </c>
      <c r="V19" s="63">
        <f>+'24-02-015 Ind. INTEGRA'!AG55</f>
        <v>0</v>
      </c>
      <c r="W19" s="63">
        <f>+'24-02-015 Ind. INTEGRA'!AH55</f>
        <v>0</v>
      </c>
      <c r="X19" s="87">
        <f>+'24-02-015 Ind. INTEGRA'!AI55</f>
        <v>0</v>
      </c>
      <c r="Y19" s="87">
        <f>+'24-02-015 Ind. INTEGRA'!AJ55</f>
        <v>0</v>
      </c>
    </row>
    <row r="20" spans="1:25" ht="24.75" customHeight="1" x14ac:dyDescent="0.25">
      <c r="A20" s="88" t="s">
        <v>68</v>
      </c>
      <c r="B20" s="63">
        <f>+'24-02-015 Ind. INTEGRA'!J59</f>
        <v>0</v>
      </c>
      <c r="C20" s="63">
        <f>+'24-02-015 Ind. INTEGRA'!K59</f>
        <v>0</v>
      </c>
      <c r="D20" s="63">
        <f>+'24-02-015 Ind. INTEGRA'!M59</f>
        <v>0</v>
      </c>
      <c r="E20" s="63">
        <f>+'24-02-015 Ind. INTEGRA'!N59</f>
        <v>0</v>
      </c>
      <c r="F20" s="63">
        <f>+'24-02-015 Ind. INTEGRA'!O59</f>
        <v>0</v>
      </c>
      <c r="G20" s="63">
        <f>+'24-02-015 Ind. INTEGRA'!R59</f>
        <v>0</v>
      </c>
      <c r="H20" s="63">
        <f>+'24-02-015 Ind. INTEGRA'!S59</f>
        <v>0</v>
      </c>
      <c r="I20" s="63">
        <f>+'24-02-015 Ind. INTEGRA'!T59</f>
        <v>0</v>
      </c>
      <c r="J20" s="63">
        <f>+'24-02-015 Ind. INTEGRA'!U59</f>
        <v>0</v>
      </c>
      <c r="K20" s="63">
        <f>+'24-02-015 Ind. INTEGRA'!V59</f>
        <v>0</v>
      </c>
      <c r="L20" s="63">
        <f>+'24-02-015 Ind. INTEGRA'!W59</f>
        <v>0</v>
      </c>
      <c r="M20" s="63">
        <f>+'24-02-015 Ind. INTEGRA'!X59</f>
        <v>0</v>
      </c>
      <c r="N20" s="63">
        <f>+'24-02-015 Ind. INTEGRA'!Y59</f>
        <v>0</v>
      </c>
      <c r="O20" s="63">
        <f>+'24-02-015 Ind. INTEGRA'!Z59</f>
        <v>0</v>
      </c>
      <c r="P20" s="63">
        <f>+'24-02-015 Ind. INTEGRA'!AA59</f>
        <v>0</v>
      </c>
      <c r="Q20" s="63">
        <f>+'24-02-015 Ind. INTEGRA'!AB59</f>
        <v>0</v>
      </c>
      <c r="R20" s="63">
        <f>+'24-02-015 Ind. INTEGRA'!AC59</f>
        <v>0</v>
      </c>
      <c r="S20" s="63">
        <f>+'24-02-015 Ind. INTEGRA'!AD59</f>
        <v>0</v>
      </c>
      <c r="T20" s="63">
        <f>+'24-02-015 Ind. INTEGRA'!AE59</f>
        <v>0</v>
      </c>
      <c r="U20" s="63">
        <f>+'24-02-015 Ind. INTEGRA'!AF59</f>
        <v>0</v>
      </c>
      <c r="V20" s="63">
        <f>+'24-02-015 Ind. INTEGRA'!AG59</f>
        <v>0</v>
      </c>
      <c r="W20" s="63">
        <f>+'24-02-015 Ind. INTEGRA'!AH59</f>
        <v>0</v>
      </c>
      <c r="X20" s="87">
        <f>+'24-02-015 Ind. INTEGRA'!AI59</f>
        <v>0</v>
      </c>
      <c r="Y20" s="87">
        <f>+'24-02-015 Ind. INTEGRA'!AJ59</f>
        <v>0</v>
      </c>
    </row>
    <row r="21" spans="1:25" ht="24.75" customHeight="1" x14ac:dyDescent="0.25">
      <c r="A21" s="88" t="s">
        <v>70</v>
      </c>
      <c r="B21" s="63">
        <f>+'24-02-015 Ind. INTEGRA'!J63</f>
        <v>0</v>
      </c>
      <c r="C21" s="63">
        <f>+'24-02-015 Ind. INTEGRA'!K63</f>
        <v>0</v>
      </c>
      <c r="D21" s="63">
        <f>+'24-02-015 Ind. INTEGRA'!M63</f>
        <v>0</v>
      </c>
      <c r="E21" s="63">
        <f>+'24-02-015 Ind. INTEGRA'!N63</f>
        <v>0</v>
      </c>
      <c r="F21" s="63">
        <f>+'24-02-015 Ind. INTEGRA'!O63</f>
        <v>0</v>
      </c>
      <c r="G21" s="63">
        <f>+'24-02-015 Ind. INTEGRA'!R63</f>
        <v>0</v>
      </c>
      <c r="H21" s="63">
        <f>+'24-02-015 Ind. INTEGRA'!S63</f>
        <v>0</v>
      </c>
      <c r="I21" s="63">
        <f>+'24-02-015 Ind. INTEGRA'!T63</f>
        <v>0</v>
      </c>
      <c r="J21" s="63">
        <f>+'24-02-015 Ind. INTEGRA'!U63</f>
        <v>0</v>
      </c>
      <c r="K21" s="63">
        <f>+'24-02-015 Ind. INTEGRA'!V63</f>
        <v>0</v>
      </c>
      <c r="L21" s="63">
        <f>+'24-02-015 Ind. INTEGRA'!W63</f>
        <v>0</v>
      </c>
      <c r="M21" s="63">
        <f>+'24-02-015 Ind. INTEGRA'!X63</f>
        <v>0</v>
      </c>
      <c r="N21" s="63">
        <f>+'24-02-015 Ind. INTEGRA'!Y63</f>
        <v>0</v>
      </c>
      <c r="O21" s="63">
        <f>+'24-02-015 Ind. INTEGRA'!Z63</f>
        <v>0</v>
      </c>
      <c r="P21" s="63">
        <f>+'24-02-015 Ind. INTEGRA'!AA63</f>
        <v>0</v>
      </c>
      <c r="Q21" s="63">
        <f>+'24-02-015 Ind. INTEGRA'!AB63</f>
        <v>0</v>
      </c>
      <c r="R21" s="63">
        <f>+'24-02-015 Ind. INTEGRA'!AC63</f>
        <v>0</v>
      </c>
      <c r="S21" s="63">
        <f>+'24-02-015 Ind. INTEGRA'!AD63</f>
        <v>0</v>
      </c>
      <c r="T21" s="63">
        <f>+'24-02-015 Ind. INTEGRA'!AE63</f>
        <v>0</v>
      </c>
      <c r="U21" s="63">
        <f>+'24-02-015 Ind. INTEGRA'!AF63</f>
        <v>0</v>
      </c>
      <c r="V21" s="63">
        <f>+'24-02-015 Ind. INTEGRA'!AG63</f>
        <v>0</v>
      </c>
      <c r="W21" s="63">
        <f>+'24-02-015 Ind. INTEGRA'!AH63</f>
        <v>0</v>
      </c>
      <c r="X21" s="87">
        <f>+'24-02-015 Ind. INTEGRA'!AI63</f>
        <v>0</v>
      </c>
      <c r="Y21" s="87">
        <f>+'24-02-015 Ind. INTEGRA'!AJ63</f>
        <v>0</v>
      </c>
    </row>
    <row r="22" spans="1:25" ht="24.75" customHeight="1" x14ac:dyDescent="0.25">
      <c r="A22" s="88" t="s">
        <v>72</v>
      </c>
      <c r="B22" s="63">
        <f>+'24-02-015 Ind. INTEGRA'!J67</f>
        <v>0</v>
      </c>
      <c r="C22" s="63">
        <f>+'24-02-015 Ind. INTEGRA'!K67</f>
        <v>0</v>
      </c>
      <c r="D22" s="63">
        <f>+'24-02-015 Ind. INTEGRA'!M67</f>
        <v>0</v>
      </c>
      <c r="E22" s="63">
        <f>+'24-02-015 Ind. INTEGRA'!N67</f>
        <v>0</v>
      </c>
      <c r="F22" s="63">
        <f>+'24-02-015 Ind. INTEGRA'!O67</f>
        <v>0</v>
      </c>
      <c r="G22" s="63">
        <f>+'24-02-015 Ind. INTEGRA'!R67</f>
        <v>0</v>
      </c>
      <c r="H22" s="63">
        <f>+'24-02-015 Ind. INTEGRA'!S67</f>
        <v>0</v>
      </c>
      <c r="I22" s="63">
        <f>+'24-02-015 Ind. INTEGRA'!T67</f>
        <v>0</v>
      </c>
      <c r="J22" s="63">
        <f>+'24-02-015 Ind. INTEGRA'!U67</f>
        <v>0</v>
      </c>
      <c r="K22" s="63">
        <f>+'24-02-015 Ind. INTEGRA'!V67</f>
        <v>0</v>
      </c>
      <c r="L22" s="63">
        <f>+'24-02-015 Ind. INTEGRA'!W67</f>
        <v>0</v>
      </c>
      <c r="M22" s="63">
        <f>+'24-02-015 Ind. INTEGRA'!X67</f>
        <v>0</v>
      </c>
      <c r="N22" s="63">
        <f>+'24-02-015 Ind. INTEGRA'!Y67</f>
        <v>0</v>
      </c>
      <c r="O22" s="63">
        <f>+'24-02-015 Ind. INTEGRA'!Z67</f>
        <v>0</v>
      </c>
      <c r="P22" s="63">
        <f>+'24-02-015 Ind. INTEGRA'!AA67</f>
        <v>0</v>
      </c>
      <c r="Q22" s="63">
        <f>+'24-02-015 Ind. INTEGRA'!AB67</f>
        <v>0</v>
      </c>
      <c r="R22" s="63">
        <f>+'24-02-015 Ind. INTEGRA'!AC67</f>
        <v>0</v>
      </c>
      <c r="S22" s="63">
        <f>+'24-02-015 Ind. INTEGRA'!AD67</f>
        <v>0</v>
      </c>
      <c r="T22" s="63">
        <f>+'24-02-015 Ind. INTEGRA'!AE67</f>
        <v>0</v>
      </c>
      <c r="U22" s="63">
        <f>+'24-02-015 Ind. INTEGRA'!AF67</f>
        <v>0</v>
      </c>
      <c r="V22" s="63">
        <f>+'24-02-015 Ind. INTEGRA'!AG67</f>
        <v>0</v>
      </c>
      <c r="W22" s="63">
        <f>+'24-02-015 Ind. INTEGRA'!AH67</f>
        <v>0</v>
      </c>
      <c r="X22" s="87">
        <f>+'24-02-015 Ind. INTEGRA'!AI67</f>
        <v>0</v>
      </c>
      <c r="Y22" s="87">
        <f>+'24-02-015 Ind. INTEGRA'!AJ67</f>
        <v>0</v>
      </c>
    </row>
    <row r="23" spans="1:25" ht="24.75" customHeight="1" x14ac:dyDescent="0.25">
      <c r="A23" s="89" t="s">
        <v>74</v>
      </c>
      <c r="B23" s="63">
        <f>+'24-02-015 Ind. INTEGRA'!J70</f>
        <v>2289428000</v>
      </c>
      <c r="C23" s="63">
        <f>+'24-02-015 Ind. INTEGRA'!K70</f>
        <v>2289428000</v>
      </c>
      <c r="D23" s="63">
        <f>+'24-02-015 Ind. INTEGRA'!M70</f>
        <v>0</v>
      </c>
      <c r="E23" s="63">
        <f>+'24-02-015 Ind. INTEGRA'!N70</f>
        <v>0</v>
      </c>
      <c r="F23" s="63">
        <f>+'24-02-015 Ind. INTEGRA'!O70</f>
        <v>0</v>
      </c>
      <c r="G23" s="63">
        <f>+'24-02-015 Ind. INTEGRA'!R70</f>
        <v>0</v>
      </c>
      <c r="H23" s="63">
        <f>+'24-02-015 Ind. INTEGRA'!S70</f>
        <v>0</v>
      </c>
      <c r="I23" s="63">
        <f>+'24-02-015 Ind. INTEGRA'!T70</f>
        <v>0</v>
      </c>
      <c r="J23" s="63">
        <f>+'24-02-015 Ind. INTEGRA'!U70</f>
        <v>0</v>
      </c>
      <c r="K23" s="63">
        <f>+'24-02-015 Ind. INTEGRA'!V70</f>
        <v>0</v>
      </c>
      <c r="L23" s="63">
        <f>+'24-02-015 Ind. INTEGRA'!W70</f>
        <v>0</v>
      </c>
      <c r="M23" s="63">
        <f>+'24-02-015 Ind. INTEGRA'!X70</f>
        <v>0</v>
      </c>
      <c r="N23" s="63">
        <f>+'24-02-015 Ind. INTEGRA'!Y70</f>
        <v>0</v>
      </c>
      <c r="O23" s="63">
        <f>+'24-02-015 Ind. INTEGRA'!Z70</f>
        <v>0</v>
      </c>
      <c r="P23" s="63">
        <f>+'24-02-015 Ind. INTEGRA'!AA70</f>
        <v>0</v>
      </c>
      <c r="Q23" s="63">
        <f>+'24-02-015 Ind. INTEGRA'!AB70</f>
        <v>0</v>
      </c>
      <c r="R23" s="63">
        <f>+'24-02-015 Ind. INTEGRA'!AC70</f>
        <v>0</v>
      </c>
      <c r="S23" s="63">
        <f>+'24-02-015 Ind. INTEGRA'!AD70</f>
        <v>0</v>
      </c>
      <c r="T23" s="63">
        <f>+'24-02-015 Ind. INTEGRA'!AE70</f>
        <v>0</v>
      </c>
      <c r="U23" s="63">
        <f>+'24-02-015 Ind. INTEGRA'!AF70</f>
        <v>0</v>
      </c>
      <c r="V23" s="63">
        <f>+'24-02-015 Ind. INTEGRA'!AG70</f>
        <v>0</v>
      </c>
      <c r="W23" s="63">
        <f>+'24-02-015 Ind. INTEGRA'!AH70</f>
        <v>0</v>
      </c>
      <c r="X23" s="87">
        <f>+'24-02-015 Ind. INTEGRA'!AI70</f>
        <v>0</v>
      </c>
      <c r="Y23" s="87">
        <f>+'24-02-015 Ind. INTEGRA'!AJ70</f>
        <v>0</v>
      </c>
    </row>
    <row r="24" spans="1:25" ht="25.5" x14ac:dyDescent="0.25">
      <c r="A24" s="8" t="str">
        <f>"TOTAL ASIG."&amp;" "&amp;$A$5</f>
        <v>TOTAL ASIG. 24-02-015 "INTEGRA - Subsecretaría de Educación Parvularia"</v>
      </c>
      <c r="B24" s="75">
        <f>SUM(B8:B23)</f>
        <v>2289428000</v>
      </c>
      <c r="C24" s="75">
        <f t="shared" ref="C24:V24" si="0">SUM(C8:C23)</f>
        <v>2289428000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+'24-02-015 Ind. INTEGRA'!AI71</f>
        <v>0</v>
      </c>
      <c r="Y24" s="90">
        <f>'24-02-015 Ind. INTEGRA'!AJ71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7736-FCEA-46E8-B3AD-BA449F566FBB}">
  <sheetPr>
    <tabColor rgb="FF007DB5"/>
    <pageSetUpPr fitToPage="1"/>
  </sheetPr>
  <dimension ref="A1:DB90"/>
  <sheetViews>
    <sheetView topLeftCell="A7" zoomScale="110" zoomScaleNormal="11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customWidth="1" outlineLevel="1"/>
    <col min="29" max="29" width="12.140625" style="83" customWidth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52" t="s">
        <v>80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106" s="1" customFormat="1" ht="16.5" customHeight="1" x14ac:dyDescent="0.25">
      <c r="A2" s="153" t="s">
        <v>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106" s="1" customFormat="1" ht="16.5" customHeight="1" x14ac:dyDescent="0.25">
      <c r="A3" s="154" t="s">
        <v>312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</row>
    <row r="4" spans="1:106" s="1" customFormat="1" ht="16.5" customHeight="1" x14ac:dyDescent="0.25">
      <c r="A4" s="155" t="s">
        <v>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</row>
    <row r="5" spans="1:106" ht="17.25" customHeight="1" x14ac:dyDescent="0.25">
      <c r="A5" s="175" t="s">
        <v>85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7"/>
    </row>
    <row r="6" spans="1:106" s="6" customFormat="1" x14ac:dyDescent="0.25">
      <c r="A6" s="159" t="s">
        <v>3</v>
      </c>
      <c r="B6" s="178" t="s">
        <v>4</v>
      </c>
      <c r="C6" s="4" t="s">
        <v>5</v>
      </c>
      <c r="D6" s="178" t="s">
        <v>6</v>
      </c>
      <c r="E6" s="159" t="s">
        <v>7</v>
      </c>
      <c r="F6" s="178" t="s">
        <v>8</v>
      </c>
      <c r="G6" s="159" t="s">
        <v>9</v>
      </c>
      <c r="H6" s="159" t="s">
        <v>10</v>
      </c>
      <c r="I6" s="159"/>
      <c r="J6" s="166" t="s">
        <v>11</v>
      </c>
      <c r="K6" s="166" t="s">
        <v>12</v>
      </c>
      <c r="L6" s="159" t="s">
        <v>13</v>
      </c>
      <c r="M6" s="168" t="s">
        <v>14</v>
      </c>
      <c r="N6" s="169"/>
      <c r="O6" s="170"/>
      <c r="P6" s="159" t="s">
        <v>15</v>
      </c>
      <c r="Q6" s="178" t="s">
        <v>16</v>
      </c>
      <c r="R6" s="157" t="s">
        <v>17</v>
      </c>
      <c r="S6" s="157"/>
      <c r="T6" s="157"/>
      <c r="U6" s="166" t="s">
        <v>18</v>
      </c>
      <c r="V6" s="157" t="s">
        <v>17</v>
      </c>
      <c r="W6" s="157"/>
      <c r="X6" s="157"/>
      <c r="Y6" s="166" t="s">
        <v>19</v>
      </c>
      <c r="Z6" s="157" t="s">
        <v>17</v>
      </c>
      <c r="AA6" s="157"/>
      <c r="AB6" s="157"/>
      <c r="AC6" s="166" t="s">
        <v>20</v>
      </c>
      <c r="AD6" s="157" t="s">
        <v>17</v>
      </c>
      <c r="AE6" s="157"/>
      <c r="AF6" s="157"/>
      <c r="AG6" s="166" t="s">
        <v>21</v>
      </c>
      <c r="AH6" s="166" t="s">
        <v>22</v>
      </c>
      <c r="AI6" s="174" t="s">
        <v>23</v>
      </c>
      <c r="AJ6" s="17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59"/>
      <c r="B7" s="179"/>
      <c r="C7" s="4" t="s">
        <v>24</v>
      </c>
      <c r="D7" s="179"/>
      <c r="E7" s="159"/>
      <c r="F7" s="179"/>
      <c r="G7" s="159"/>
      <c r="H7" s="3" t="s">
        <v>25</v>
      </c>
      <c r="I7" s="3" t="s">
        <v>26</v>
      </c>
      <c r="J7" s="167"/>
      <c r="K7" s="167"/>
      <c r="L7" s="159"/>
      <c r="M7" s="5" t="s">
        <v>27</v>
      </c>
      <c r="N7" s="5" t="s">
        <v>28</v>
      </c>
      <c r="O7" s="5" t="s">
        <v>29</v>
      </c>
      <c r="P7" s="159"/>
      <c r="Q7" s="179"/>
      <c r="R7" s="5" t="s">
        <v>30</v>
      </c>
      <c r="S7" s="5" t="s">
        <v>31</v>
      </c>
      <c r="T7" s="5" t="s">
        <v>32</v>
      </c>
      <c r="U7" s="167"/>
      <c r="V7" s="5" t="s">
        <v>33</v>
      </c>
      <c r="W7" s="5" t="s">
        <v>34</v>
      </c>
      <c r="X7" s="5" t="s">
        <v>35</v>
      </c>
      <c r="Y7" s="167"/>
      <c r="Z7" s="5" t="s">
        <v>36</v>
      </c>
      <c r="AA7" s="5" t="s">
        <v>37</v>
      </c>
      <c r="AB7" s="5" t="s">
        <v>38</v>
      </c>
      <c r="AC7" s="167"/>
      <c r="AD7" s="5" t="s">
        <v>39</v>
      </c>
      <c r="AE7" s="5" t="s">
        <v>40</v>
      </c>
      <c r="AF7" s="5" t="s">
        <v>41</v>
      </c>
      <c r="AG7" s="167"/>
      <c r="AH7" s="16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84" t="s">
        <v>44</v>
      </c>
      <c r="B8" s="172"/>
      <c r="C8" s="172"/>
      <c r="D8" s="172"/>
      <c r="E8" s="173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85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86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80" t="s">
        <v>45</v>
      </c>
      <c r="B11" s="181"/>
      <c r="C11" s="182"/>
      <c r="D11" s="182"/>
      <c r="E11" s="182"/>
      <c r="F11" s="182"/>
      <c r="G11" s="182"/>
      <c r="H11" s="182"/>
      <c r="I11" s="183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87" t="s">
        <v>46</v>
      </c>
      <c r="B12" s="188"/>
      <c r="C12" s="188"/>
      <c r="D12" s="188"/>
      <c r="E12" s="18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9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9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80" t="s">
        <v>47</v>
      </c>
      <c r="B15" s="181"/>
      <c r="C15" s="182"/>
      <c r="D15" s="182"/>
      <c r="E15" s="182"/>
      <c r="F15" s="182"/>
      <c r="G15" s="182"/>
      <c r="H15" s="182"/>
      <c r="I15" s="183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87" t="s">
        <v>48</v>
      </c>
      <c r="B16" s="188"/>
      <c r="C16" s="188"/>
      <c r="D16" s="188"/>
      <c r="E16" s="18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85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86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80" t="s">
        <v>49</v>
      </c>
      <c r="B19" s="181"/>
      <c r="C19" s="182"/>
      <c r="D19" s="182"/>
      <c r="E19" s="182"/>
      <c r="F19" s="182"/>
      <c r="G19" s="182"/>
      <c r="H19" s="182"/>
      <c r="I19" s="183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87" t="s">
        <v>50</v>
      </c>
      <c r="B20" s="188"/>
      <c r="C20" s="188"/>
      <c r="D20" s="188"/>
      <c r="E20" s="18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85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8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80" t="s">
        <v>51</v>
      </c>
      <c r="B23" s="181"/>
      <c r="C23" s="182"/>
      <c r="D23" s="182"/>
      <c r="E23" s="182"/>
      <c r="F23" s="182"/>
      <c r="G23" s="182"/>
      <c r="H23" s="182"/>
      <c r="I23" s="183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87" t="s">
        <v>52</v>
      </c>
      <c r="B24" s="188"/>
      <c r="C24" s="188"/>
      <c r="D24" s="188"/>
      <c r="E24" s="18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85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86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80" t="s">
        <v>53</v>
      </c>
      <c r="B27" s="181"/>
      <c r="C27" s="182"/>
      <c r="D27" s="182"/>
      <c r="E27" s="182"/>
      <c r="F27" s="182"/>
      <c r="G27" s="182"/>
      <c r="H27" s="182"/>
      <c r="I27" s="183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87" t="s">
        <v>54</v>
      </c>
      <c r="B28" s="188"/>
      <c r="C28" s="188"/>
      <c r="D28" s="188"/>
      <c r="E28" s="18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85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86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80" t="s">
        <v>55</v>
      </c>
      <c r="B31" s="181"/>
      <c r="C31" s="182"/>
      <c r="D31" s="182"/>
      <c r="E31" s="182"/>
      <c r="F31" s="182"/>
      <c r="G31" s="182"/>
      <c r="H31" s="182"/>
      <c r="I31" s="183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87" t="s">
        <v>56</v>
      </c>
      <c r="B32" s="188"/>
      <c r="C32" s="188"/>
      <c r="D32" s="188"/>
      <c r="E32" s="18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85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86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80" t="s">
        <v>57</v>
      </c>
      <c r="B35" s="181"/>
      <c r="C35" s="182"/>
      <c r="D35" s="182"/>
      <c r="E35" s="182"/>
      <c r="F35" s="182"/>
      <c r="G35" s="182"/>
      <c r="H35" s="182"/>
      <c r="I35" s="183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87" t="s">
        <v>58</v>
      </c>
      <c r="B36" s="188"/>
      <c r="C36" s="188"/>
      <c r="D36" s="188"/>
      <c r="E36" s="18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85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86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80" t="s">
        <v>59</v>
      </c>
      <c r="B39" s="181"/>
      <c r="C39" s="182"/>
      <c r="D39" s="182"/>
      <c r="E39" s="182"/>
      <c r="F39" s="182"/>
      <c r="G39" s="182"/>
      <c r="H39" s="182"/>
      <c r="I39" s="183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87" t="s">
        <v>60</v>
      </c>
      <c r="B40" s="188"/>
      <c r="C40" s="188"/>
      <c r="D40" s="188"/>
      <c r="E40" s="18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85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86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80" t="s">
        <v>61</v>
      </c>
      <c r="B43" s="181"/>
      <c r="C43" s="182"/>
      <c r="D43" s="182"/>
      <c r="E43" s="182"/>
      <c r="F43" s="182"/>
      <c r="G43" s="182"/>
      <c r="H43" s="182"/>
      <c r="I43" s="183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87" t="s">
        <v>62</v>
      </c>
      <c r="B44" s="188"/>
      <c r="C44" s="188"/>
      <c r="D44" s="188"/>
      <c r="E44" s="18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85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86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80" t="s">
        <v>63</v>
      </c>
      <c r="B47" s="181"/>
      <c r="C47" s="182"/>
      <c r="D47" s="182"/>
      <c r="E47" s="182"/>
      <c r="F47" s="182"/>
      <c r="G47" s="182"/>
      <c r="H47" s="182"/>
      <c r="I47" s="183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87" t="s">
        <v>64</v>
      </c>
      <c r="B48" s="188"/>
      <c r="C48" s="188"/>
      <c r="D48" s="188"/>
      <c r="E48" s="18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85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86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60" t="s">
        <v>65</v>
      </c>
      <c r="B51" s="160"/>
      <c r="C51" s="160"/>
      <c r="D51" s="160"/>
      <c r="E51" s="160"/>
      <c r="F51" s="160"/>
      <c r="G51" s="160"/>
      <c r="H51" s="160"/>
      <c r="I51" s="16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2" t="s">
        <v>66</v>
      </c>
      <c r="B52" s="193"/>
      <c r="C52" s="193"/>
      <c r="D52" s="193"/>
      <c r="E52" s="194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85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86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80" t="s">
        <v>67</v>
      </c>
      <c r="B55" s="182"/>
      <c r="C55" s="182"/>
      <c r="D55" s="182"/>
      <c r="E55" s="182"/>
      <c r="F55" s="182"/>
      <c r="G55" s="182"/>
      <c r="H55" s="182"/>
      <c r="I55" s="183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87" t="s">
        <v>68</v>
      </c>
      <c r="B56" s="188"/>
      <c r="C56" s="188"/>
      <c r="D56" s="188"/>
      <c r="E56" s="18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85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86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80" t="s">
        <v>69</v>
      </c>
      <c r="B59" s="182"/>
      <c r="C59" s="182"/>
      <c r="D59" s="182"/>
      <c r="E59" s="182"/>
      <c r="F59" s="182"/>
      <c r="G59" s="182"/>
      <c r="H59" s="182"/>
      <c r="I59" s="183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87" t="s">
        <v>70</v>
      </c>
      <c r="B60" s="188"/>
      <c r="C60" s="188"/>
      <c r="D60" s="188"/>
      <c r="E60" s="18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85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86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80" t="s">
        <v>71</v>
      </c>
      <c r="B63" s="182"/>
      <c r="C63" s="182"/>
      <c r="D63" s="182"/>
      <c r="E63" s="182"/>
      <c r="F63" s="182"/>
      <c r="G63" s="182"/>
      <c r="H63" s="182"/>
      <c r="I63" s="183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87" t="s">
        <v>72</v>
      </c>
      <c r="B64" s="188"/>
      <c r="C64" s="188"/>
      <c r="D64" s="188"/>
      <c r="E64" s="18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85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86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80" t="s">
        <v>73</v>
      </c>
      <c r="B67" s="182"/>
      <c r="C67" s="182"/>
      <c r="D67" s="182"/>
      <c r="E67" s="182"/>
      <c r="F67" s="182"/>
      <c r="G67" s="182"/>
      <c r="H67" s="182"/>
      <c r="I67" s="183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87" t="s">
        <v>74</v>
      </c>
      <c r="B68" s="188"/>
      <c r="C68" s="188"/>
      <c r="D68" s="188"/>
      <c r="E68" s="189"/>
      <c r="F68" s="9"/>
      <c r="G68" s="10"/>
      <c r="H68" s="11"/>
      <c r="I68" s="11"/>
      <c r="J68" s="185">
        <v>49780000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40" t="s">
        <v>317</v>
      </c>
      <c r="D69" s="51">
        <v>45511</v>
      </c>
      <c r="E69" s="69" t="s">
        <v>315</v>
      </c>
      <c r="F69" s="69" t="s">
        <v>318</v>
      </c>
      <c r="G69" s="71" t="s">
        <v>295</v>
      </c>
      <c r="H69" s="53">
        <v>45292</v>
      </c>
      <c r="I69" s="55">
        <v>45657</v>
      </c>
      <c r="J69" s="199"/>
      <c r="K69" s="99">
        <v>49780000</v>
      </c>
      <c r="L69" s="59" t="s">
        <v>320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>
        <v>49780000</v>
      </c>
      <c r="AB69" s="24"/>
      <c r="AC69" s="25">
        <f>SUM(Z69:AB69)</f>
        <v>49780000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49780000</v>
      </c>
      <c r="AI69" s="26">
        <f>IF(ISERROR(AH69/J68),0,AH69/J68)</f>
        <v>1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87" t="s">
        <v>75</v>
      </c>
      <c r="B70" s="188"/>
      <c r="C70" s="188"/>
      <c r="D70" s="188"/>
      <c r="E70" s="189"/>
      <c r="F70" s="187"/>
      <c r="G70" s="188"/>
      <c r="H70" s="188"/>
      <c r="I70" s="188"/>
      <c r="J70" s="75">
        <f>J68</f>
        <v>49780000</v>
      </c>
      <c r="K70" s="75">
        <f>SUM(K69:K69)</f>
        <v>49780000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49780000</v>
      </c>
      <c r="AB70" s="75">
        <f t="shared" si="15"/>
        <v>0</v>
      </c>
      <c r="AC70" s="75">
        <f t="shared" si="15"/>
        <v>49780000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49780000</v>
      </c>
      <c r="AI70" s="78">
        <f>IF(ISERROR(AH70/J70),0,AH70/J70)</f>
        <v>1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95" t="str">
        <f>"TOTAL ASIG."&amp;" "&amp;$A$5</f>
        <v>TOTAL ASIG. 24-02-020 "Programa de Educación Media - JUNAEB"</v>
      </c>
      <c r="B71" s="196"/>
      <c r="C71" s="196"/>
      <c r="D71" s="196"/>
      <c r="E71" s="196"/>
      <c r="F71" s="196"/>
      <c r="G71" s="196"/>
      <c r="H71" s="196"/>
      <c r="I71" s="197"/>
      <c r="J71" s="33">
        <f>SUM(J11,J15,J19,J23,J27,J31,J35,J39,J43,J47,J51,J55,J59,J63,J67,J70)</f>
        <v>49780000</v>
      </c>
      <c r="K71" s="33">
        <f>+K11+K15+K19+K23+K27+K31+K35+K39+K43+K47+K51+K55+K67+K59+K63+K70</f>
        <v>49780000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49780000</v>
      </c>
      <c r="AB71" s="33">
        <f t="shared" si="16"/>
        <v>0</v>
      </c>
      <c r="AC71" s="33">
        <f t="shared" si="16"/>
        <v>49780000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49780000</v>
      </c>
      <c r="AI71" s="36">
        <f>IF(ISERROR(AH71/J71),0,AH71/J71)</f>
        <v>1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FA9FF591-FE5F-4B45-9FA0-41B3DAC5A422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24E71CB6-1710-45AF-A860-D8F8B194798A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A16E2FFF-8724-4C1C-8635-362BA5D26BB9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B19F9011-9602-46B8-82E2-A56721FE3F47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AD9408E6-CB01-4FCE-B5E3-2657FFAB762B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57DA177-FD47-448C-BBFE-EAB71D26936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BFD75C6-3447-40B4-8CCB-9468BBD3E2D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58FC124-EADD-4380-A9DA-ADF9E83E734A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03A4FF-745F-48A4-B04B-24C3EFFA96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BB205C-235F-482D-B911-F3C8E1F2DB6D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eb517d21-b595-442e-8151-83f9d91c3f7e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2FEF17F-3A47-4B4B-B7B5-8A51ED79D5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Paulina Perez Esquivel</cp:lastModifiedBy>
  <dcterms:created xsi:type="dcterms:W3CDTF">2023-03-10T19:32:45Z</dcterms:created>
  <dcterms:modified xsi:type="dcterms:W3CDTF">2024-10-17T20:51:37Z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