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Resp_17_05_2022/Escritorio/2025/Informes 2025/Glosas y Articulados 2025/Articulados/Articulado 14.19 A P01 Transferencias Trimestral/"/>
    </mc:Choice>
  </mc:AlternateContent>
  <xr:revisionPtr revIDLastSave="354" documentId="13_ncr:1_{93054231-55DE-4D5E-B720-736E1ABC3C96}" xr6:coauthVersionLast="47" xr6:coauthVersionMax="47" xr10:uidLastSave="{FBA8ABB2-F34E-4D97-82DC-53CFA6F78321}"/>
  <bookViews>
    <workbookView xWindow="-28815" yWindow="-2490" windowWidth="18600" windowHeight="15045" tabRatio="765" firstSheet="18" activeTab="21" xr2:uid="{00000000-000D-0000-FFFF-FFFF00000000}"/>
  </bookViews>
  <sheets>
    <sheet name="24-01-322 Ind. Sub.Calefac" sheetId="3" r:id="rId1"/>
    <sheet name="24-01-322 Res. Sub. Calefac" sheetId="4" r:id="rId2"/>
    <sheet name="24-03-341 Ind. RSH" sheetId="8" r:id="rId3"/>
    <sheet name="24-03-341 Res. RSH" sheetId="9" r:id="rId4"/>
    <sheet name="24-03-342 Ind. Gestión Territ." sheetId="10" r:id="rId5"/>
    <sheet name="24-03-342 Res. Gestión Territ." sheetId="11" r:id="rId6"/>
    <sheet name="24-03-358 Ind. SALUD MENTAL" sheetId="28" r:id="rId7"/>
    <sheet name="24-03-358 Res. SALUD MENTAL" sheetId="29" r:id="rId8"/>
    <sheet name="24-03-414 Ind. Vivienda Primero" sheetId="30" r:id="rId9"/>
    <sheet name="24-03-414 Res. Vivienda Primero" sheetId="31" r:id="rId10"/>
    <sheet name="24-03-998 Ind. PND" sheetId="32" r:id="rId11"/>
    <sheet name="24-03-998 Res. PND" sheetId="33" r:id="rId12"/>
    <sheet name="24-08-001 Ind. Red Telecentros" sheetId="34" r:id="rId13"/>
    <sheet name="24-08-001 Res. Red Telecentros" sheetId="35" r:id="rId14"/>
    <sheet name="24-09-003 Ind. EVS" sheetId="36" r:id="rId15"/>
    <sheet name="24-09-003 Res. EVS" sheetId="37" r:id="rId16"/>
    <sheet name="24-09-004 Ind. UCAI" sheetId="38" r:id="rId17"/>
    <sheet name="24-09-004 Res. UCAI" sheetId="39" r:id="rId18"/>
    <sheet name="24-09-005 Ind. RIPS" sheetId="40" r:id="rId19"/>
    <sheet name="24-09-005 Res. RIPS" sheetId="41" r:id="rId20"/>
    <sheet name="24-09-006 Ind. P RSH" sheetId="42" r:id="rId21"/>
    <sheet name="24-09-006 Res. P RSH" sheetId="43" r:id="rId22"/>
  </sheets>
  <definedNames>
    <definedName name="_xlnm.Print_Area" localSheetId="0">'24-01-322 Ind. Sub.Calefac'!$A$1:$AJ$76</definedName>
    <definedName name="_xlnm.Print_Area" localSheetId="2">'24-03-341 Ind. RSH'!$A$1:$AJ$627</definedName>
    <definedName name="_xlnm.Print_Area" localSheetId="4">'24-03-342 Ind. Gestión Territ.'!$A$1:$AJ$77</definedName>
    <definedName name="_xlnm.Print_Area" localSheetId="6">'24-03-358 Ind. SALUD MENTAL'!$A$1:$AJ$87</definedName>
    <definedName name="_xlnm.Print_Area" localSheetId="8">'24-03-414 Ind. Vivienda Primero'!$A$1:$AJ$77</definedName>
    <definedName name="_xlnm.Print_Area" localSheetId="10">'24-03-998 Ind. PND'!$A$1:$AJ$95</definedName>
    <definedName name="_xlnm.Print_Area" localSheetId="12">'24-08-001 Ind. Red Telecentros'!$A$1:$AJ$77</definedName>
    <definedName name="_xlnm.Print_Area" localSheetId="14">'24-09-003 Ind. EVS'!$A$1:$AJ$80</definedName>
    <definedName name="_xlnm.Print_Area" localSheetId="16">'24-09-004 Ind. UCAI'!$A$1:$AJ$79</definedName>
    <definedName name="_xlnm.Print_Area" localSheetId="18">'24-09-005 Ind. RIPS'!$A$1:$AJ$77</definedName>
    <definedName name="_xlnm.Print_Area" localSheetId="20">'24-09-006 Ind. P RSH'!$A$1:$AJ$80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74" i="30" l="1"/>
  <c r="AJ73" i="30"/>
  <c r="L86" i="28"/>
  <c r="M86" i="28"/>
  <c r="N86" i="28"/>
  <c r="O86" i="28"/>
  <c r="P86" i="28"/>
  <c r="Q86" i="28"/>
  <c r="R86" i="28"/>
  <c r="S86" i="28"/>
  <c r="T86" i="28"/>
  <c r="U86" i="28"/>
  <c r="V86" i="28"/>
  <c r="W86" i="28"/>
  <c r="X86" i="28"/>
  <c r="Y86" i="28"/>
  <c r="Z86" i="28"/>
  <c r="AA86" i="28"/>
  <c r="AB86" i="28"/>
  <c r="AC86" i="28"/>
  <c r="AD86" i="28"/>
  <c r="AE86" i="28"/>
  <c r="AF86" i="28"/>
  <c r="AG86" i="28"/>
  <c r="AH86" i="28"/>
  <c r="L85" i="28"/>
  <c r="M85" i="28"/>
  <c r="N85" i="28"/>
  <c r="O85" i="28"/>
  <c r="P85" i="28"/>
  <c r="Q85" i="28"/>
  <c r="R85" i="28"/>
  <c r="S85" i="28"/>
  <c r="T85" i="28"/>
  <c r="U85" i="28"/>
  <c r="V85" i="28"/>
  <c r="W85" i="28"/>
  <c r="X85" i="28"/>
  <c r="Y85" i="28"/>
  <c r="Z85" i="28"/>
  <c r="AA85" i="28"/>
  <c r="AB85" i="28"/>
  <c r="AC85" i="28"/>
  <c r="AD85" i="28"/>
  <c r="AE85" i="28"/>
  <c r="AF85" i="28"/>
  <c r="AG85" i="28"/>
  <c r="AH85" i="28"/>
  <c r="T57" i="42"/>
  <c r="K47" i="42"/>
  <c r="K14" i="42"/>
  <c r="K13" i="42" s="1"/>
  <c r="S74" i="36"/>
  <c r="T74" i="42"/>
  <c r="T78" i="42" s="1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K77" i="38"/>
  <c r="AG78" i="36"/>
  <c r="AF78" i="36"/>
  <c r="AE78" i="36"/>
  <c r="AD78" i="36"/>
  <c r="AC78" i="36"/>
  <c r="AB78" i="36"/>
  <c r="AA78" i="36"/>
  <c r="Z78" i="36"/>
  <c r="Y78" i="36"/>
  <c r="X78" i="36"/>
  <c r="W78" i="36"/>
  <c r="V78" i="36"/>
  <c r="T78" i="36"/>
  <c r="S78" i="36"/>
  <c r="R78" i="36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T75" i="40"/>
  <c r="S75" i="40"/>
  <c r="R75" i="40"/>
  <c r="K75" i="40"/>
  <c r="S74" i="42"/>
  <c r="S78" i="42" s="1"/>
  <c r="AF78" i="42"/>
  <c r="AE78" i="42"/>
  <c r="AD78" i="42"/>
  <c r="AB78" i="42"/>
  <c r="AA78" i="42"/>
  <c r="Z78" i="42"/>
  <c r="X78" i="42"/>
  <c r="W78" i="42"/>
  <c r="V78" i="42"/>
  <c r="R78" i="42"/>
  <c r="K78" i="42"/>
  <c r="K75" i="42"/>
  <c r="K74" i="42"/>
  <c r="AG76" i="42"/>
  <c r="AC76" i="42"/>
  <c r="Y76" i="42"/>
  <c r="U76" i="42"/>
  <c r="AH76" i="42" s="1"/>
  <c r="AG75" i="42"/>
  <c r="AC75" i="42"/>
  <c r="Y75" i="42"/>
  <c r="U75" i="42"/>
  <c r="AG74" i="42"/>
  <c r="AC74" i="42"/>
  <c r="Y74" i="42"/>
  <c r="K74" i="38"/>
  <c r="AG75" i="38"/>
  <c r="AC75" i="38"/>
  <c r="Y75" i="38"/>
  <c r="U75" i="38"/>
  <c r="AH75" i="38" s="1"/>
  <c r="AG74" i="38"/>
  <c r="AC74" i="38"/>
  <c r="Y74" i="38"/>
  <c r="U74" i="38"/>
  <c r="AH74" i="38" s="1"/>
  <c r="K78" i="36"/>
  <c r="K74" i="36"/>
  <c r="AG76" i="36"/>
  <c r="AC76" i="36"/>
  <c r="Y76" i="36"/>
  <c r="U76" i="36"/>
  <c r="AH76" i="36" s="1"/>
  <c r="AG75" i="36"/>
  <c r="AC75" i="36"/>
  <c r="Y75" i="36"/>
  <c r="U75" i="36"/>
  <c r="AH75" i="36" s="1"/>
  <c r="AG74" i="36"/>
  <c r="AC74" i="36"/>
  <c r="Y74" i="36"/>
  <c r="U74" i="36"/>
  <c r="AH74" i="36" s="1"/>
  <c r="C24" i="35"/>
  <c r="B24" i="35"/>
  <c r="K64" i="32"/>
  <c r="K62" i="32"/>
  <c r="AG62" i="32"/>
  <c r="AC62" i="32"/>
  <c r="Y62" i="32"/>
  <c r="U62" i="32"/>
  <c r="AH62" i="32" s="1"/>
  <c r="K48" i="32"/>
  <c r="AG49" i="32"/>
  <c r="AC49" i="32"/>
  <c r="Y49" i="32"/>
  <c r="U49" i="32"/>
  <c r="AG48" i="32"/>
  <c r="AC48" i="32"/>
  <c r="Y48" i="32"/>
  <c r="U48" i="32"/>
  <c r="AG47" i="32"/>
  <c r="AC47" i="32"/>
  <c r="Y47" i="32"/>
  <c r="U47" i="32"/>
  <c r="AH47" i="32" s="1"/>
  <c r="AH46" i="32"/>
  <c r="AI46" i="32" s="1"/>
  <c r="AG46" i="32"/>
  <c r="AC46" i="32"/>
  <c r="Y46" i="32"/>
  <c r="U46" i="32"/>
  <c r="K41" i="32"/>
  <c r="AG41" i="32"/>
  <c r="AC41" i="32"/>
  <c r="Y41" i="32"/>
  <c r="U41" i="32"/>
  <c r="K32" i="32"/>
  <c r="AG32" i="32"/>
  <c r="AC32" i="32"/>
  <c r="Y32" i="32"/>
  <c r="U32" i="32"/>
  <c r="AG31" i="32"/>
  <c r="AC31" i="32"/>
  <c r="Y31" i="32"/>
  <c r="U31" i="32"/>
  <c r="AG30" i="32"/>
  <c r="AC30" i="32"/>
  <c r="Y30" i="32"/>
  <c r="U30" i="32"/>
  <c r="AH30" i="32" s="1"/>
  <c r="K25" i="32"/>
  <c r="AG25" i="32"/>
  <c r="AC25" i="32"/>
  <c r="Y25" i="32"/>
  <c r="U25" i="32"/>
  <c r="K16" i="32"/>
  <c r="AG16" i="32"/>
  <c r="AC16" i="32"/>
  <c r="Y16" i="32"/>
  <c r="U16" i="32"/>
  <c r="K11" i="32"/>
  <c r="AG11" i="32"/>
  <c r="AC11" i="32"/>
  <c r="Y11" i="32"/>
  <c r="U11" i="32"/>
  <c r="AG10" i="32"/>
  <c r="AC10" i="32"/>
  <c r="Y10" i="32"/>
  <c r="U10" i="32"/>
  <c r="K79" i="32"/>
  <c r="AG79" i="32"/>
  <c r="AC79" i="32"/>
  <c r="Y79" i="32"/>
  <c r="U79" i="32"/>
  <c r="K85" i="32"/>
  <c r="AG85" i="32"/>
  <c r="AC85" i="32"/>
  <c r="Y85" i="32"/>
  <c r="U85" i="32"/>
  <c r="AG84" i="32"/>
  <c r="AC84" i="32"/>
  <c r="Y84" i="32"/>
  <c r="U84" i="32"/>
  <c r="U89" i="32"/>
  <c r="V93" i="32"/>
  <c r="W93" i="32"/>
  <c r="X93" i="32"/>
  <c r="Z93" i="32"/>
  <c r="AA93" i="32"/>
  <c r="AB93" i="32"/>
  <c r="AD93" i="32"/>
  <c r="AE93" i="32"/>
  <c r="AF93" i="32"/>
  <c r="S93" i="32"/>
  <c r="R93" i="32"/>
  <c r="T90" i="32"/>
  <c r="T93" i="32" s="1"/>
  <c r="K90" i="32"/>
  <c r="K93" i="32" s="1"/>
  <c r="AG91" i="32"/>
  <c r="AC91" i="32"/>
  <c r="Y91" i="32"/>
  <c r="U91" i="32"/>
  <c r="AG90" i="32"/>
  <c r="AC90" i="32"/>
  <c r="Y90" i="32"/>
  <c r="K84" i="28"/>
  <c r="K85" i="28"/>
  <c r="AG83" i="28"/>
  <c r="AC83" i="28"/>
  <c r="Y83" i="28"/>
  <c r="U83" i="28"/>
  <c r="AH83" i="28" s="1"/>
  <c r="AG82" i="28"/>
  <c r="AC82" i="28"/>
  <c r="Y82" i="28"/>
  <c r="U82" i="28"/>
  <c r="AH82" i="28" s="1"/>
  <c r="AG81" i="28"/>
  <c r="AC81" i="28"/>
  <c r="Y81" i="28"/>
  <c r="U81" i="28"/>
  <c r="AH81" i="28" s="1"/>
  <c r="AG80" i="28"/>
  <c r="AC80" i="28"/>
  <c r="Y80" i="28"/>
  <c r="U80" i="28"/>
  <c r="AH80" i="28" s="1"/>
  <c r="AG79" i="28"/>
  <c r="AC79" i="28"/>
  <c r="Y79" i="28"/>
  <c r="U79" i="28"/>
  <c r="AG78" i="28"/>
  <c r="AC78" i="28"/>
  <c r="AH78" i="28" s="1"/>
  <c r="Y78" i="28"/>
  <c r="U78" i="28"/>
  <c r="AG77" i="28"/>
  <c r="AC77" i="28"/>
  <c r="Y77" i="28"/>
  <c r="U77" i="28"/>
  <c r="AG76" i="28"/>
  <c r="AC76" i="28"/>
  <c r="Y76" i="28"/>
  <c r="U76" i="28"/>
  <c r="AH76" i="28" s="1"/>
  <c r="AG75" i="28"/>
  <c r="AC75" i="28"/>
  <c r="Y75" i="28"/>
  <c r="U75" i="28"/>
  <c r="AH75" i="28" s="1"/>
  <c r="AG74" i="28"/>
  <c r="AC74" i="28"/>
  <c r="Y74" i="28"/>
  <c r="U74" i="28"/>
  <c r="AH74" i="28" s="1"/>
  <c r="C23" i="11"/>
  <c r="B23" i="11"/>
  <c r="C24" i="11"/>
  <c r="B24" i="11"/>
  <c r="AG228" i="8"/>
  <c r="AC228" i="8"/>
  <c r="Y228" i="8"/>
  <c r="U228" i="8"/>
  <c r="AH228" i="8" s="1"/>
  <c r="AG227" i="8"/>
  <c r="AC227" i="8"/>
  <c r="Y227" i="8"/>
  <c r="U227" i="8"/>
  <c r="AH227" i="8" s="1"/>
  <c r="AG226" i="8"/>
  <c r="AC226" i="8"/>
  <c r="Y226" i="8"/>
  <c r="U226" i="8"/>
  <c r="AH226" i="8" s="1"/>
  <c r="AG221" i="8"/>
  <c r="AC221" i="8"/>
  <c r="Y221" i="8"/>
  <c r="U221" i="8"/>
  <c r="AH221" i="8" s="1"/>
  <c r="AG220" i="8"/>
  <c r="AC220" i="8"/>
  <c r="Y220" i="8"/>
  <c r="U220" i="8"/>
  <c r="AH220" i="8" s="1"/>
  <c r="AG219" i="8"/>
  <c r="AC219" i="8"/>
  <c r="Y219" i="8"/>
  <c r="U219" i="8"/>
  <c r="AH219" i="8" s="1"/>
  <c r="AG218" i="8"/>
  <c r="AC218" i="8"/>
  <c r="Y218" i="8"/>
  <c r="AH218" i="8" s="1"/>
  <c r="AI218" i="8" s="1"/>
  <c r="U218" i="8"/>
  <c r="AG217" i="8"/>
  <c r="AC217" i="8"/>
  <c r="Y217" i="8"/>
  <c r="U217" i="8"/>
  <c r="AG216" i="8"/>
  <c r="AC216" i="8"/>
  <c r="AH216" i="8" s="1"/>
  <c r="Y216" i="8"/>
  <c r="U216" i="8"/>
  <c r="AG215" i="8"/>
  <c r="AC215" i="8"/>
  <c r="Y215" i="8"/>
  <c r="U215" i="8"/>
  <c r="AG214" i="8"/>
  <c r="AC214" i="8"/>
  <c r="Y214" i="8"/>
  <c r="U214" i="8"/>
  <c r="AG213" i="8"/>
  <c r="AC213" i="8"/>
  <c r="Y213" i="8"/>
  <c r="U213" i="8"/>
  <c r="AH213" i="8" s="1"/>
  <c r="AG212" i="8"/>
  <c r="AC212" i="8"/>
  <c r="Y212" i="8"/>
  <c r="U212" i="8"/>
  <c r="AG211" i="8"/>
  <c r="AC211" i="8"/>
  <c r="Y211" i="8"/>
  <c r="U211" i="8"/>
  <c r="AH211" i="8" s="1"/>
  <c r="AG210" i="8"/>
  <c r="AC210" i="8"/>
  <c r="Y210" i="8"/>
  <c r="U210" i="8"/>
  <c r="AG205" i="8"/>
  <c r="AC205" i="8"/>
  <c r="Y205" i="8"/>
  <c r="U205" i="8"/>
  <c r="AH205" i="8" s="1"/>
  <c r="AG204" i="8"/>
  <c r="AC204" i="8"/>
  <c r="Y204" i="8"/>
  <c r="U204" i="8"/>
  <c r="AG203" i="8"/>
  <c r="AC203" i="8"/>
  <c r="Y203" i="8"/>
  <c r="U203" i="8"/>
  <c r="AH203" i="8" s="1"/>
  <c r="AG202" i="8"/>
  <c r="AC202" i="8"/>
  <c r="Y202" i="8"/>
  <c r="U202" i="8"/>
  <c r="AG201" i="8"/>
  <c r="AC201" i="8"/>
  <c r="Y201" i="8"/>
  <c r="U201" i="8"/>
  <c r="AG200" i="8"/>
  <c r="AC200" i="8"/>
  <c r="Y200" i="8"/>
  <c r="U200" i="8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80" i="8"/>
  <c r="AC180" i="8"/>
  <c r="Y180" i="8"/>
  <c r="U180" i="8"/>
  <c r="AG179" i="8"/>
  <c r="AC179" i="8"/>
  <c r="Y179" i="8"/>
  <c r="U179" i="8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G175" i="8"/>
  <c r="AC175" i="8"/>
  <c r="Y175" i="8"/>
  <c r="U175" i="8"/>
  <c r="AG174" i="8"/>
  <c r="AC174" i="8"/>
  <c r="Y174" i="8"/>
  <c r="U174" i="8"/>
  <c r="AG173" i="8"/>
  <c r="AC173" i="8"/>
  <c r="Y173" i="8"/>
  <c r="U173" i="8"/>
  <c r="AG172" i="8"/>
  <c r="AC172" i="8"/>
  <c r="Y172" i="8"/>
  <c r="U172" i="8"/>
  <c r="AG171" i="8"/>
  <c r="AC171" i="8"/>
  <c r="Y171" i="8"/>
  <c r="U171" i="8"/>
  <c r="AG170" i="8"/>
  <c r="AC170" i="8"/>
  <c r="Y170" i="8"/>
  <c r="U170" i="8"/>
  <c r="AG169" i="8"/>
  <c r="AC169" i="8"/>
  <c r="Y169" i="8"/>
  <c r="U169" i="8"/>
  <c r="AG168" i="8"/>
  <c r="AC168" i="8"/>
  <c r="Y168" i="8"/>
  <c r="U168" i="8"/>
  <c r="AG167" i="8"/>
  <c r="AC167" i="8"/>
  <c r="Y167" i="8"/>
  <c r="U167" i="8"/>
  <c r="AG166" i="8"/>
  <c r="AC166" i="8"/>
  <c r="Y166" i="8"/>
  <c r="U166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56" i="8"/>
  <c r="AC156" i="8"/>
  <c r="Y156" i="8"/>
  <c r="U156" i="8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G151" i="8"/>
  <c r="AC151" i="8"/>
  <c r="Y151" i="8"/>
  <c r="U151" i="8"/>
  <c r="AG150" i="8"/>
  <c r="AC150" i="8"/>
  <c r="Y150" i="8"/>
  <c r="U150" i="8"/>
  <c r="AG149" i="8"/>
  <c r="AC149" i="8"/>
  <c r="Y149" i="8"/>
  <c r="U149" i="8"/>
  <c r="AG144" i="8"/>
  <c r="AC144" i="8"/>
  <c r="Y144" i="8"/>
  <c r="U144" i="8"/>
  <c r="AG143" i="8"/>
  <c r="AC143" i="8"/>
  <c r="Y143" i="8"/>
  <c r="U143" i="8"/>
  <c r="AG142" i="8"/>
  <c r="AC142" i="8"/>
  <c r="Y142" i="8"/>
  <c r="U142" i="8"/>
  <c r="AG141" i="8"/>
  <c r="AC141" i="8"/>
  <c r="Y141" i="8"/>
  <c r="U141" i="8"/>
  <c r="AG140" i="8"/>
  <c r="AC140" i="8"/>
  <c r="Y140" i="8"/>
  <c r="U140" i="8"/>
  <c r="AG139" i="8"/>
  <c r="AC139" i="8"/>
  <c r="Y139" i="8"/>
  <c r="U139" i="8"/>
  <c r="AG138" i="8"/>
  <c r="AC138" i="8"/>
  <c r="Y138" i="8"/>
  <c r="U138" i="8"/>
  <c r="AG137" i="8"/>
  <c r="AC137" i="8"/>
  <c r="Y137" i="8"/>
  <c r="U137" i="8"/>
  <c r="AG136" i="8"/>
  <c r="AC136" i="8"/>
  <c r="Y136" i="8"/>
  <c r="U136" i="8"/>
  <c r="AG135" i="8"/>
  <c r="AC135" i="8"/>
  <c r="Y135" i="8"/>
  <c r="U135" i="8"/>
  <c r="AG134" i="8"/>
  <c r="AC134" i="8"/>
  <c r="Y134" i="8"/>
  <c r="U134" i="8"/>
  <c r="AG133" i="8"/>
  <c r="AC133" i="8"/>
  <c r="Y133" i="8"/>
  <c r="U133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8" i="8"/>
  <c r="AC128" i="8"/>
  <c r="Y128" i="8"/>
  <c r="U128" i="8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AG104" i="8"/>
  <c r="AC104" i="8"/>
  <c r="Y104" i="8"/>
  <c r="U104" i="8"/>
  <c r="AG103" i="8"/>
  <c r="AC103" i="8"/>
  <c r="Y103" i="8"/>
  <c r="U103" i="8"/>
  <c r="AG102" i="8"/>
  <c r="AC102" i="8"/>
  <c r="Y102" i="8"/>
  <c r="U102" i="8"/>
  <c r="AG101" i="8"/>
  <c r="AC101" i="8"/>
  <c r="Y101" i="8"/>
  <c r="U101" i="8"/>
  <c r="AG100" i="8"/>
  <c r="AC100" i="8"/>
  <c r="Y100" i="8"/>
  <c r="U100" i="8"/>
  <c r="AG99" i="8"/>
  <c r="AC99" i="8"/>
  <c r="Y99" i="8"/>
  <c r="U99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5" i="8"/>
  <c r="AC75" i="8"/>
  <c r="Y75" i="8"/>
  <c r="U75" i="8"/>
  <c r="AG74" i="8"/>
  <c r="AC74" i="8"/>
  <c r="Y74" i="8"/>
  <c r="U74" i="8"/>
  <c r="AG73" i="8"/>
  <c r="AC73" i="8"/>
  <c r="Y73" i="8"/>
  <c r="U73" i="8"/>
  <c r="AG72" i="8"/>
  <c r="AC72" i="8"/>
  <c r="Y72" i="8"/>
  <c r="U72" i="8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64" i="8"/>
  <c r="AC64" i="8"/>
  <c r="Y64" i="8"/>
  <c r="U64" i="8"/>
  <c r="AG63" i="8"/>
  <c r="AC63" i="8"/>
  <c r="Y63" i="8"/>
  <c r="U63" i="8"/>
  <c r="AG62" i="8"/>
  <c r="AC62" i="8"/>
  <c r="Y62" i="8"/>
  <c r="U62" i="8"/>
  <c r="AG61" i="8"/>
  <c r="AC61" i="8"/>
  <c r="Y61" i="8"/>
  <c r="U61" i="8"/>
  <c r="AG60" i="8"/>
  <c r="AC60" i="8"/>
  <c r="Y60" i="8"/>
  <c r="U60" i="8"/>
  <c r="AG59" i="8"/>
  <c r="AC59" i="8"/>
  <c r="Y59" i="8"/>
  <c r="U59" i="8"/>
  <c r="AG58" i="8"/>
  <c r="AC58" i="8"/>
  <c r="Y58" i="8"/>
  <c r="U58" i="8"/>
  <c r="AG57" i="8"/>
  <c r="AC57" i="8"/>
  <c r="Y57" i="8"/>
  <c r="U57" i="8"/>
  <c r="AG56" i="8"/>
  <c r="AC56" i="8"/>
  <c r="Y56" i="8"/>
  <c r="U56" i="8"/>
  <c r="AG55" i="8"/>
  <c r="AC55" i="8"/>
  <c r="Y55" i="8"/>
  <c r="U55" i="8"/>
  <c r="AG54" i="8"/>
  <c r="AC54" i="8"/>
  <c r="Y54" i="8"/>
  <c r="U54" i="8"/>
  <c r="AG53" i="8"/>
  <c r="AC53" i="8"/>
  <c r="Y53" i="8"/>
  <c r="U53" i="8"/>
  <c r="AG52" i="8"/>
  <c r="AC52" i="8"/>
  <c r="Y52" i="8"/>
  <c r="U52" i="8"/>
  <c r="AG51" i="8"/>
  <c r="AC51" i="8"/>
  <c r="Y51" i="8"/>
  <c r="U51" i="8"/>
  <c r="AG50" i="8"/>
  <c r="AC50" i="8"/>
  <c r="Y50" i="8"/>
  <c r="U50" i="8"/>
  <c r="AG49" i="8"/>
  <c r="AC49" i="8"/>
  <c r="Y49" i="8"/>
  <c r="U49" i="8"/>
  <c r="AG48" i="8"/>
  <c r="AC48" i="8"/>
  <c r="Y48" i="8"/>
  <c r="U48" i="8"/>
  <c r="AG47" i="8"/>
  <c r="AC47" i="8"/>
  <c r="Y47" i="8"/>
  <c r="U47" i="8"/>
  <c r="AG46" i="8"/>
  <c r="AC46" i="8"/>
  <c r="Y46" i="8"/>
  <c r="U46" i="8"/>
  <c r="AG45" i="8"/>
  <c r="AC45" i="8"/>
  <c r="Y45" i="8"/>
  <c r="U45" i="8"/>
  <c r="AG44" i="8"/>
  <c r="AC44" i="8"/>
  <c r="Y44" i="8"/>
  <c r="U44" i="8"/>
  <c r="AG43" i="8"/>
  <c r="AC43" i="8"/>
  <c r="Y43" i="8"/>
  <c r="U43" i="8"/>
  <c r="AG42" i="8"/>
  <c r="AC42" i="8"/>
  <c r="Y42" i="8"/>
  <c r="U42" i="8"/>
  <c r="AG41" i="8"/>
  <c r="AC41" i="8"/>
  <c r="Y41" i="8"/>
  <c r="U41" i="8"/>
  <c r="AG40" i="8"/>
  <c r="AC40" i="8"/>
  <c r="Y40" i="8"/>
  <c r="U40" i="8"/>
  <c r="AG35" i="8"/>
  <c r="AC35" i="8"/>
  <c r="Y35" i="8"/>
  <c r="U35" i="8"/>
  <c r="AG34" i="8"/>
  <c r="AC34" i="8"/>
  <c r="Y34" i="8"/>
  <c r="U34" i="8"/>
  <c r="AG33" i="8"/>
  <c r="AC33" i="8"/>
  <c r="Y33" i="8"/>
  <c r="U33" i="8"/>
  <c r="AG32" i="8"/>
  <c r="AC32" i="8"/>
  <c r="Y32" i="8"/>
  <c r="U32" i="8"/>
  <c r="AG31" i="8"/>
  <c r="AC31" i="8"/>
  <c r="Y31" i="8"/>
  <c r="U31" i="8"/>
  <c r="AG30" i="8"/>
  <c r="AC30" i="8"/>
  <c r="Y30" i="8"/>
  <c r="U30" i="8"/>
  <c r="AG29" i="8"/>
  <c r="AC29" i="8"/>
  <c r="Y29" i="8"/>
  <c r="U29" i="8"/>
  <c r="AG28" i="8"/>
  <c r="AC28" i="8"/>
  <c r="Y28" i="8"/>
  <c r="U28" i="8"/>
  <c r="AG27" i="8"/>
  <c r="AC27" i="8"/>
  <c r="Y27" i="8"/>
  <c r="U27" i="8"/>
  <c r="AG26" i="8"/>
  <c r="AC26" i="8"/>
  <c r="Y26" i="8"/>
  <c r="U26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U74" i="42" l="1"/>
  <c r="AH74" i="42" s="1"/>
  <c r="AI74" i="42" s="1"/>
  <c r="AH75" i="42"/>
  <c r="AI75" i="42" s="1"/>
  <c r="AI76" i="42"/>
  <c r="AI74" i="38"/>
  <c r="AI75" i="38"/>
  <c r="AI75" i="36"/>
  <c r="AI74" i="36"/>
  <c r="AI76" i="36"/>
  <c r="AI62" i="32"/>
  <c r="AH49" i="32"/>
  <c r="AH48" i="32"/>
  <c r="AI47" i="32"/>
  <c r="AI49" i="32"/>
  <c r="AI48" i="32"/>
  <c r="AH31" i="32"/>
  <c r="AI31" i="32" s="1"/>
  <c r="AH41" i="32"/>
  <c r="AI41" i="32" s="1"/>
  <c r="AH32" i="32"/>
  <c r="AI32" i="32" s="1"/>
  <c r="AH25" i="32"/>
  <c r="AI25" i="32" s="1"/>
  <c r="AI30" i="32"/>
  <c r="AH16" i="32"/>
  <c r="AI16" i="32" s="1"/>
  <c r="AH11" i="32"/>
  <c r="AI11" i="32" s="1"/>
  <c r="AH79" i="32"/>
  <c r="AI79" i="32" s="1"/>
  <c r="AH10" i="32"/>
  <c r="AI10" i="32" s="1"/>
  <c r="AH85" i="32"/>
  <c r="AI85" i="32" s="1"/>
  <c r="AH91" i="32"/>
  <c r="AI91" i="32" s="1"/>
  <c r="AH84" i="32"/>
  <c r="AI84" i="32" s="1"/>
  <c r="U90" i="32"/>
  <c r="AH90" i="32" s="1"/>
  <c r="AI90" i="32" s="1"/>
  <c r="AH77" i="28"/>
  <c r="AI77" i="28" s="1"/>
  <c r="AH79" i="28"/>
  <c r="AI79" i="28" s="1"/>
  <c r="AI82" i="28"/>
  <c r="AI78" i="28"/>
  <c r="AI75" i="28"/>
  <c r="AI81" i="28"/>
  <c r="AI83" i="28"/>
  <c r="AI74" i="28"/>
  <c r="AI76" i="28"/>
  <c r="AI80" i="28"/>
  <c r="AI227" i="8"/>
  <c r="AI226" i="8"/>
  <c r="AI228" i="8"/>
  <c r="AH199" i="8"/>
  <c r="AH161" i="8"/>
  <c r="AH153" i="8"/>
  <c r="AH154" i="8"/>
  <c r="AH156" i="8"/>
  <c r="AH170" i="8"/>
  <c r="AH172" i="8"/>
  <c r="AI172" i="8" s="1"/>
  <c r="AH198" i="8"/>
  <c r="AH202" i="8"/>
  <c r="AH210" i="8"/>
  <c r="AI210" i="8" s="1"/>
  <c r="AH212" i="8"/>
  <c r="AH214" i="8"/>
  <c r="AH215" i="8"/>
  <c r="AI215" i="8" s="1"/>
  <c r="AH217" i="8"/>
  <c r="AI211" i="8"/>
  <c r="AI220" i="8"/>
  <c r="AI213" i="8"/>
  <c r="AI219" i="8"/>
  <c r="AI221" i="8"/>
  <c r="AI212" i="8"/>
  <c r="AI217" i="8"/>
  <c r="AI214" i="8"/>
  <c r="AI216" i="8"/>
  <c r="AH175" i="8"/>
  <c r="AH169" i="8"/>
  <c r="AH166" i="8"/>
  <c r="AH204" i="8"/>
  <c r="AI204" i="8" s="1"/>
  <c r="AH150" i="8"/>
  <c r="AH200" i="8"/>
  <c r="AI200" i="8" s="1"/>
  <c r="AH177" i="8"/>
  <c r="AI177" i="8" s="1"/>
  <c r="AH151" i="8"/>
  <c r="AI151" i="8" s="1"/>
  <c r="AH197" i="8"/>
  <c r="AH201" i="8"/>
  <c r="AI197" i="8"/>
  <c r="AI201" i="8"/>
  <c r="AI199" i="8"/>
  <c r="AI203" i="8"/>
  <c r="AI205" i="8"/>
  <c r="AI198" i="8"/>
  <c r="AI202" i="8"/>
  <c r="AH152" i="8"/>
  <c r="AH167" i="8"/>
  <c r="AH179" i="8"/>
  <c r="AH158" i="8"/>
  <c r="AH162" i="8"/>
  <c r="AI162" i="8" s="1"/>
  <c r="AH164" i="8"/>
  <c r="AI164" i="8" s="1"/>
  <c r="AH117" i="8"/>
  <c r="AI117" i="8" s="1"/>
  <c r="AH119" i="8"/>
  <c r="AH121" i="8"/>
  <c r="AI121" i="8" s="1"/>
  <c r="AH125" i="8"/>
  <c r="AI125" i="8" s="1"/>
  <c r="AH127" i="8"/>
  <c r="AI127" i="8" s="1"/>
  <c r="AH129" i="8"/>
  <c r="AI129" i="8" s="1"/>
  <c r="AH133" i="8"/>
  <c r="AI133" i="8" s="1"/>
  <c r="AH135" i="8"/>
  <c r="AI135" i="8" s="1"/>
  <c r="AH137" i="8"/>
  <c r="AI137" i="8" s="1"/>
  <c r="AH141" i="8"/>
  <c r="AI141" i="8" s="1"/>
  <c r="AH143" i="8"/>
  <c r="AI143" i="8" s="1"/>
  <c r="AH149" i="8"/>
  <c r="AH160" i="8"/>
  <c r="AH174" i="8"/>
  <c r="AH178" i="8"/>
  <c r="AI178" i="8" s="1"/>
  <c r="AH180" i="8"/>
  <c r="AI180" i="8" s="1"/>
  <c r="AH124" i="8"/>
  <c r="AI124" i="8" s="1"/>
  <c r="AH155" i="8"/>
  <c r="AI155" i="8" s="1"/>
  <c r="AH157" i="8"/>
  <c r="AI157" i="8" s="1"/>
  <c r="AH168" i="8"/>
  <c r="AH163" i="8"/>
  <c r="AH165" i="8"/>
  <c r="AI165" i="8" s="1"/>
  <c r="AH176" i="8"/>
  <c r="AI176" i="8" s="1"/>
  <c r="AH132" i="8"/>
  <c r="AI132" i="8" s="1"/>
  <c r="AH159" i="8"/>
  <c r="AI159" i="8" s="1"/>
  <c r="AH171" i="8"/>
  <c r="AI171" i="8" s="1"/>
  <c r="AH173" i="8"/>
  <c r="AI173" i="8" s="1"/>
  <c r="AI154" i="8"/>
  <c r="AI167" i="8"/>
  <c r="AI150" i="8"/>
  <c r="AI158" i="8"/>
  <c r="AI166" i="8"/>
  <c r="AI170" i="8"/>
  <c r="AI175" i="8"/>
  <c r="AI149" i="8"/>
  <c r="AI160" i="8"/>
  <c r="AI174" i="8"/>
  <c r="AI152" i="8"/>
  <c r="AI168" i="8"/>
  <c r="AI179" i="8"/>
  <c r="AI156" i="8"/>
  <c r="AI163" i="8"/>
  <c r="AI153" i="8"/>
  <c r="AI161" i="8"/>
  <c r="AI169" i="8"/>
  <c r="AH140" i="8"/>
  <c r="AH131" i="8"/>
  <c r="AI131" i="8" s="1"/>
  <c r="AH118" i="8"/>
  <c r="AH120" i="8"/>
  <c r="AI120" i="8" s="1"/>
  <c r="AH139" i="8"/>
  <c r="AI139" i="8" s="1"/>
  <c r="AH122" i="8"/>
  <c r="AI122" i="8" s="1"/>
  <c r="AH126" i="8"/>
  <c r="AI126" i="8" s="1"/>
  <c r="AH128" i="8"/>
  <c r="AI128" i="8" s="1"/>
  <c r="AH123" i="8"/>
  <c r="AI123" i="8" s="1"/>
  <c r="AH116" i="8"/>
  <c r="AI116" i="8" s="1"/>
  <c r="AH130" i="8"/>
  <c r="AI130" i="8" s="1"/>
  <c r="AH134" i="8"/>
  <c r="AI134" i="8" s="1"/>
  <c r="AH136" i="8"/>
  <c r="AI136" i="8" s="1"/>
  <c r="AH57" i="8"/>
  <c r="AI57" i="8" s="1"/>
  <c r="AH59" i="8"/>
  <c r="AH61" i="8"/>
  <c r="AI61" i="8" s="1"/>
  <c r="AH83" i="8"/>
  <c r="AI83" i="8" s="1"/>
  <c r="AH85" i="8"/>
  <c r="AI85" i="8" s="1"/>
  <c r="AH87" i="8"/>
  <c r="AH91" i="8"/>
  <c r="AI91" i="8" s="1"/>
  <c r="AH93" i="8"/>
  <c r="AI93" i="8" s="1"/>
  <c r="AH95" i="8"/>
  <c r="AH101" i="8"/>
  <c r="AI101" i="8" s="1"/>
  <c r="AH103" i="8"/>
  <c r="AI103" i="8" s="1"/>
  <c r="AH107" i="8"/>
  <c r="AI107" i="8" s="1"/>
  <c r="AH109" i="8"/>
  <c r="AI109" i="8" s="1"/>
  <c r="AH111" i="8"/>
  <c r="AH138" i="8"/>
  <c r="AI138" i="8" s="1"/>
  <c r="AH142" i="8"/>
  <c r="AI142" i="8" s="1"/>
  <c r="AH144" i="8"/>
  <c r="AI144" i="8" s="1"/>
  <c r="AI118" i="8"/>
  <c r="AI119" i="8"/>
  <c r="AI140" i="8"/>
  <c r="AH48" i="8"/>
  <c r="AI48" i="8" s="1"/>
  <c r="AH58" i="8"/>
  <c r="AI58" i="8" s="1"/>
  <c r="AH60" i="8"/>
  <c r="AH64" i="8"/>
  <c r="AI64" i="8" s="1"/>
  <c r="AH82" i="8"/>
  <c r="AI82" i="8" s="1"/>
  <c r="AH84" i="8"/>
  <c r="AI84" i="8" s="1"/>
  <c r="AH86" i="8"/>
  <c r="AI86" i="8" s="1"/>
  <c r="AH90" i="8"/>
  <c r="AI90" i="8" s="1"/>
  <c r="AH92" i="8"/>
  <c r="AI92" i="8" s="1"/>
  <c r="AH94" i="8"/>
  <c r="AI94" i="8" s="1"/>
  <c r="AH98" i="8"/>
  <c r="AI98" i="8" s="1"/>
  <c r="AH100" i="8"/>
  <c r="AI100" i="8" s="1"/>
  <c r="AH102" i="8"/>
  <c r="AI102" i="8" s="1"/>
  <c r="AH106" i="8"/>
  <c r="AI106" i="8" s="1"/>
  <c r="AH108" i="8"/>
  <c r="AI108" i="8" s="1"/>
  <c r="AH110" i="8"/>
  <c r="AI110" i="8" s="1"/>
  <c r="AH56" i="8"/>
  <c r="AI56" i="8" s="1"/>
  <c r="AH46" i="8"/>
  <c r="AI46" i="8" s="1"/>
  <c r="AH72" i="8"/>
  <c r="AI72" i="8" s="1"/>
  <c r="AH40" i="8"/>
  <c r="AI40" i="8" s="1"/>
  <c r="AH71" i="8"/>
  <c r="AI71" i="8" s="1"/>
  <c r="AH81" i="8"/>
  <c r="AI81" i="8" s="1"/>
  <c r="AH89" i="8"/>
  <c r="AI89" i="8" s="1"/>
  <c r="AH105" i="8"/>
  <c r="AI105" i="8" s="1"/>
  <c r="AH97" i="8"/>
  <c r="AI97" i="8" s="1"/>
  <c r="AH80" i="8"/>
  <c r="AI80" i="8" s="1"/>
  <c r="AH99" i="8"/>
  <c r="AI99" i="8" s="1"/>
  <c r="AH96" i="8"/>
  <c r="AI96" i="8" s="1"/>
  <c r="AH88" i="8"/>
  <c r="AI88" i="8" s="1"/>
  <c r="AH104" i="8"/>
  <c r="AI104" i="8" s="1"/>
  <c r="AI95" i="8"/>
  <c r="AI111" i="8"/>
  <c r="AI87" i="8"/>
  <c r="AH27" i="8"/>
  <c r="AH41" i="8"/>
  <c r="AI41" i="8" s="1"/>
  <c r="AH43" i="8"/>
  <c r="AI43" i="8" s="1"/>
  <c r="AH45" i="8"/>
  <c r="AH62" i="8"/>
  <c r="AI62" i="8" s="1"/>
  <c r="AH74" i="8"/>
  <c r="AI74" i="8" s="1"/>
  <c r="AH25" i="8"/>
  <c r="AI25" i="8" s="1"/>
  <c r="AH49" i="8"/>
  <c r="AI49" i="8" s="1"/>
  <c r="AH51" i="8"/>
  <c r="AI51" i="8" s="1"/>
  <c r="AH53" i="8"/>
  <c r="AI53" i="8" s="1"/>
  <c r="AH70" i="8"/>
  <c r="AI70" i="8" s="1"/>
  <c r="AH34" i="8"/>
  <c r="AI34" i="8" s="1"/>
  <c r="AH47" i="8"/>
  <c r="AI47" i="8" s="1"/>
  <c r="AH65" i="8"/>
  <c r="AI65" i="8" s="1"/>
  <c r="AH67" i="8"/>
  <c r="AI67" i="8" s="1"/>
  <c r="AH32" i="8"/>
  <c r="AI32" i="8" s="1"/>
  <c r="AH42" i="8"/>
  <c r="AI42" i="8" s="1"/>
  <c r="AH44" i="8"/>
  <c r="AI44" i="8" s="1"/>
  <c r="AH55" i="8"/>
  <c r="AI55" i="8" s="1"/>
  <c r="AH69" i="8"/>
  <c r="AI69" i="8" s="1"/>
  <c r="AH73" i="8"/>
  <c r="AI73" i="8" s="1"/>
  <c r="AH75" i="8"/>
  <c r="AI75" i="8" s="1"/>
  <c r="AH24" i="8"/>
  <c r="AI24" i="8" s="1"/>
  <c r="AH22" i="8"/>
  <c r="AI22" i="8" s="1"/>
  <c r="AH50" i="8"/>
  <c r="AH52" i="8"/>
  <c r="AI52" i="8" s="1"/>
  <c r="AH63" i="8"/>
  <c r="AI63" i="8" s="1"/>
  <c r="AH33" i="8"/>
  <c r="AI33" i="8" s="1"/>
  <c r="AH35" i="8"/>
  <c r="AI35" i="8" s="1"/>
  <c r="AH54" i="8"/>
  <c r="AI54" i="8" s="1"/>
  <c r="AH66" i="8"/>
  <c r="AI66" i="8" s="1"/>
  <c r="AH68" i="8"/>
  <c r="AI68" i="8" s="1"/>
  <c r="AI50" i="8"/>
  <c r="AI45" i="8"/>
  <c r="AI59" i="8"/>
  <c r="AI60" i="8"/>
  <c r="AH23" i="8"/>
  <c r="AI23" i="8" s="1"/>
  <c r="AH30" i="8"/>
  <c r="AI30" i="8" s="1"/>
  <c r="AH29" i="8"/>
  <c r="AI29" i="8" s="1"/>
  <c r="AH26" i="8"/>
  <c r="AI26" i="8" s="1"/>
  <c r="AH28" i="8"/>
  <c r="AI28" i="8" s="1"/>
  <c r="AH31" i="8"/>
  <c r="AI31" i="8" s="1"/>
  <c r="AI27" i="8"/>
  <c r="U22" i="43"/>
  <c r="T22" i="43"/>
  <c r="S22" i="43"/>
  <c r="Q22" i="43"/>
  <c r="P22" i="43"/>
  <c r="O22" i="43"/>
  <c r="M22" i="43"/>
  <c r="L22" i="43"/>
  <c r="K22" i="43"/>
  <c r="I22" i="43"/>
  <c r="H22" i="43"/>
  <c r="G22" i="43"/>
  <c r="F22" i="43"/>
  <c r="E22" i="43"/>
  <c r="D22" i="43"/>
  <c r="P24" i="43"/>
  <c r="P23" i="43"/>
  <c r="F20" i="43"/>
  <c r="C18" i="43"/>
  <c r="Y17" i="43"/>
  <c r="H17" i="43"/>
  <c r="F14" i="43"/>
  <c r="H11" i="43"/>
  <c r="P79" i="42"/>
  <c r="Q79" i="42"/>
  <c r="AF67" i="42"/>
  <c r="AE67" i="42"/>
  <c r="AD67" i="42"/>
  <c r="AB67" i="42"/>
  <c r="AA67" i="42"/>
  <c r="Z67" i="42"/>
  <c r="X67" i="42"/>
  <c r="W67" i="42"/>
  <c r="V67" i="42"/>
  <c r="T67" i="42"/>
  <c r="S67" i="42"/>
  <c r="R67" i="42"/>
  <c r="O67" i="42"/>
  <c r="N67" i="42"/>
  <c r="M67" i="42"/>
  <c r="K67" i="42"/>
  <c r="C22" i="43" s="1"/>
  <c r="J67" i="42"/>
  <c r="B22" i="43" s="1"/>
  <c r="AG66" i="42"/>
  <c r="AC66" i="42"/>
  <c r="AC67" i="42" s="1"/>
  <c r="R22" i="43" s="1"/>
  <c r="Y66" i="42"/>
  <c r="U66" i="42"/>
  <c r="AG65" i="42"/>
  <c r="AC65" i="42"/>
  <c r="Y65" i="42"/>
  <c r="Y67" i="42" s="1"/>
  <c r="N22" i="43" s="1"/>
  <c r="U65" i="42"/>
  <c r="U22" i="41"/>
  <c r="T22" i="41"/>
  <c r="S22" i="41"/>
  <c r="Q22" i="41"/>
  <c r="P22" i="41"/>
  <c r="O22" i="41"/>
  <c r="M22" i="41"/>
  <c r="L22" i="41"/>
  <c r="K22" i="41"/>
  <c r="I22" i="41"/>
  <c r="H22" i="41"/>
  <c r="G22" i="41"/>
  <c r="F22" i="41"/>
  <c r="E22" i="41"/>
  <c r="D22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I24" i="41"/>
  <c r="G24" i="41"/>
  <c r="F24" i="41"/>
  <c r="E24" i="41"/>
  <c r="D24" i="41"/>
  <c r="T23" i="41"/>
  <c r="S23" i="41"/>
  <c r="D23" i="41"/>
  <c r="C23" i="41"/>
  <c r="J21" i="41"/>
  <c r="I21" i="41"/>
  <c r="G21" i="41"/>
  <c r="U19" i="41"/>
  <c r="G19" i="41"/>
  <c r="E19" i="41"/>
  <c r="L18" i="41"/>
  <c r="C18" i="41"/>
  <c r="Y17" i="41"/>
  <c r="T17" i="41"/>
  <c r="D17" i="41"/>
  <c r="M16" i="41"/>
  <c r="K16" i="41"/>
  <c r="U15" i="41"/>
  <c r="S15" i="41"/>
  <c r="E15" i="41"/>
  <c r="C15" i="41"/>
  <c r="B15" i="41"/>
  <c r="Q13" i="41"/>
  <c r="P13" i="41"/>
  <c r="B13" i="41"/>
  <c r="I12" i="41"/>
  <c r="G12" i="41"/>
  <c r="N11" i="41"/>
  <c r="S8" i="41"/>
  <c r="C8" i="41"/>
  <c r="AF67" i="40"/>
  <c r="AE67" i="40"/>
  <c r="AD67" i="40"/>
  <c r="AB67" i="40"/>
  <c r="AA67" i="40"/>
  <c r="Z67" i="40"/>
  <c r="Y67" i="40"/>
  <c r="N22" i="41" s="1"/>
  <c r="X67" i="40"/>
  <c r="W67" i="40"/>
  <c r="V67" i="40"/>
  <c r="T67" i="40"/>
  <c r="S67" i="40"/>
  <c r="R67" i="40"/>
  <c r="O67" i="40"/>
  <c r="N67" i="40"/>
  <c r="M67" i="40"/>
  <c r="K67" i="40"/>
  <c r="C22" i="41" s="1"/>
  <c r="J67" i="40"/>
  <c r="B22" i="41" s="1"/>
  <c r="AG66" i="40"/>
  <c r="AC66" i="40"/>
  <c r="AC67" i="40" s="1"/>
  <c r="R22" i="41" s="1"/>
  <c r="Y66" i="40"/>
  <c r="U66" i="40"/>
  <c r="AG65" i="40"/>
  <c r="AC65" i="40"/>
  <c r="Y65" i="40"/>
  <c r="U65" i="40"/>
  <c r="AH65" i="40" s="1"/>
  <c r="AI65" i="40" s="1"/>
  <c r="V24" i="39"/>
  <c r="Q24" i="39"/>
  <c r="N24" i="39"/>
  <c r="I23" i="39"/>
  <c r="U22" i="39"/>
  <c r="T22" i="39"/>
  <c r="S22" i="39"/>
  <c r="Q22" i="39"/>
  <c r="P22" i="39"/>
  <c r="O22" i="39"/>
  <c r="M22" i="39"/>
  <c r="L22" i="39"/>
  <c r="K22" i="39"/>
  <c r="I22" i="39"/>
  <c r="H22" i="39"/>
  <c r="G22" i="39"/>
  <c r="F22" i="39"/>
  <c r="E22" i="39"/>
  <c r="D22" i="39"/>
  <c r="F20" i="39"/>
  <c r="P19" i="39"/>
  <c r="C18" i="39"/>
  <c r="Y17" i="39"/>
  <c r="P15" i="39"/>
  <c r="Y25" i="39"/>
  <c r="X25" i="39"/>
  <c r="P78" i="38"/>
  <c r="Q78" i="38"/>
  <c r="AF67" i="38"/>
  <c r="AE67" i="38"/>
  <c r="AD67" i="38"/>
  <c r="AB67" i="38"/>
  <c r="AA67" i="38"/>
  <c r="Z67" i="38"/>
  <c r="X67" i="38"/>
  <c r="W67" i="38"/>
  <c r="V67" i="38"/>
  <c r="T67" i="38"/>
  <c r="S67" i="38"/>
  <c r="R67" i="38"/>
  <c r="O67" i="38"/>
  <c r="N67" i="38"/>
  <c r="M67" i="38"/>
  <c r="K67" i="38"/>
  <c r="C22" i="39" s="1"/>
  <c r="J67" i="38"/>
  <c r="B22" i="39" s="1"/>
  <c r="AG66" i="38"/>
  <c r="AC66" i="38"/>
  <c r="Y66" i="38"/>
  <c r="U66" i="38"/>
  <c r="AG65" i="38"/>
  <c r="AC65" i="38"/>
  <c r="AC67" i="38" s="1"/>
  <c r="R22" i="39" s="1"/>
  <c r="Y65" i="38"/>
  <c r="U65" i="38"/>
  <c r="U69" i="38"/>
  <c r="Y69" i="38"/>
  <c r="AC69" i="38"/>
  <c r="AG69" i="38"/>
  <c r="AG71" i="38" s="1"/>
  <c r="V23" i="39" s="1"/>
  <c r="U70" i="38"/>
  <c r="U71" i="38" s="1"/>
  <c r="J23" i="39" s="1"/>
  <c r="Y70" i="38"/>
  <c r="AC70" i="38"/>
  <c r="AG70" i="38"/>
  <c r="J71" i="38"/>
  <c r="B23" i="39" s="1"/>
  <c r="K71" i="38"/>
  <c r="C23" i="39" s="1"/>
  <c r="M71" i="38"/>
  <c r="D23" i="39" s="1"/>
  <c r="N71" i="38"/>
  <c r="E23" i="39" s="1"/>
  <c r="O71" i="38"/>
  <c r="F23" i="39" s="1"/>
  <c r="R71" i="38"/>
  <c r="G23" i="39" s="1"/>
  <c r="S71" i="38"/>
  <c r="H23" i="39" s="1"/>
  <c r="T71" i="38"/>
  <c r="V71" i="38"/>
  <c r="K23" i="39" s="1"/>
  <c r="W71" i="38"/>
  <c r="L23" i="39" s="1"/>
  <c r="X71" i="38"/>
  <c r="M23" i="39" s="1"/>
  <c r="Z71" i="38"/>
  <c r="O23" i="39" s="1"/>
  <c r="AA71" i="38"/>
  <c r="P23" i="39" s="1"/>
  <c r="AB71" i="38"/>
  <c r="Q23" i="39" s="1"/>
  <c r="AD71" i="38"/>
  <c r="S23" i="39" s="1"/>
  <c r="AE71" i="38"/>
  <c r="T23" i="39" s="1"/>
  <c r="AF71" i="38"/>
  <c r="U23" i="39" s="1"/>
  <c r="U22" i="37"/>
  <c r="T22" i="37"/>
  <c r="S22" i="37"/>
  <c r="Q22" i="37"/>
  <c r="P22" i="37"/>
  <c r="O22" i="37"/>
  <c r="M22" i="37"/>
  <c r="L22" i="37"/>
  <c r="K22" i="37"/>
  <c r="I22" i="37"/>
  <c r="H22" i="37"/>
  <c r="G22" i="37"/>
  <c r="F22" i="37"/>
  <c r="E22" i="37"/>
  <c r="D22" i="37"/>
  <c r="R24" i="37"/>
  <c r="M24" i="37"/>
  <c r="L24" i="37"/>
  <c r="K24" i="37"/>
  <c r="E24" i="37"/>
  <c r="D24" i="37"/>
  <c r="K23" i="37"/>
  <c r="B21" i="37"/>
  <c r="R20" i="37"/>
  <c r="C18" i="37"/>
  <c r="Y17" i="37"/>
  <c r="M17" i="37"/>
  <c r="AF67" i="36"/>
  <c r="AE67" i="36"/>
  <c r="AD67" i="36"/>
  <c r="AB67" i="36"/>
  <c r="AA67" i="36"/>
  <c r="Z67" i="36"/>
  <c r="X67" i="36"/>
  <c r="W67" i="36"/>
  <c r="V67" i="36"/>
  <c r="T67" i="36"/>
  <c r="S67" i="36"/>
  <c r="R67" i="36"/>
  <c r="O67" i="36"/>
  <c r="N67" i="36"/>
  <c r="M67" i="36"/>
  <c r="K67" i="36"/>
  <c r="C22" i="37" s="1"/>
  <c r="J67" i="36"/>
  <c r="B22" i="37" s="1"/>
  <c r="AG66" i="36"/>
  <c r="AC66" i="36"/>
  <c r="AC67" i="36" s="1"/>
  <c r="R22" i="37" s="1"/>
  <c r="Y66" i="36"/>
  <c r="U66" i="36"/>
  <c r="AG65" i="36"/>
  <c r="AC65" i="36"/>
  <c r="Y65" i="36"/>
  <c r="U65" i="36"/>
  <c r="Y25" i="35"/>
  <c r="X25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Y23" i="35"/>
  <c r="X23" i="35"/>
  <c r="M11" i="35" s="1"/>
  <c r="D8" i="35" s="1"/>
  <c r="W23" i="35"/>
  <c r="V23" i="35"/>
  <c r="U23" i="35"/>
  <c r="T23" i="35"/>
  <c r="I11" i="35" s="1"/>
  <c r="S23" i="35"/>
  <c r="R23" i="35"/>
  <c r="G11" i="35" s="1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Y19" i="35"/>
  <c r="X19" i="35"/>
  <c r="M10" i="35" s="1"/>
  <c r="W19" i="35"/>
  <c r="V19" i="35"/>
  <c r="U19" i="35"/>
  <c r="T19" i="35"/>
  <c r="I10" i="35" s="1"/>
  <c r="S19" i="35"/>
  <c r="R19" i="35"/>
  <c r="G10" i="35" s="1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Y15" i="35"/>
  <c r="X15" i="35"/>
  <c r="M9" i="35" s="1"/>
  <c r="W15" i="35"/>
  <c r="V15" i="35"/>
  <c r="U15" i="35"/>
  <c r="T15" i="35"/>
  <c r="I9" i="35" s="1"/>
  <c r="S15" i="35"/>
  <c r="R15" i="35"/>
  <c r="G9" i="35" s="1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Y11" i="35"/>
  <c r="X11" i="35"/>
  <c r="M8" i="35" s="1"/>
  <c r="W11" i="35"/>
  <c r="V11" i="35"/>
  <c r="U11" i="35"/>
  <c r="T11" i="35"/>
  <c r="I8" i="35" s="1"/>
  <c r="S11" i="35"/>
  <c r="R11" i="35"/>
  <c r="G8" i="35" s="1"/>
  <c r="Q11" i="35"/>
  <c r="P11" i="35"/>
  <c r="O11" i="35"/>
  <c r="F8" i="35" s="1"/>
  <c r="N11" i="35"/>
  <c r="E8" i="35" s="1"/>
  <c r="L11" i="35"/>
  <c r="K11" i="35"/>
  <c r="J11" i="35"/>
  <c r="H11" i="35"/>
  <c r="F11" i="35"/>
  <c r="E11" i="35"/>
  <c r="D11" i="35"/>
  <c r="C11" i="35"/>
  <c r="B11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L10" i="35"/>
  <c r="K10" i="35"/>
  <c r="J10" i="35"/>
  <c r="H10" i="35"/>
  <c r="F10" i="35"/>
  <c r="E10" i="35"/>
  <c r="D10" i="35"/>
  <c r="C10" i="35"/>
  <c r="B10" i="35"/>
  <c r="Y9" i="35"/>
  <c r="X9" i="35"/>
  <c r="W9" i="35"/>
  <c r="V9" i="35"/>
  <c r="U9" i="35"/>
  <c r="T9" i="35"/>
  <c r="S9" i="35"/>
  <c r="R9" i="35"/>
  <c r="Q9" i="35"/>
  <c r="P9" i="35"/>
  <c r="O9" i="35"/>
  <c r="N9" i="35"/>
  <c r="L9" i="35"/>
  <c r="K9" i="35"/>
  <c r="J9" i="35"/>
  <c r="H9" i="35"/>
  <c r="F9" i="35"/>
  <c r="E9" i="35"/>
  <c r="D9" i="35"/>
  <c r="C9" i="35"/>
  <c r="B9" i="35"/>
  <c r="Y8" i="35"/>
  <c r="X8" i="35"/>
  <c r="W8" i="35"/>
  <c r="V8" i="35"/>
  <c r="U8" i="35"/>
  <c r="T8" i="35"/>
  <c r="S8" i="35"/>
  <c r="R8" i="35"/>
  <c r="Q8" i="35"/>
  <c r="P8" i="35"/>
  <c r="O8" i="35"/>
  <c r="N8" i="35"/>
  <c r="L8" i="35"/>
  <c r="K8" i="35"/>
  <c r="J8" i="35"/>
  <c r="H8" i="35"/>
  <c r="C8" i="35"/>
  <c r="B8" i="35"/>
  <c r="P76" i="34"/>
  <c r="Q76" i="34"/>
  <c r="AF67" i="34"/>
  <c r="AE67" i="34"/>
  <c r="AD67" i="34"/>
  <c r="AB67" i="34"/>
  <c r="AA67" i="34"/>
  <c r="Z67" i="34"/>
  <c r="X67" i="34"/>
  <c r="W67" i="34"/>
  <c r="V67" i="34"/>
  <c r="T67" i="34"/>
  <c r="S67" i="34"/>
  <c r="R67" i="34"/>
  <c r="O67" i="34"/>
  <c r="N67" i="34"/>
  <c r="M67" i="34"/>
  <c r="K67" i="34"/>
  <c r="J67" i="34"/>
  <c r="AG66" i="34"/>
  <c r="AC66" i="34"/>
  <c r="Y66" i="34"/>
  <c r="AH66" i="34" s="1"/>
  <c r="U66" i="34"/>
  <c r="AG65" i="34"/>
  <c r="AH65" i="34" s="1"/>
  <c r="AC65" i="34"/>
  <c r="AC67" i="34" s="1"/>
  <c r="Y65" i="34"/>
  <c r="U65" i="34"/>
  <c r="U67" i="34" s="1"/>
  <c r="U22" i="33"/>
  <c r="T22" i="33"/>
  <c r="S22" i="33"/>
  <c r="Q22" i="33"/>
  <c r="P22" i="33"/>
  <c r="O22" i="33"/>
  <c r="M22" i="33"/>
  <c r="L22" i="33"/>
  <c r="K22" i="33"/>
  <c r="I22" i="33"/>
  <c r="H22" i="33"/>
  <c r="G22" i="33"/>
  <c r="F22" i="33"/>
  <c r="E22" i="33"/>
  <c r="D22" i="33"/>
  <c r="U24" i="33"/>
  <c r="P24" i="33"/>
  <c r="O24" i="33"/>
  <c r="M24" i="33"/>
  <c r="C18" i="33"/>
  <c r="Y17" i="33"/>
  <c r="P94" i="32"/>
  <c r="Q94" i="32"/>
  <c r="AF81" i="32"/>
  <c r="AE81" i="32"/>
  <c r="AD81" i="32"/>
  <c r="AB81" i="32"/>
  <c r="AA81" i="32"/>
  <c r="Z81" i="32"/>
  <c r="X81" i="32"/>
  <c r="W81" i="32"/>
  <c r="V81" i="32"/>
  <c r="T81" i="32"/>
  <c r="S81" i="32"/>
  <c r="R81" i="32"/>
  <c r="O81" i="32"/>
  <c r="N81" i="32"/>
  <c r="M81" i="32"/>
  <c r="K81" i="32"/>
  <c r="C22" i="33" s="1"/>
  <c r="J81" i="32"/>
  <c r="B22" i="33" s="1"/>
  <c r="AG80" i="32"/>
  <c r="AC80" i="32"/>
  <c r="Y80" i="32"/>
  <c r="U80" i="32"/>
  <c r="AG78" i="32"/>
  <c r="AC78" i="32"/>
  <c r="Y78" i="32"/>
  <c r="U78" i="32"/>
  <c r="B22" i="31"/>
  <c r="U22" i="31"/>
  <c r="T22" i="31"/>
  <c r="S22" i="31"/>
  <c r="Q22" i="31"/>
  <c r="P22" i="31"/>
  <c r="O22" i="31"/>
  <c r="M22" i="31"/>
  <c r="L22" i="31"/>
  <c r="K22" i="31"/>
  <c r="I22" i="31"/>
  <c r="H22" i="31"/>
  <c r="G22" i="31"/>
  <c r="F22" i="31"/>
  <c r="E22" i="31"/>
  <c r="D22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Q23" i="31"/>
  <c r="K21" i="31"/>
  <c r="H20" i="31"/>
  <c r="I19" i="31"/>
  <c r="K18" i="31"/>
  <c r="C18" i="31"/>
  <c r="Y17" i="31"/>
  <c r="M17" i="31"/>
  <c r="P15" i="31"/>
  <c r="O13" i="31"/>
  <c r="P12" i="31"/>
  <c r="Q11" i="31"/>
  <c r="B10" i="31"/>
  <c r="S9" i="31"/>
  <c r="C9" i="31"/>
  <c r="U8" i="31"/>
  <c r="E8" i="31"/>
  <c r="P76" i="30"/>
  <c r="Q76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C22" i="31" s="1"/>
  <c r="J67" i="30"/>
  <c r="AG66" i="30"/>
  <c r="AC66" i="30"/>
  <c r="AH66" i="30" s="1"/>
  <c r="Y66" i="30"/>
  <c r="U66" i="30"/>
  <c r="AG65" i="30"/>
  <c r="AC65" i="30"/>
  <c r="Y65" i="30"/>
  <c r="U65" i="30"/>
  <c r="U67" i="30" s="1"/>
  <c r="J22" i="31" s="1"/>
  <c r="V22" i="29"/>
  <c r="C22" i="29"/>
  <c r="U22" i="29"/>
  <c r="T22" i="29"/>
  <c r="S22" i="29"/>
  <c r="Q22" i="29"/>
  <c r="P22" i="29"/>
  <c r="O22" i="29"/>
  <c r="M22" i="29"/>
  <c r="L22" i="29"/>
  <c r="K22" i="29"/>
  <c r="I22" i="29"/>
  <c r="H22" i="29"/>
  <c r="G22" i="29"/>
  <c r="F22" i="29"/>
  <c r="E22" i="29"/>
  <c r="D22" i="29"/>
  <c r="R24" i="29"/>
  <c r="N24" i="29"/>
  <c r="G24" i="29"/>
  <c r="F24" i="29"/>
  <c r="Q23" i="29"/>
  <c r="M23" i="29"/>
  <c r="I23" i="29"/>
  <c r="F23" i="29"/>
  <c r="E23" i="29"/>
  <c r="B23" i="29"/>
  <c r="U21" i="29"/>
  <c r="Q21" i="29"/>
  <c r="J21" i="29"/>
  <c r="I21" i="29"/>
  <c r="F21" i="29"/>
  <c r="E21" i="29"/>
  <c r="B21" i="29"/>
  <c r="U20" i="29"/>
  <c r="Q20" i="29"/>
  <c r="N20" i="29"/>
  <c r="M20" i="29"/>
  <c r="R19" i="29"/>
  <c r="Q19" i="29"/>
  <c r="M19" i="29"/>
  <c r="I19" i="29"/>
  <c r="E19" i="29"/>
  <c r="U18" i="29"/>
  <c r="R18" i="29"/>
  <c r="M18" i="29"/>
  <c r="I18" i="29"/>
  <c r="F18" i="29"/>
  <c r="E18" i="29"/>
  <c r="C18" i="29"/>
  <c r="Y17" i="29"/>
  <c r="V17" i="29"/>
  <c r="U17" i="29"/>
  <c r="M17" i="29"/>
  <c r="J17" i="29"/>
  <c r="I17" i="29"/>
  <c r="F17" i="29"/>
  <c r="E17" i="29"/>
  <c r="B17" i="29"/>
  <c r="U16" i="29"/>
  <c r="Q16" i="29"/>
  <c r="N16" i="29"/>
  <c r="I16" i="29"/>
  <c r="F16" i="29"/>
  <c r="E16" i="29"/>
  <c r="B16" i="29"/>
  <c r="U15" i="29"/>
  <c r="Q15" i="29"/>
  <c r="M15" i="29"/>
  <c r="R14" i="29"/>
  <c r="M14" i="29"/>
  <c r="I14" i="29"/>
  <c r="E14" i="29"/>
  <c r="V13" i="29"/>
  <c r="U13" i="29"/>
  <c r="Q13" i="29"/>
  <c r="M13" i="29"/>
  <c r="I13" i="29"/>
  <c r="F13" i="29"/>
  <c r="E13" i="29"/>
  <c r="B13" i="29"/>
  <c r="U12" i="29"/>
  <c r="Q12" i="29"/>
  <c r="F12" i="29"/>
  <c r="E12" i="29"/>
  <c r="B12" i="29"/>
  <c r="U11" i="29"/>
  <c r="R11" i="29"/>
  <c r="Q11" i="29"/>
  <c r="M11" i="29"/>
  <c r="R10" i="29"/>
  <c r="Q10" i="29"/>
  <c r="M10" i="29"/>
  <c r="I10" i="29"/>
  <c r="E10" i="29"/>
  <c r="U9" i="29"/>
  <c r="M9" i="29"/>
  <c r="I9" i="29"/>
  <c r="F9" i="29"/>
  <c r="E9" i="29"/>
  <c r="B9" i="29"/>
  <c r="U8" i="29"/>
  <c r="Q8" i="29"/>
  <c r="J8" i="29"/>
  <c r="F8" i="29"/>
  <c r="B8" i="29"/>
  <c r="AF67" i="28"/>
  <c r="AE67" i="28"/>
  <c r="AD67" i="28"/>
  <c r="AB67" i="28"/>
  <c r="AA67" i="28"/>
  <c r="Z67" i="28"/>
  <c r="X67" i="28"/>
  <c r="W67" i="28"/>
  <c r="V67" i="28"/>
  <c r="T67" i="28"/>
  <c r="S67" i="28"/>
  <c r="R67" i="28"/>
  <c r="O67" i="28"/>
  <c r="N67" i="28"/>
  <c r="M67" i="28"/>
  <c r="K67" i="28"/>
  <c r="J67" i="28"/>
  <c r="B22" i="29" s="1"/>
  <c r="AG66" i="28"/>
  <c r="AC66" i="28"/>
  <c r="Y66" i="28"/>
  <c r="U66" i="28"/>
  <c r="AG65" i="28"/>
  <c r="AG67" i="28" s="1"/>
  <c r="AC65" i="28"/>
  <c r="Y65" i="28"/>
  <c r="AH65" i="28" s="1"/>
  <c r="U65" i="28"/>
  <c r="C22" i="11"/>
  <c r="B22" i="11"/>
  <c r="U22" i="11"/>
  <c r="T22" i="11"/>
  <c r="S22" i="11"/>
  <c r="Q22" i="11"/>
  <c r="P22" i="11"/>
  <c r="O22" i="11"/>
  <c r="M22" i="11"/>
  <c r="L22" i="11"/>
  <c r="K22" i="11"/>
  <c r="I22" i="11"/>
  <c r="H22" i="11"/>
  <c r="G22" i="11"/>
  <c r="F22" i="11"/>
  <c r="E22" i="11"/>
  <c r="D22" i="11"/>
  <c r="L76" i="10"/>
  <c r="P76" i="10"/>
  <c r="Q76" i="10"/>
  <c r="AF67" i="10"/>
  <c r="AE67" i="10"/>
  <c r="AD67" i="10"/>
  <c r="AB67" i="10"/>
  <c r="AA67" i="10"/>
  <c r="Z67" i="10"/>
  <c r="X67" i="10"/>
  <c r="W67" i="10"/>
  <c r="V67" i="10"/>
  <c r="T67" i="10"/>
  <c r="S67" i="10"/>
  <c r="R67" i="10"/>
  <c r="O67" i="10"/>
  <c r="N67" i="10"/>
  <c r="M67" i="10"/>
  <c r="K67" i="10"/>
  <c r="J67" i="10"/>
  <c r="AG66" i="10"/>
  <c r="AG67" i="10" s="1"/>
  <c r="V22" i="11" s="1"/>
  <c r="AC66" i="10"/>
  <c r="Y66" i="10"/>
  <c r="U66" i="10"/>
  <c r="AG65" i="10"/>
  <c r="AC65" i="10"/>
  <c r="AC67" i="10" s="1"/>
  <c r="R22" i="11" s="1"/>
  <c r="Y65" i="10"/>
  <c r="AH65" i="10" s="1"/>
  <c r="U65" i="10"/>
  <c r="U67" i="10" s="1"/>
  <c r="J22" i="11" s="1"/>
  <c r="Y25" i="11"/>
  <c r="X25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18" i="11"/>
  <c r="Y17" i="11"/>
  <c r="B17" i="11"/>
  <c r="B16" i="11"/>
  <c r="J15" i="11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C18" i="9"/>
  <c r="Y17" i="9"/>
  <c r="D8" i="9"/>
  <c r="P243" i="8"/>
  <c r="Q243" i="8"/>
  <c r="AF234" i="8"/>
  <c r="AE234" i="8"/>
  <c r="AD234" i="8"/>
  <c r="AB234" i="8"/>
  <c r="AA234" i="8"/>
  <c r="Z234" i="8"/>
  <c r="X234" i="8"/>
  <c r="W234" i="8"/>
  <c r="V234" i="8"/>
  <c r="T234" i="8"/>
  <c r="S234" i="8"/>
  <c r="R234" i="8"/>
  <c r="O234" i="8"/>
  <c r="N234" i="8"/>
  <c r="M234" i="8"/>
  <c r="K234" i="8"/>
  <c r="J234" i="8"/>
  <c r="B22" i="9" s="1"/>
  <c r="AG233" i="8"/>
  <c r="AC233" i="8"/>
  <c r="Y233" i="8"/>
  <c r="U233" i="8"/>
  <c r="AG232" i="8"/>
  <c r="AC232" i="8"/>
  <c r="Y232" i="8"/>
  <c r="U232" i="8"/>
  <c r="U22" i="4"/>
  <c r="T22" i="4"/>
  <c r="S22" i="4"/>
  <c r="Q22" i="4"/>
  <c r="P22" i="4"/>
  <c r="O22" i="4"/>
  <c r="M22" i="4"/>
  <c r="L22" i="4"/>
  <c r="K22" i="4"/>
  <c r="I22" i="4"/>
  <c r="H22" i="4"/>
  <c r="G22" i="4"/>
  <c r="F22" i="4"/>
  <c r="E22" i="4"/>
  <c r="D22" i="4"/>
  <c r="P76" i="3"/>
  <c r="Q76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K67" i="3"/>
  <c r="C22" i="4" s="1"/>
  <c r="J67" i="3"/>
  <c r="B22" i="4" s="1"/>
  <c r="AG66" i="3"/>
  <c r="AC66" i="3"/>
  <c r="Y66" i="3"/>
  <c r="U66" i="3"/>
  <c r="AG65" i="3"/>
  <c r="AC65" i="3"/>
  <c r="AC67" i="3" s="1"/>
  <c r="R22" i="4" s="1"/>
  <c r="Y65" i="3"/>
  <c r="Y67" i="3" s="1"/>
  <c r="N22" i="4" s="1"/>
  <c r="U65" i="3"/>
  <c r="A25" i="43"/>
  <c r="A79" i="42"/>
  <c r="U24" i="43"/>
  <c r="T24" i="43"/>
  <c r="S24" i="43"/>
  <c r="Q24" i="43"/>
  <c r="O24" i="43"/>
  <c r="M24" i="43"/>
  <c r="L24" i="43"/>
  <c r="K24" i="43"/>
  <c r="I24" i="43"/>
  <c r="H24" i="43"/>
  <c r="G24" i="43"/>
  <c r="O78" i="42"/>
  <c r="F24" i="43" s="1"/>
  <c r="N78" i="42"/>
  <c r="E24" i="43" s="1"/>
  <c r="M78" i="42"/>
  <c r="D24" i="43" s="1"/>
  <c r="C24" i="43"/>
  <c r="J78" i="42"/>
  <c r="B24" i="43" s="1"/>
  <c r="AG77" i="42"/>
  <c r="AC77" i="42"/>
  <c r="Y77" i="42"/>
  <c r="U77" i="42"/>
  <c r="AG73" i="42"/>
  <c r="AC73" i="42"/>
  <c r="Y73" i="42"/>
  <c r="Y78" i="42" s="1"/>
  <c r="N24" i="43" s="1"/>
  <c r="U73" i="42"/>
  <c r="AF71" i="42"/>
  <c r="U23" i="43" s="1"/>
  <c r="AE71" i="42"/>
  <c r="T23" i="43" s="1"/>
  <c r="AD71" i="42"/>
  <c r="S23" i="43" s="1"/>
  <c r="AB71" i="42"/>
  <c r="Q23" i="43" s="1"/>
  <c r="AA71" i="42"/>
  <c r="Z71" i="42"/>
  <c r="O23" i="43" s="1"/>
  <c r="X71" i="42"/>
  <c r="M23" i="43" s="1"/>
  <c r="W71" i="42"/>
  <c r="L23" i="43" s="1"/>
  <c r="V71" i="42"/>
  <c r="K23" i="43" s="1"/>
  <c r="T71" i="42"/>
  <c r="I23" i="43" s="1"/>
  <c r="S71" i="42"/>
  <c r="H23" i="43" s="1"/>
  <c r="R71" i="42"/>
  <c r="G23" i="43" s="1"/>
  <c r="O71" i="42"/>
  <c r="F23" i="43" s="1"/>
  <c r="N71" i="42"/>
  <c r="E23" i="43" s="1"/>
  <c r="M71" i="42"/>
  <c r="D23" i="43" s="1"/>
  <c r="K71" i="42"/>
  <c r="C23" i="43" s="1"/>
  <c r="J71" i="42"/>
  <c r="B23" i="43" s="1"/>
  <c r="AG70" i="42"/>
  <c r="AC70" i="42"/>
  <c r="Y70" i="42"/>
  <c r="U70" i="42"/>
  <c r="AG69" i="42"/>
  <c r="AC69" i="42"/>
  <c r="AC71" i="42" s="1"/>
  <c r="R23" i="43" s="1"/>
  <c r="Y69" i="42"/>
  <c r="U69" i="42"/>
  <c r="U71" i="42" s="1"/>
  <c r="J23" i="43" s="1"/>
  <c r="AF63" i="42"/>
  <c r="U21" i="43" s="1"/>
  <c r="AE63" i="42"/>
  <c r="T21" i="43" s="1"/>
  <c r="AD63" i="42"/>
  <c r="S21" i="43" s="1"/>
  <c r="AB63" i="42"/>
  <c r="Q21" i="43" s="1"/>
  <c r="AA63" i="42"/>
  <c r="P21" i="43" s="1"/>
  <c r="Z63" i="42"/>
  <c r="O21" i="43" s="1"/>
  <c r="X63" i="42"/>
  <c r="M21" i="43" s="1"/>
  <c r="W63" i="42"/>
  <c r="L21" i="43" s="1"/>
  <c r="V63" i="42"/>
  <c r="K21" i="43" s="1"/>
  <c r="T63" i="42"/>
  <c r="I21" i="43" s="1"/>
  <c r="S63" i="42"/>
  <c r="H21" i="43" s="1"/>
  <c r="R63" i="42"/>
  <c r="G21" i="43" s="1"/>
  <c r="O63" i="42"/>
  <c r="F21" i="43" s="1"/>
  <c r="N63" i="42"/>
  <c r="E21" i="43" s="1"/>
  <c r="M63" i="42"/>
  <c r="D21" i="43" s="1"/>
  <c r="K63" i="42"/>
  <c r="C21" i="43" s="1"/>
  <c r="J63" i="42"/>
  <c r="B21" i="43" s="1"/>
  <c r="AG62" i="42"/>
  <c r="AC62" i="42"/>
  <c r="Y62" i="42"/>
  <c r="U62" i="42"/>
  <c r="AH62" i="42" s="1"/>
  <c r="AG61" i="42"/>
  <c r="AC61" i="42"/>
  <c r="AC63" i="42" s="1"/>
  <c r="R21" i="43" s="1"/>
  <c r="Y61" i="42"/>
  <c r="U61" i="42"/>
  <c r="AF59" i="42"/>
  <c r="U20" i="43" s="1"/>
  <c r="AE59" i="42"/>
  <c r="T20" i="43" s="1"/>
  <c r="AD59" i="42"/>
  <c r="S20" i="43" s="1"/>
  <c r="AB59" i="42"/>
  <c r="Q20" i="43" s="1"/>
  <c r="AA59" i="42"/>
  <c r="P20" i="43" s="1"/>
  <c r="Z59" i="42"/>
  <c r="O20" i="43" s="1"/>
  <c r="X59" i="42"/>
  <c r="M20" i="43" s="1"/>
  <c r="W59" i="42"/>
  <c r="L20" i="43" s="1"/>
  <c r="V59" i="42"/>
  <c r="K20" i="43" s="1"/>
  <c r="T59" i="42"/>
  <c r="I20" i="43" s="1"/>
  <c r="S59" i="42"/>
  <c r="H20" i="43" s="1"/>
  <c r="R59" i="42"/>
  <c r="G20" i="43" s="1"/>
  <c r="O59" i="42"/>
  <c r="N59" i="42"/>
  <c r="E20" i="43" s="1"/>
  <c r="M59" i="42"/>
  <c r="D20" i="43" s="1"/>
  <c r="K59" i="42"/>
  <c r="C20" i="43" s="1"/>
  <c r="J59" i="42"/>
  <c r="B20" i="43" s="1"/>
  <c r="AG58" i="42"/>
  <c r="AC58" i="42"/>
  <c r="Y58" i="42"/>
  <c r="U58" i="42"/>
  <c r="AG57" i="42"/>
  <c r="AG59" i="42" s="1"/>
  <c r="V20" i="43" s="1"/>
  <c r="AC57" i="42"/>
  <c r="AC59" i="42" s="1"/>
  <c r="R20" i="43" s="1"/>
  <c r="Y57" i="42"/>
  <c r="U57" i="42"/>
  <c r="AF55" i="42"/>
  <c r="U19" i="43" s="1"/>
  <c r="AE55" i="42"/>
  <c r="T19" i="43" s="1"/>
  <c r="AD55" i="42"/>
  <c r="S19" i="43" s="1"/>
  <c r="AB55" i="42"/>
  <c r="Q19" i="43" s="1"/>
  <c r="AA55" i="42"/>
  <c r="P19" i="43" s="1"/>
  <c r="Z55" i="42"/>
  <c r="O19" i="43" s="1"/>
  <c r="X55" i="42"/>
  <c r="M19" i="43" s="1"/>
  <c r="W55" i="42"/>
  <c r="L19" i="43" s="1"/>
  <c r="V55" i="42"/>
  <c r="K19" i="43" s="1"/>
  <c r="T55" i="42"/>
  <c r="I19" i="43" s="1"/>
  <c r="S55" i="42"/>
  <c r="H19" i="43" s="1"/>
  <c r="R55" i="42"/>
  <c r="G19" i="43" s="1"/>
  <c r="O55" i="42"/>
  <c r="F19" i="43" s="1"/>
  <c r="N55" i="42"/>
  <c r="E19" i="43" s="1"/>
  <c r="M55" i="42"/>
  <c r="D19" i="43" s="1"/>
  <c r="K55" i="42"/>
  <c r="C19" i="43" s="1"/>
  <c r="J55" i="42"/>
  <c r="B19" i="43" s="1"/>
  <c r="AG54" i="42"/>
  <c r="AC54" i="42"/>
  <c r="Y54" i="42"/>
  <c r="U54" i="42"/>
  <c r="U55" i="42" s="1"/>
  <c r="J19" i="43" s="1"/>
  <c r="AG53" i="42"/>
  <c r="AC53" i="42"/>
  <c r="Y53" i="42"/>
  <c r="U53" i="42"/>
  <c r="AF51" i="42"/>
  <c r="U18" i="43" s="1"/>
  <c r="AE51" i="42"/>
  <c r="T18" i="43" s="1"/>
  <c r="AD51" i="42"/>
  <c r="S18" i="43" s="1"/>
  <c r="AB51" i="42"/>
  <c r="Q18" i="43" s="1"/>
  <c r="AA51" i="42"/>
  <c r="P18" i="43" s="1"/>
  <c r="Z51" i="42"/>
  <c r="O18" i="43" s="1"/>
  <c r="X51" i="42"/>
  <c r="M18" i="43" s="1"/>
  <c r="W51" i="42"/>
  <c r="L18" i="43" s="1"/>
  <c r="V51" i="42"/>
  <c r="K18" i="43" s="1"/>
  <c r="T51" i="42"/>
  <c r="I18" i="43" s="1"/>
  <c r="S51" i="42"/>
  <c r="H18" i="43" s="1"/>
  <c r="R51" i="42"/>
  <c r="G18" i="43" s="1"/>
  <c r="O51" i="42"/>
  <c r="F18" i="43" s="1"/>
  <c r="N51" i="42"/>
  <c r="E18" i="43" s="1"/>
  <c r="M51" i="42"/>
  <c r="D18" i="43" s="1"/>
  <c r="J51" i="42"/>
  <c r="B18" i="43" s="1"/>
  <c r="AG50" i="42"/>
  <c r="AC50" i="42"/>
  <c r="Y50" i="42"/>
  <c r="U50" i="42"/>
  <c r="AG49" i="42"/>
  <c r="AC49" i="42"/>
  <c r="AC51" i="42" s="1"/>
  <c r="R18" i="43" s="1"/>
  <c r="Y49" i="42"/>
  <c r="U49" i="42"/>
  <c r="AF47" i="42"/>
  <c r="U17" i="43" s="1"/>
  <c r="AE47" i="42"/>
  <c r="T17" i="43" s="1"/>
  <c r="AD47" i="42"/>
  <c r="S17" i="43" s="1"/>
  <c r="AB47" i="42"/>
  <c r="Q17" i="43" s="1"/>
  <c r="AA47" i="42"/>
  <c r="P17" i="43" s="1"/>
  <c r="Z47" i="42"/>
  <c r="O17" i="43" s="1"/>
  <c r="X47" i="42"/>
  <c r="M17" i="43" s="1"/>
  <c r="W47" i="42"/>
  <c r="L17" i="43" s="1"/>
  <c r="V47" i="42"/>
  <c r="K17" i="43" s="1"/>
  <c r="T47" i="42"/>
  <c r="I17" i="43" s="1"/>
  <c r="S47" i="42"/>
  <c r="R47" i="42"/>
  <c r="G17" i="43" s="1"/>
  <c r="O47" i="42"/>
  <c r="F17" i="43" s="1"/>
  <c r="N47" i="42"/>
  <c r="E17" i="43" s="1"/>
  <c r="M47" i="42"/>
  <c r="D17" i="43" s="1"/>
  <c r="C17" i="43"/>
  <c r="J47" i="42"/>
  <c r="B17" i="43" s="1"/>
  <c r="AG46" i="42"/>
  <c r="AC46" i="42"/>
  <c r="Y46" i="42"/>
  <c r="U46" i="42"/>
  <c r="AG45" i="42"/>
  <c r="AC45" i="42"/>
  <c r="Y45" i="42"/>
  <c r="U45" i="42"/>
  <c r="AF43" i="42"/>
  <c r="U16" i="43" s="1"/>
  <c r="AE43" i="42"/>
  <c r="T16" i="43" s="1"/>
  <c r="AD43" i="42"/>
  <c r="S16" i="43" s="1"/>
  <c r="AB43" i="42"/>
  <c r="Q16" i="43" s="1"/>
  <c r="AA43" i="42"/>
  <c r="P16" i="43" s="1"/>
  <c r="Z43" i="42"/>
  <c r="O16" i="43" s="1"/>
  <c r="X43" i="42"/>
  <c r="M16" i="43" s="1"/>
  <c r="W43" i="42"/>
  <c r="L16" i="43" s="1"/>
  <c r="V43" i="42"/>
  <c r="K16" i="43" s="1"/>
  <c r="T43" i="42"/>
  <c r="I16" i="43" s="1"/>
  <c r="S43" i="42"/>
  <c r="H16" i="43" s="1"/>
  <c r="R43" i="42"/>
  <c r="G16" i="43" s="1"/>
  <c r="O43" i="42"/>
  <c r="F16" i="43" s="1"/>
  <c r="N43" i="42"/>
  <c r="E16" i="43" s="1"/>
  <c r="M43" i="42"/>
  <c r="D16" i="43" s="1"/>
  <c r="K43" i="42"/>
  <c r="C16" i="43" s="1"/>
  <c r="J43" i="42"/>
  <c r="B16" i="43" s="1"/>
  <c r="AG42" i="42"/>
  <c r="AC42" i="42"/>
  <c r="Y42" i="42"/>
  <c r="U42" i="42"/>
  <c r="AG41" i="42"/>
  <c r="AC41" i="42"/>
  <c r="Y41" i="42"/>
  <c r="U41" i="42"/>
  <c r="AF39" i="42"/>
  <c r="U15" i="43" s="1"/>
  <c r="AE39" i="42"/>
  <c r="T15" i="43" s="1"/>
  <c r="AD39" i="42"/>
  <c r="S15" i="43" s="1"/>
  <c r="AB39" i="42"/>
  <c r="Q15" i="43" s="1"/>
  <c r="AA39" i="42"/>
  <c r="P15" i="43" s="1"/>
  <c r="Z39" i="42"/>
  <c r="O15" i="43" s="1"/>
  <c r="X39" i="42"/>
  <c r="M15" i="43" s="1"/>
  <c r="W39" i="42"/>
  <c r="L15" i="43" s="1"/>
  <c r="V39" i="42"/>
  <c r="K15" i="43" s="1"/>
  <c r="T39" i="42"/>
  <c r="I15" i="43" s="1"/>
  <c r="S39" i="42"/>
  <c r="H15" i="43" s="1"/>
  <c r="R39" i="42"/>
  <c r="G15" i="43" s="1"/>
  <c r="O39" i="42"/>
  <c r="F15" i="43" s="1"/>
  <c r="N39" i="42"/>
  <c r="E15" i="43" s="1"/>
  <c r="M39" i="42"/>
  <c r="D15" i="43" s="1"/>
  <c r="K39" i="42"/>
  <c r="C15" i="43" s="1"/>
  <c r="J39" i="42"/>
  <c r="B15" i="43" s="1"/>
  <c r="AG38" i="42"/>
  <c r="AC38" i="42"/>
  <c r="AC39" i="42" s="1"/>
  <c r="R15" i="43" s="1"/>
  <c r="Y38" i="42"/>
  <c r="U38" i="42"/>
  <c r="AG37" i="42"/>
  <c r="AC37" i="42"/>
  <c r="Y37" i="42"/>
  <c r="Y39" i="42" s="1"/>
  <c r="N15" i="43" s="1"/>
  <c r="U37" i="42"/>
  <c r="AH37" i="42" s="1"/>
  <c r="AI37" i="42" s="1"/>
  <c r="AF35" i="42"/>
  <c r="U14" i="43" s="1"/>
  <c r="AE35" i="42"/>
  <c r="T14" i="43" s="1"/>
  <c r="AD35" i="42"/>
  <c r="S14" i="43" s="1"/>
  <c r="AB35" i="42"/>
  <c r="Q14" i="43" s="1"/>
  <c r="AA35" i="42"/>
  <c r="P14" i="43" s="1"/>
  <c r="Z35" i="42"/>
  <c r="O14" i="43" s="1"/>
  <c r="X35" i="42"/>
  <c r="M14" i="43" s="1"/>
  <c r="W35" i="42"/>
  <c r="L14" i="43" s="1"/>
  <c r="V35" i="42"/>
  <c r="K14" i="43" s="1"/>
  <c r="T35" i="42"/>
  <c r="I14" i="43" s="1"/>
  <c r="S35" i="42"/>
  <c r="H14" i="43" s="1"/>
  <c r="R35" i="42"/>
  <c r="G14" i="43" s="1"/>
  <c r="O35" i="42"/>
  <c r="N35" i="42"/>
  <c r="E14" i="43" s="1"/>
  <c r="M35" i="42"/>
  <c r="D14" i="43" s="1"/>
  <c r="K35" i="42"/>
  <c r="C14" i="43" s="1"/>
  <c r="J35" i="42"/>
  <c r="B14" i="43" s="1"/>
  <c r="AG34" i="42"/>
  <c r="AC34" i="42"/>
  <c r="Y34" i="42"/>
  <c r="U34" i="42"/>
  <c r="AG33" i="42"/>
  <c r="AC33" i="42"/>
  <c r="AC35" i="42" s="1"/>
  <c r="R14" i="43" s="1"/>
  <c r="Y33" i="42"/>
  <c r="Y35" i="42" s="1"/>
  <c r="N14" i="43" s="1"/>
  <c r="U33" i="42"/>
  <c r="AF31" i="42"/>
  <c r="U13" i="43" s="1"/>
  <c r="AE31" i="42"/>
  <c r="T13" i="43" s="1"/>
  <c r="AD31" i="42"/>
  <c r="S13" i="43" s="1"/>
  <c r="AB31" i="42"/>
  <c r="Q13" i="43" s="1"/>
  <c r="AA31" i="42"/>
  <c r="P13" i="43" s="1"/>
  <c r="Z31" i="42"/>
  <c r="O13" i="43" s="1"/>
  <c r="X31" i="42"/>
  <c r="M13" i="43" s="1"/>
  <c r="W31" i="42"/>
  <c r="L13" i="43" s="1"/>
  <c r="V31" i="42"/>
  <c r="K13" i="43" s="1"/>
  <c r="T31" i="42"/>
  <c r="I13" i="43" s="1"/>
  <c r="S31" i="42"/>
  <c r="H13" i="43" s="1"/>
  <c r="R31" i="42"/>
  <c r="G13" i="43" s="1"/>
  <c r="O31" i="42"/>
  <c r="F13" i="43" s="1"/>
  <c r="N31" i="42"/>
  <c r="E13" i="43" s="1"/>
  <c r="M31" i="42"/>
  <c r="D13" i="43" s="1"/>
  <c r="K31" i="42"/>
  <c r="C13" i="43" s="1"/>
  <c r="J31" i="42"/>
  <c r="B13" i="43" s="1"/>
  <c r="AG30" i="42"/>
  <c r="AC30" i="42"/>
  <c r="Y30" i="42"/>
  <c r="AH30" i="42" s="1"/>
  <c r="U30" i="42"/>
  <c r="AG29" i="42"/>
  <c r="AC29" i="42"/>
  <c r="AC31" i="42" s="1"/>
  <c r="R13" i="43" s="1"/>
  <c r="Y29" i="42"/>
  <c r="Y31" i="42" s="1"/>
  <c r="N13" i="43" s="1"/>
  <c r="U29" i="42"/>
  <c r="U31" i="42" s="1"/>
  <c r="J13" i="43" s="1"/>
  <c r="AF27" i="42"/>
  <c r="U12" i="43" s="1"/>
  <c r="AE27" i="42"/>
  <c r="T12" i="43" s="1"/>
  <c r="AD27" i="42"/>
  <c r="S12" i="43" s="1"/>
  <c r="AB27" i="42"/>
  <c r="Q12" i="43" s="1"/>
  <c r="AA27" i="42"/>
  <c r="P12" i="43" s="1"/>
  <c r="Z27" i="42"/>
  <c r="O12" i="43" s="1"/>
  <c r="X27" i="42"/>
  <c r="M12" i="43" s="1"/>
  <c r="W27" i="42"/>
  <c r="L12" i="43" s="1"/>
  <c r="V27" i="42"/>
  <c r="K12" i="43" s="1"/>
  <c r="T27" i="42"/>
  <c r="I12" i="43" s="1"/>
  <c r="S27" i="42"/>
  <c r="H12" i="43" s="1"/>
  <c r="R27" i="42"/>
  <c r="G12" i="43" s="1"/>
  <c r="O27" i="42"/>
  <c r="F12" i="43" s="1"/>
  <c r="N27" i="42"/>
  <c r="E12" i="43" s="1"/>
  <c r="M27" i="42"/>
  <c r="D12" i="43" s="1"/>
  <c r="K27" i="42"/>
  <c r="C12" i="43" s="1"/>
  <c r="J27" i="42"/>
  <c r="B12" i="43" s="1"/>
  <c r="AG26" i="42"/>
  <c r="AC26" i="42"/>
  <c r="Y26" i="42"/>
  <c r="U26" i="42"/>
  <c r="AG25" i="42"/>
  <c r="AC25" i="42"/>
  <c r="Y25" i="42"/>
  <c r="Y27" i="42" s="1"/>
  <c r="N12" i="43" s="1"/>
  <c r="U25" i="42"/>
  <c r="AF23" i="42"/>
  <c r="U11" i="43" s="1"/>
  <c r="AE23" i="42"/>
  <c r="T11" i="43" s="1"/>
  <c r="AD23" i="42"/>
  <c r="S11" i="43" s="1"/>
  <c r="AB23" i="42"/>
  <c r="Q11" i="43" s="1"/>
  <c r="AA23" i="42"/>
  <c r="P11" i="43" s="1"/>
  <c r="Z23" i="42"/>
  <c r="O11" i="43" s="1"/>
  <c r="X23" i="42"/>
  <c r="M11" i="43" s="1"/>
  <c r="W23" i="42"/>
  <c r="L11" i="43" s="1"/>
  <c r="V23" i="42"/>
  <c r="K11" i="43" s="1"/>
  <c r="T23" i="42"/>
  <c r="I11" i="43" s="1"/>
  <c r="S23" i="42"/>
  <c r="R23" i="42"/>
  <c r="G11" i="43" s="1"/>
  <c r="O23" i="42"/>
  <c r="F11" i="43" s="1"/>
  <c r="N23" i="42"/>
  <c r="E11" i="43" s="1"/>
  <c r="M23" i="42"/>
  <c r="K23" i="42"/>
  <c r="C11" i="43" s="1"/>
  <c r="J23" i="42"/>
  <c r="B11" i="43" s="1"/>
  <c r="AG22" i="42"/>
  <c r="AC22" i="42"/>
  <c r="Y22" i="42"/>
  <c r="U22" i="42"/>
  <c r="AG21" i="42"/>
  <c r="AC21" i="42"/>
  <c r="AC23" i="42" s="1"/>
  <c r="R11" i="43" s="1"/>
  <c r="Y21" i="42"/>
  <c r="U21" i="42"/>
  <c r="AF19" i="42"/>
  <c r="U10" i="43" s="1"/>
  <c r="AE19" i="42"/>
  <c r="T10" i="43" s="1"/>
  <c r="AD19" i="42"/>
  <c r="S10" i="43" s="1"/>
  <c r="AB19" i="42"/>
  <c r="Q10" i="43" s="1"/>
  <c r="AA19" i="42"/>
  <c r="P10" i="43" s="1"/>
  <c r="Z19" i="42"/>
  <c r="O10" i="43" s="1"/>
  <c r="X19" i="42"/>
  <c r="M10" i="43" s="1"/>
  <c r="W19" i="42"/>
  <c r="L10" i="43" s="1"/>
  <c r="V19" i="42"/>
  <c r="K10" i="43" s="1"/>
  <c r="T19" i="42"/>
  <c r="I10" i="43" s="1"/>
  <c r="S19" i="42"/>
  <c r="H10" i="43" s="1"/>
  <c r="R19" i="42"/>
  <c r="G10" i="43" s="1"/>
  <c r="O19" i="42"/>
  <c r="F10" i="43" s="1"/>
  <c r="N19" i="42"/>
  <c r="E10" i="43" s="1"/>
  <c r="M19" i="42"/>
  <c r="D10" i="43" s="1"/>
  <c r="K19" i="42"/>
  <c r="C10" i="43" s="1"/>
  <c r="J19" i="42"/>
  <c r="B10" i="43" s="1"/>
  <c r="AG18" i="42"/>
  <c r="AC18" i="42"/>
  <c r="Y18" i="42"/>
  <c r="U18" i="42"/>
  <c r="AG17" i="42"/>
  <c r="AC17" i="42"/>
  <c r="Y17" i="42"/>
  <c r="U17" i="42"/>
  <c r="U19" i="42" s="1"/>
  <c r="J10" i="43" s="1"/>
  <c r="AF15" i="42"/>
  <c r="U9" i="43" s="1"/>
  <c r="AE15" i="42"/>
  <c r="T9" i="43" s="1"/>
  <c r="AD15" i="42"/>
  <c r="S9" i="43" s="1"/>
  <c r="AB15" i="42"/>
  <c r="Q9" i="43" s="1"/>
  <c r="AA15" i="42"/>
  <c r="P9" i="43" s="1"/>
  <c r="Z15" i="42"/>
  <c r="O9" i="43" s="1"/>
  <c r="X15" i="42"/>
  <c r="M9" i="43" s="1"/>
  <c r="W15" i="42"/>
  <c r="L9" i="43" s="1"/>
  <c r="V15" i="42"/>
  <c r="K9" i="43" s="1"/>
  <c r="T15" i="42"/>
  <c r="I9" i="43" s="1"/>
  <c r="S15" i="42"/>
  <c r="H9" i="43" s="1"/>
  <c r="R15" i="42"/>
  <c r="G9" i="43" s="1"/>
  <c r="O15" i="42"/>
  <c r="F9" i="43" s="1"/>
  <c r="N15" i="42"/>
  <c r="E9" i="43" s="1"/>
  <c r="M15" i="42"/>
  <c r="D9" i="43" s="1"/>
  <c r="K15" i="42"/>
  <c r="C9" i="43" s="1"/>
  <c r="J15" i="42"/>
  <c r="B9" i="43" s="1"/>
  <c r="AG14" i="42"/>
  <c r="AC14" i="42"/>
  <c r="Y14" i="42"/>
  <c r="U14" i="42"/>
  <c r="AG13" i="42"/>
  <c r="AC13" i="42"/>
  <c r="Y13" i="42"/>
  <c r="U13" i="42"/>
  <c r="AF11" i="42"/>
  <c r="AE11" i="42"/>
  <c r="T8" i="43" s="1"/>
  <c r="AD11" i="42"/>
  <c r="AB11" i="42"/>
  <c r="Q8" i="43" s="1"/>
  <c r="AA11" i="42"/>
  <c r="Z11" i="42"/>
  <c r="X11" i="42"/>
  <c r="M8" i="43" s="1"/>
  <c r="W11" i="42"/>
  <c r="L8" i="43" s="1"/>
  <c r="V11" i="42"/>
  <c r="T11" i="42"/>
  <c r="I8" i="43" s="1"/>
  <c r="S11" i="42"/>
  <c r="R11" i="42"/>
  <c r="O11" i="42"/>
  <c r="F8" i="43" s="1"/>
  <c r="N11" i="42"/>
  <c r="E8" i="43" s="1"/>
  <c r="M11" i="42"/>
  <c r="D8" i="43" s="1"/>
  <c r="K11" i="42"/>
  <c r="C8" i="43" s="1"/>
  <c r="J11" i="42"/>
  <c r="AG10" i="42"/>
  <c r="AC10" i="42"/>
  <c r="Y10" i="42"/>
  <c r="U10" i="42"/>
  <c r="AG9" i="42"/>
  <c r="AG11" i="42" s="1"/>
  <c r="V8" i="43" s="1"/>
  <c r="AC9" i="42"/>
  <c r="Y9" i="42"/>
  <c r="U9" i="42"/>
  <c r="A25" i="41"/>
  <c r="A76" i="40"/>
  <c r="H24" i="41"/>
  <c r="O75" i="40"/>
  <c r="N75" i="40"/>
  <c r="M75" i="40"/>
  <c r="C24" i="41"/>
  <c r="J75" i="40"/>
  <c r="B24" i="41" s="1"/>
  <c r="AG74" i="40"/>
  <c r="AC74" i="40"/>
  <c r="Y74" i="40"/>
  <c r="U74" i="40"/>
  <c r="AH73" i="40"/>
  <c r="AG73" i="40"/>
  <c r="AC73" i="40"/>
  <c r="Y73" i="40"/>
  <c r="U73" i="40"/>
  <c r="AF71" i="40"/>
  <c r="U23" i="41" s="1"/>
  <c r="AE71" i="40"/>
  <c r="AD71" i="40"/>
  <c r="AB71" i="40"/>
  <c r="Q23" i="41" s="1"/>
  <c r="AA71" i="40"/>
  <c r="P23" i="41" s="1"/>
  <c r="Z71" i="40"/>
  <c r="O23" i="41" s="1"/>
  <c r="X71" i="40"/>
  <c r="M23" i="41" s="1"/>
  <c r="W71" i="40"/>
  <c r="L23" i="41" s="1"/>
  <c r="V71" i="40"/>
  <c r="K23" i="41" s="1"/>
  <c r="T71" i="40"/>
  <c r="I23" i="41" s="1"/>
  <c r="S71" i="40"/>
  <c r="H23" i="41" s="1"/>
  <c r="R71" i="40"/>
  <c r="G23" i="41" s="1"/>
  <c r="O71" i="40"/>
  <c r="F23" i="41" s="1"/>
  <c r="N71" i="40"/>
  <c r="E23" i="41" s="1"/>
  <c r="M71" i="40"/>
  <c r="K71" i="40"/>
  <c r="J71" i="40"/>
  <c r="B23" i="41" s="1"/>
  <c r="AG70" i="40"/>
  <c r="AG71" i="40" s="1"/>
  <c r="V23" i="41" s="1"/>
  <c r="AC70" i="40"/>
  <c r="Y70" i="40"/>
  <c r="U70" i="40"/>
  <c r="AG69" i="40"/>
  <c r="AC69" i="40"/>
  <c r="Y69" i="40"/>
  <c r="Y71" i="40" s="1"/>
  <c r="N23" i="41" s="1"/>
  <c r="U69" i="40"/>
  <c r="AF63" i="40"/>
  <c r="U21" i="41" s="1"/>
  <c r="AE63" i="40"/>
  <c r="T21" i="41" s="1"/>
  <c r="AD63" i="40"/>
  <c r="S21" i="41" s="1"/>
  <c r="AB63" i="40"/>
  <c r="Q21" i="41" s="1"/>
  <c r="AA63" i="40"/>
  <c r="P21" i="41" s="1"/>
  <c r="Z63" i="40"/>
  <c r="O21" i="41" s="1"/>
  <c r="X63" i="40"/>
  <c r="M21" i="41" s="1"/>
  <c r="W63" i="40"/>
  <c r="L21" i="41" s="1"/>
  <c r="V63" i="40"/>
  <c r="K21" i="41" s="1"/>
  <c r="T63" i="40"/>
  <c r="S63" i="40"/>
  <c r="H21" i="41" s="1"/>
  <c r="R63" i="40"/>
  <c r="O63" i="40"/>
  <c r="F21" i="41" s="1"/>
  <c r="N63" i="40"/>
  <c r="E21" i="41" s="1"/>
  <c r="M63" i="40"/>
  <c r="D21" i="41" s="1"/>
  <c r="K63" i="40"/>
  <c r="C21" i="41" s="1"/>
  <c r="J63" i="40"/>
  <c r="B21" i="41" s="1"/>
  <c r="AG62" i="40"/>
  <c r="AC62" i="40"/>
  <c r="Y62" i="40"/>
  <c r="AH62" i="40" s="1"/>
  <c r="U62" i="40"/>
  <c r="AG61" i="40"/>
  <c r="AG63" i="40" s="1"/>
  <c r="V21" i="41" s="1"/>
  <c r="AC61" i="40"/>
  <c r="AC63" i="40" s="1"/>
  <c r="R21" i="41" s="1"/>
  <c r="Y61" i="40"/>
  <c r="Y63" i="40" s="1"/>
  <c r="N21" i="41" s="1"/>
  <c r="U61" i="40"/>
  <c r="U63" i="40" s="1"/>
  <c r="AF59" i="40"/>
  <c r="U20" i="41" s="1"/>
  <c r="AE59" i="40"/>
  <c r="T20" i="41" s="1"/>
  <c r="AD59" i="40"/>
  <c r="S20" i="41" s="1"/>
  <c r="AB59" i="40"/>
  <c r="Q20" i="41" s="1"/>
  <c r="AA59" i="40"/>
  <c r="P20" i="41" s="1"/>
  <c r="Z59" i="40"/>
  <c r="O20" i="41" s="1"/>
  <c r="X59" i="40"/>
  <c r="M20" i="41" s="1"/>
  <c r="W59" i="40"/>
  <c r="L20" i="41" s="1"/>
  <c r="V59" i="40"/>
  <c r="K20" i="41" s="1"/>
  <c r="T59" i="40"/>
  <c r="I20" i="41" s="1"/>
  <c r="S59" i="40"/>
  <c r="H20" i="41" s="1"/>
  <c r="R59" i="40"/>
  <c r="G20" i="41" s="1"/>
  <c r="O59" i="40"/>
  <c r="F20" i="41" s="1"/>
  <c r="N59" i="40"/>
  <c r="E20" i="41" s="1"/>
  <c r="M59" i="40"/>
  <c r="D20" i="41" s="1"/>
  <c r="K59" i="40"/>
  <c r="C20" i="41" s="1"/>
  <c r="J59" i="40"/>
  <c r="B20" i="41" s="1"/>
  <c r="AG58" i="40"/>
  <c r="AC58" i="40"/>
  <c r="Y58" i="40"/>
  <c r="U58" i="40"/>
  <c r="AH58" i="40" s="1"/>
  <c r="AG57" i="40"/>
  <c r="AG59" i="40" s="1"/>
  <c r="V20" i="41" s="1"/>
  <c r="AC57" i="40"/>
  <c r="Y57" i="40"/>
  <c r="U57" i="40"/>
  <c r="AF55" i="40"/>
  <c r="AE55" i="40"/>
  <c r="T19" i="41" s="1"/>
  <c r="AD55" i="40"/>
  <c r="S19" i="41" s="1"/>
  <c r="AB55" i="40"/>
  <c r="Q19" i="41" s="1"/>
  <c r="AA55" i="40"/>
  <c r="P19" i="41" s="1"/>
  <c r="Z55" i="40"/>
  <c r="O19" i="41" s="1"/>
  <c r="X55" i="40"/>
  <c r="M19" i="41" s="1"/>
  <c r="W55" i="40"/>
  <c r="L19" i="41" s="1"/>
  <c r="V55" i="40"/>
  <c r="K19" i="41" s="1"/>
  <c r="T55" i="40"/>
  <c r="I19" i="41" s="1"/>
  <c r="S55" i="40"/>
  <c r="H19" i="41" s="1"/>
  <c r="R55" i="40"/>
  <c r="O55" i="40"/>
  <c r="F19" i="41" s="1"/>
  <c r="N55" i="40"/>
  <c r="M55" i="40"/>
  <c r="D19" i="41" s="1"/>
  <c r="K55" i="40"/>
  <c r="C19" i="41" s="1"/>
  <c r="J55" i="40"/>
  <c r="B19" i="41" s="1"/>
  <c r="AG54" i="40"/>
  <c r="AG55" i="40" s="1"/>
  <c r="V19" i="41" s="1"/>
  <c r="AC54" i="40"/>
  <c r="Y54" i="40"/>
  <c r="U54" i="40"/>
  <c r="AG53" i="40"/>
  <c r="AC53" i="40"/>
  <c r="AC55" i="40" s="1"/>
  <c r="R19" i="41" s="1"/>
  <c r="Y53" i="40"/>
  <c r="Y55" i="40" s="1"/>
  <c r="N19" i="41" s="1"/>
  <c r="U53" i="40"/>
  <c r="AH53" i="40" s="1"/>
  <c r="AI53" i="40" s="1"/>
  <c r="AF51" i="40"/>
  <c r="U18" i="41" s="1"/>
  <c r="AE51" i="40"/>
  <c r="T18" i="41" s="1"/>
  <c r="AD51" i="40"/>
  <c r="S18" i="41" s="1"/>
  <c r="AB51" i="40"/>
  <c r="Q18" i="41" s="1"/>
  <c r="AA51" i="40"/>
  <c r="P18" i="41" s="1"/>
  <c r="Z51" i="40"/>
  <c r="O18" i="41" s="1"/>
  <c r="X51" i="40"/>
  <c r="M18" i="41" s="1"/>
  <c r="W51" i="40"/>
  <c r="V51" i="40"/>
  <c r="K18" i="41" s="1"/>
  <c r="T51" i="40"/>
  <c r="I18" i="41" s="1"/>
  <c r="S51" i="40"/>
  <c r="H18" i="41" s="1"/>
  <c r="R51" i="40"/>
  <c r="G18" i="41" s="1"/>
  <c r="O51" i="40"/>
  <c r="F18" i="41" s="1"/>
  <c r="N51" i="40"/>
  <c r="E18" i="41" s="1"/>
  <c r="M51" i="40"/>
  <c r="D18" i="41" s="1"/>
  <c r="J51" i="40"/>
  <c r="B18" i="41" s="1"/>
  <c r="AG50" i="40"/>
  <c r="AC50" i="40"/>
  <c r="AH50" i="40" s="1"/>
  <c r="AI50" i="40" s="1"/>
  <c r="Y50" i="40"/>
  <c r="U50" i="40"/>
  <c r="AG49" i="40"/>
  <c r="AG51" i="40" s="1"/>
  <c r="V18" i="41" s="1"/>
  <c r="AC49" i="40"/>
  <c r="Y49" i="40"/>
  <c r="Y51" i="40" s="1"/>
  <c r="N18" i="41" s="1"/>
  <c r="U49" i="40"/>
  <c r="AF47" i="40"/>
  <c r="U17" i="41" s="1"/>
  <c r="AE47" i="40"/>
  <c r="AD47" i="40"/>
  <c r="S17" i="41" s="1"/>
  <c r="AB47" i="40"/>
  <c r="Q17" i="41" s="1"/>
  <c r="AA47" i="40"/>
  <c r="P17" i="41" s="1"/>
  <c r="Z47" i="40"/>
  <c r="O17" i="41" s="1"/>
  <c r="X47" i="40"/>
  <c r="M17" i="41" s="1"/>
  <c r="W47" i="40"/>
  <c r="L17" i="41" s="1"/>
  <c r="V47" i="40"/>
  <c r="K17" i="41" s="1"/>
  <c r="T47" i="40"/>
  <c r="I17" i="41" s="1"/>
  <c r="S47" i="40"/>
  <c r="H17" i="41" s="1"/>
  <c r="R47" i="40"/>
  <c r="G17" i="41" s="1"/>
  <c r="O47" i="40"/>
  <c r="F17" i="41" s="1"/>
  <c r="N47" i="40"/>
  <c r="E17" i="41" s="1"/>
  <c r="M47" i="40"/>
  <c r="K47" i="40"/>
  <c r="C17" i="41" s="1"/>
  <c r="J47" i="40"/>
  <c r="B17" i="41" s="1"/>
  <c r="AG46" i="40"/>
  <c r="AC46" i="40"/>
  <c r="Y46" i="40"/>
  <c r="U46" i="40"/>
  <c r="AG45" i="40"/>
  <c r="AC45" i="40"/>
  <c r="AC47" i="40" s="1"/>
  <c r="R17" i="41" s="1"/>
  <c r="Y45" i="40"/>
  <c r="U45" i="40"/>
  <c r="AF43" i="40"/>
  <c r="U16" i="41" s="1"/>
  <c r="AE43" i="40"/>
  <c r="T16" i="41" s="1"/>
  <c r="AD43" i="40"/>
  <c r="S16" i="41" s="1"/>
  <c r="AB43" i="40"/>
  <c r="Q16" i="41" s="1"/>
  <c r="AA43" i="40"/>
  <c r="P16" i="41" s="1"/>
  <c r="Z43" i="40"/>
  <c r="O16" i="41" s="1"/>
  <c r="X43" i="40"/>
  <c r="W43" i="40"/>
  <c r="L16" i="41" s="1"/>
  <c r="V43" i="40"/>
  <c r="T43" i="40"/>
  <c r="I16" i="41" s="1"/>
  <c r="S43" i="40"/>
  <c r="H16" i="41" s="1"/>
  <c r="R43" i="40"/>
  <c r="G16" i="41" s="1"/>
  <c r="O43" i="40"/>
  <c r="F16" i="41" s="1"/>
  <c r="N43" i="40"/>
  <c r="E16" i="41" s="1"/>
  <c r="M43" i="40"/>
  <c r="D16" i="41" s="1"/>
  <c r="K43" i="40"/>
  <c r="C16" i="41" s="1"/>
  <c r="J43" i="40"/>
  <c r="B16" i="41" s="1"/>
  <c r="AG42" i="40"/>
  <c r="AC42" i="40"/>
  <c r="Y42" i="40"/>
  <c r="U42" i="40"/>
  <c r="AG41" i="40"/>
  <c r="AC41" i="40"/>
  <c r="Y41" i="40"/>
  <c r="U41" i="40"/>
  <c r="AF39" i="40"/>
  <c r="AE39" i="40"/>
  <c r="T15" i="41" s="1"/>
  <c r="AD39" i="40"/>
  <c r="AB39" i="40"/>
  <c r="Q15" i="41" s="1"/>
  <c r="AA39" i="40"/>
  <c r="P15" i="41" s="1"/>
  <c r="Z39" i="40"/>
  <c r="O15" i="41" s="1"/>
  <c r="X39" i="40"/>
  <c r="M15" i="41" s="1"/>
  <c r="W39" i="40"/>
  <c r="L15" i="41" s="1"/>
  <c r="V39" i="40"/>
  <c r="K15" i="41" s="1"/>
  <c r="T39" i="40"/>
  <c r="I15" i="41" s="1"/>
  <c r="S39" i="40"/>
  <c r="H15" i="41" s="1"/>
  <c r="R39" i="40"/>
  <c r="G15" i="41" s="1"/>
  <c r="O39" i="40"/>
  <c r="F15" i="41" s="1"/>
  <c r="N39" i="40"/>
  <c r="M39" i="40"/>
  <c r="D15" i="41" s="1"/>
  <c r="K39" i="40"/>
  <c r="J39" i="40"/>
  <c r="AG38" i="40"/>
  <c r="AC38" i="40"/>
  <c r="AH38" i="40" s="1"/>
  <c r="AI38" i="40" s="1"/>
  <c r="Y38" i="40"/>
  <c r="U38" i="40"/>
  <c r="AG37" i="40"/>
  <c r="AC37" i="40"/>
  <c r="Y37" i="40"/>
  <c r="U37" i="40"/>
  <c r="AF35" i="40"/>
  <c r="U14" i="41" s="1"/>
  <c r="AE35" i="40"/>
  <c r="T14" i="41" s="1"/>
  <c r="AD35" i="40"/>
  <c r="S14" i="41" s="1"/>
  <c r="AB35" i="40"/>
  <c r="Q14" i="41" s="1"/>
  <c r="AA35" i="40"/>
  <c r="P14" i="41" s="1"/>
  <c r="Z35" i="40"/>
  <c r="O14" i="41" s="1"/>
  <c r="X35" i="40"/>
  <c r="M14" i="41" s="1"/>
  <c r="W35" i="40"/>
  <c r="L14" i="41" s="1"/>
  <c r="V35" i="40"/>
  <c r="K14" i="41" s="1"/>
  <c r="T35" i="40"/>
  <c r="I14" i="41" s="1"/>
  <c r="S35" i="40"/>
  <c r="H14" i="41" s="1"/>
  <c r="R35" i="40"/>
  <c r="G14" i="41" s="1"/>
  <c r="O35" i="40"/>
  <c r="F14" i="41" s="1"/>
  <c r="N35" i="40"/>
  <c r="E14" i="41" s="1"/>
  <c r="M35" i="40"/>
  <c r="D14" i="41" s="1"/>
  <c r="K35" i="40"/>
  <c r="C14" i="41" s="1"/>
  <c r="J35" i="40"/>
  <c r="B14" i="41" s="1"/>
  <c r="AG34" i="40"/>
  <c r="AC34" i="40"/>
  <c r="Y34" i="40"/>
  <c r="U34" i="40"/>
  <c r="AH34" i="40" s="1"/>
  <c r="AI34" i="40" s="1"/>
  <c r="AH33" i="40"/>
  <c r="AG33" i="40"/>
  <c r="AC33" i="40"/>
  <c r="Y33" i="40"/>
  <c r="U33" i="40"/>
  <c r="AF31" i="40"/>
  <c r="U13" i="41" s="1"/>
  <c r="AE31" i="40"/>
  <c r="T13" i="41" s="1"/>
  <c r="AD31" i="40"/>
  <c r="S13" i="41" s="1"/>
  <c r="AB31" i="40"/>
  <c r="AA31" i="40"/>
  <c r="Z31" i="40"/>
  <c r="O13" i="41" s="1"/>
  <c r="X31" i="40"/>
  <c r="M13" i="41" s="1"/>
  <c r="W31" i="40"/>
  <c r="L13" i="41" s="1"/>
  <c r="V31" i="40"/>
  <c r="K13" i="41" s="1"/>
  <c r="T31" i="40"/>
  <c r="I13" i="41" s="1"/>
  <c r="S31" i="40"/>
  <c r="H13" i="41" s="1"/>
  <c r="R31" i="40"/>
  <c r="G13" i="41" s="1"/>
  <c r="O31" i="40"/>
  <c r="F13" i="41" s="1"/>
  <c r="N31" i="40"/>
  <c r="E13" i="41" s="1"/>
  <c r="M31" i="40"/>
  <c r="D13" i="41" s="1"/>
  <c r="K31" i="40"/>
  <c r="C13" i="41" s="1"/>
  <c r="J31" i="40"/>
  <c r="AG30" i="40"/>
  <c r="AC30" i="40"/>
  <c r="Y30" i="40"/>
  <c r="U30" i="40"/>
  <c r="AG29" i="40"/>
  <c r="AC29" i="40"/>
  <c r="Y29" i="40"/>
  <c r="Y31" i="40" s="1"/>
  <c r="N13" i="41" s="1"/>
  <c r="U29" i="40"/>
  <c r="AF27" i="40"/>
  <c r="U12" i="41" s="1"/>
  <c r="AE27" i="40"/>
  <c r="T12" i="41" s="1"/>
  <c r="AD27" i="40"/>
  <c r="S12" i="41" s="1"/>
  <c r="AB27" i="40"/>
  <c r="Q12" i="41" s="1"/>
  <c r="AA27" i="40"/>
  <c r="P12" i="41" s="1"/>
  <c r="Z27" i="40"/>
  <c r="O12" i="41" s="1"/>
  <c r="X27" i="40"/>
  <c r="M12" i="41" s="1"/>
  <c r="W27" i="40"/>
  <c r="L12" i="41" s="1"/>
  <c r="V27" i="40"/>
  <c r="K12" i="41" s="1"/>
  <c r="T27" i="40"/>
  <c r="S27" i="40"/>
  <c r="H12" i="41" s="1"/>
  <c r="R27" i="40"/>
  <c r="O27" i="40"/>
  <c r="F12" i="41" s="1"/>
  <c r="N27" i="40"/>
  <c r="E12" i="41" s="1"/>
  <c r="M27" i="40"/>
  <c r="D12" i="41" s="1"/>
  <c r="K27" i="40"/>
  <c r="C12" i="41" s="1"/>
  <c r="J27" i="40"/>
  <c r="B12" i="41" s="1"/>
  <c r="AG26" i="40"/>
  <c r="AC26" i="40"/>
  <c r="Y26" i="40"/>
  <c r="U26" i="40"/>
  <c r="AG25" i="40"/>
  <c r="AC25" i="40"/>
  <c r="Y25" i="40"/>
  <c r="Y27" i="40" s="1"/>
  <c r="N12" i="41" s="1"/>
  <c r="U25" i="40"/>
  <c r="U27" i="40" s="1"/>
  <c r="J12" i="41" s="1"/>
  <c r="AF23" i="40"/>
  <c r="U11" i="41" s="1"/>
  <c r="AE23" i="40"/>
  <c r="T11" i="41" s="1"/>
  <c r="AD23" i="40"/>
  <c r="S11" i="41" s="1"/>
  <c r="AB23" i="40"/>
  <c r="Q11" i="41" s="1"/>
  <c r="AA23" i="40"/>
  <c r="P11" i="41" s="1"/>
  <c r="Z23" i="40"/>
  <c r="O11" i="41" s="1"/>
  <c r="X23" i="40"/>
  <c r="M11" i="41" s="1"/>
  <c r="W23" i="40"/>
  <c r="L11" i="41" s="1"/>
  <c r="V23" i="40"/>
  <c r="K11" i="41" s="1"/>
  <c r="T23" i="40"/>
  <c r="I11" i="41" s="1"/>
  <c r="S23" i="40"/>
  <c r="H11" i="41" s="1"/>
  <c r="R23" i="40"/>
  <c r="G11" i="41" s="1"/>
  <c r="O23" i="40"/>
  <c r="F11" i="41" s="1"/>
  <c r="N23" i="40"/>
  <c r="E11" i="41" s="1"/>
  <c r="M23" i="40"/>
  <c r="D11" i="41" s="1"/>
  <c r="K23" i="40"/>
  <c r="C11" i="41" s="1"/>
  <c r="J23" i="40"/>
  <c r="B11" i="41" s="1"/>
  <c r="AG22" i="40"/>
  <c r="AC22" i="40"/>
  <c r="Y22" i="40"/>
  <c r="U22" i="40"/>
  <c r="AG21" i="40"/>
  <c r="AG23" i="40" s="1"/>
  <c r="V11" i="41" s="1"/>
  <c r="AC21" i="40"/>
  <c r="AC23" i="40" s="1"/>
  <c r="R11" i="41" s="1"/>
  <c r="Y21" i="40"/>
  <c r="Y23" i="40" s="1"/>
  <c r="U21" i="40"/>
  <c r="AF19" i="40"/>
  <c r="U10" i="41" s="1"/>
  <c r="AE19" i="40"/>
  <c r="T10" i="41" s="1"/>
  <c r="AD19" i="40"/>
  <c r="S10" i="41" s="1"/>
  <c r="AB19" i="40"/>
  <c r="Q10" i="41" s="1"/>
  <c r="AA19" i="40"/>
  <c r="P10" i="41" s="1"/>
  <c r="Z19" i="40"/>
  <c r="O10" i="41" s="1"/>
  <c r="X19" i="40"/>
  <c r="M10" i="41" s="1"/>
  <c r="W19" i="40"/>
  <c r="L10" i="41" s="1"/>
  <c r="V19" i="40"/>
  <c r="K10" i="41" s="1"/>
  <c r="T19" i="40"/>
  <c r="I10" i="41" s="1"/>
  <c r="S19" i="40"/>
  <c r="H10" i="41" s="1"/>
  <c r="R19" i="40"/>
  <c r="G10" i="41" s="1"/>
  <c r="O19" i="40"/>
  <c r="F10" i="41" s="1"/>
  <c r="N19" i="40"/>
  <c r="E10" i="41" s="1"/>
  <c r="M19" i="40"/>
  <c r="D10" i="41" s="1"/>
  <c r="K19" i="40"/>
  <c r="C10" i="41" s="1"/>
  <c r="J19" i="40"/>
  <c r="B10" i="41" s="1"/>
  <c r="AG18" i="40"/>
  <c r="AC18" i="40"/>
  <c r="Y18" i="40"/>
  <c r="U18" i="40"/>
  <c r="AH18" i="40" s="1"/>
  <c r="AI18" i="40" s="1"/>
  <c r="AG17" i="40"/>
  <c r="AC17" i="40"/>
  <c r="AC19" i="40" s="1"/>
  <c r="R10" i="41" s="1"/>
  <c r="Y17" i="40"/>
  <c r="U17" i="40"/>
  <c r="U19" i="40" s="1"/>
  <c r="J10" i="41" s="1"/>
  <c r="AF15" i="40"/>
  <c r="U9" i="41" s="1"/>
  <c r="AE15" i="40"/>
  <c r="T9" i="41" s="1"/>
  <c r="AD15" i="40"/>
  <c r="S9" i="41" s="1"/>
  <c r="AB15" i="40"/>
  <c r="Q9" i="41" s="1"/>
  <c r="AA15" i="40"/>
  <c r="P9" i="41" s="1"/>
  <c r="Z15" i="40"/>
  <c r="O9" i="41" s="1"/>
  <c r="X15" i="40"/>
  <c r="M9" i="41" s="1"/>
  <c r="W15" i="40"/>
  <c r="L9" i="41" s="1"/>
  <c r="V15" i="40"/>
  <c r="K9" i="41" s="1"/>
  <c r="T15" i="40"/>
  <c r="I9" i="41" s="1"/>
  <c r="S15" i="40"/>
  <c r="H9" i="41" s="1"/>
  <c r="R15" i="40"/>
  <c r="G9" i="41" s="1"/>
  <c r="O15" i="40"/>
  <c r="F9" i="41" s="1"/>
  <c r="N15" i="40"/>
  <c r="E9" i="41" s="1"/>
  <c r="M15" i="40"/>
  <c r="D9" i="41" s="1"/>
  <c r="K15" i="40"/>
  <c r="C9" i="41" s="1"/>
  <c r="J15" i="40"/>
  <c r="B9" i="41" s="1"/>
  <c r="AG14" i="40"/>
  <c r="AG15" i="40" s="1"/>
  <c r="V9" i="41" s="1"/>
  <c r="AC14" i="40"/>
  <c r="Y14" i="40"/>
  <c r="U14" i="40"/>
  <c r="AG13" i="40"/>
  <c r="AC13" i="40"/>
  <c r="AC15" i="40" s="1"/>
  <c r="R9" i="41" s="1"/>
  <c r="Y13" i="40"/>
  <c r="Y15" i="40" s="1"/>
  <c r="N9" i="41" s="1"/>
  <c r="U13" i="40"/>
  <c r="AF11" i="40"/>
  <c r="U8" i="41" s="1"/>
  <c r="AE11" i="40"/>
  <c r="T8" i="41" s="1"/>
  <c r="AD11" i="40"/>
  <c r="AB11" i="40"/>
  <c r="Q8" i="41" s="1"/>
  <c r="AA11" i="40"/>
  <c r="P8" i="41" s="1"/>
  <c r="Z11" i="40"/>
  <c r="X11" i="40"/>
  <c r="M8" i="41" s="1"/>
  <c r="W11" i="40"/>
  <c r="L8" i="41" s="1"/>
  <c r="V11" i="40"/>
  <c r="K8" i="41" s="1"/>
  <c r="T11" i="40"/>
  <c r="I8" i="41" s="1"/>
  <c r="S11" i="40"/>
  <c r="H8" i="41" s="1"/>
  <c r="R11" i="40"/>
  <c r="G8" i="41" s="1"/>
  <c r="O11" i="40"/>
  <c r="F8" i="41" s="1"/>
  <c r="N11" i="40"/>
  <c r="M11" i="40"/>
  <c r="D8" i="41" s="1"/>
  <c r="K11" i="40"/>
  <c r="J11" i="40"/>
  <c r="B8" i="41" s="1"/>
  <c r="AG10" i="40"/>
  <c r="AC10" i="40"/>
  <c r="Y10" i="40"/>
  <c r="U10" i="40"/>
  <c r="AG9" i="40"/>
  <c r="AG11" i="40" s="1"/>
  <c r="V8" i="41" s="1"/>
  <c r="AC9" i="40"/>
  <c r="Y9" i="40"/>
  <c r="Y11" i="40" s="1"/>
  <c r="N8" i="41" s="1"/>
  <c r="U9" i="40"/>
  <c r="U11" i="40" s="1"/>
  <c r="J8" i="41" s="1"/>
  <c r="A25" i="39"/>
  <c r="A78" i="38"/>
  <c r="U24" i="39"/>
  <c r="T24" i="39"/>
  <c r="S24" i="39"/>
  <c r="P24" i="39"/>
  <c r="O24" i="39"/>
  <c r="M24" i="39"/>
  <c r="L24" i="39"/>
  <c r="K24" i="39"/>
  <c r="I24" i="39"/>
  <c r="H24" i="39"/>
  <c r="G24" i="39"/>
  <c r="O77" i="38"/>
  <c r="F24" i="39" s="1"/>
  <c r="N77" i="38"/>
  <c r="E24" i="39" s="1"/>
  <c r="M77" i="38"/>
  <c r="D24" i="39" s="1"/>
  <c r="C24" i="39"/>
  <c r="J77" i="38"/>
  <c r="B24" i="39" s="1"/>
  <c r="AG76" i="38"/>
  <c r="AC76" i="38"/>
  <c r="Y76" i="38"/>
  <c r="U76" i="38"/>
  <c r="AG73" i="38"/>
  <c r="AC73" i="38"/>
  <c r="R24" i="39" s="1"/>
  <c r="Y73" i="38"/>
  <c r="U73" i="38"/>
  <c r="J24" i="39" s="1"/>
  <c r="AF63" i="38"/>
  <c r="U21" i="39" s="1"/>
  <c r="AE63" i="38"/>
  <c r="T21" i="39" s="1"/>
  <c r="AD63" i="38"/>
  <c r="S21" i="39" s="1"/>
  <c r="AB63" i="38"/>
  <c r="Q21" i="39" s="1"/>
  <c r="AA63" i="38"/>
  <c r="P21" i="39" s="1"/>
  <c r="Z63" i="38"/>
  <c r="O21" i="39" s="1"/>
  <c r="X63" i="38"/>
  <c r="M21" i="39" s="1"/>
  <c r="W63" i="38"/>
  <c r="L21" i="39" s="1"/>
  <c r="V63" i="38"/>
  <c r="K21" i="39" s="1"/>
  <c r="T63" i="38"/>
  <c r="I21" i="39" s="1"/>
  <c r="S63" i="38"/>
  <c r="H21" i="39" s="1"/>
  <c r="R63" i="38"/>
  <c r="G21" i="39" s="1"/>
  <c r="O63" i="38"/>
  <c r="F21" i="39" s="1"/>
  <c r="N63" i="38"/>
  <c r="E21" i="39" s="1"/>
  <c r="M63" i="38"/>
  <c r="D21" i="39" s="1"/>
  <c r="K63" i="38"/>
  <c r="C21" i="39" s="1"/>
  <c r="J63" i="38"/>
  <c r="B21" i="39" s="1"/>
  <c r="AG62" i="38"/>
  <c r="AC62" i="38"/>
  <c r="Y62" i="38"/>
  <c r="U62" i="38"/>
  <c r="AG61" i="38"/>
  <c r="AC61" i="38"/>
  <c r="Y61" i="38"/>
  <c r="U61" i="38"/>
  <c r="AF59" i="38"/>
  <c r="U20" i="39" s="1"/>
  <c r="AE59" i="38"/>
  <c r="T20" i="39" s="1"/>
  <c r="AD59" i="38"/>
  <c r="S20" i="39" s="1"/>
  <c r="AB59" i="38"/>
  <c r="Q20" i="39" s="1"/>
  <c r="AA59" i="38"/>
  <c r="P20" i="39" s="1"/>
  <c r="Z59" i="38"/>
  <c r="O20" i="39" s="1"/>
  <c r="X59" i="38"/>
  <c r="M20" i="39" s="1"/>
  <c r="W59" i="38"/>
  <c r="L20" i="39" s="1"/>
  <c r="V59" i="38"/>
  <c r="K20" i="39" s="1"/>
  <c r="T59" i="38"/>
  <c r="I20" i="39" s="1"/>
  <c r="S59" i="38"/>
  <c r="H20" i="39" s="1"/>
  <c r="R59" i="38"/>
  <c r="G20" i="39" s="1"/>
  <c r="O59" i="38"/>
  <c r="N59" i="38"/>
  <c r="E20" i="39" s="1"/>
  <c r="M59" i="38"/>
  <c r="D20" i="39" s="1"/>
  <c r="K59" i="38"/>
  <c r="C20" i="39" s="1"/>
  <c r="J59" i="38"/>
  <c r="B20" i="39" s="1"/>
  <c r="AG58" i="38"/>
  <c r="AC58" i="38"/>
  <c r="Y58" i="38"/>
  <c r="U58" i="38"/>
  <c r="AG57" i="38"/>
  <c r="AC57" i="38"/>
  <c r="Y57" i="38"/>
  <c r="U57" i="38"/>
  <c r="AF55" i="38"/>
  <c r="U19" i="39" s="1"/>
  <c r="AE55" i="38"/>
  <c r="T19" i="39" s="1"/>
  <c r="AD55" i="38"/>
  <c r="S19" i="39" s="1"/>
  <c r="AB55" i="38"/>
  <c r="Q19" i="39" s="1"/>
  <c r="AA55" i="38"/>
  <c r="Z55" i="38"/>
  <c r="O19" i="39" s="1"/>
  <c r="X55" i="38"/>
  <c r="M19" i="39" s="1"/>
  <c r="W55" i="38"/>
  <c r="L19" i="39" s="1"/>
  <c r="V55" i="38"/>
  <c r="K19" i="39" s="1"/>
  <c r="T55" i="38"/>
  <c r="I19" i="39" s="1"/>
  <c r="S55" i="38"/>
  <c r="H19" i="39" s="1"/>
  <c r="R55" i="38"/>
  <c r="G19" i="39" s="1"/>
  <c r="O55" i="38"/>
  <c r="F19" i="39" s="1"/>
  <c r="N55" i="38"/>
  <c r="E19" i="39" s="1"/>
  <c r="M55" i="38"/>
  <c r="D19" i="39" s="1"/>
  <c r="K55" i="38"/>
  <c r="C19" i="39" s="1"/>
  <c r="J55" i="38"/>
  <c r="B19" i="39" s="1"/>
  <c r="AG54" i="38"/>
  <c r="AC54" i="38"/>
  <c r="Y54" i="38"/>
  <c r="U54" i="38"/>
  <c r="AG53" i="38"/>
  <c r="AC53" i="38"/>
  <c r="Y53" i="38"/>
  <c r="U53" i="38"/>
  <c r="U55" i="38" s="1"/>
  <c r="J19" i="39" s="1"/>
  <c r="AF51" i="38"/>
  <c r="U18" i="39" s="1"/>
  <c r="AE51" i="38"/>
  <c r="T18" i="39" s="1"/>
  <c r="AD51" i="38"/>
  <c r="S18" i="39" s="1"/>
  <c r="AB51" i="38"/>
  <c r="Q18" i="39" s="1"/>
  <c r="AA51" i="38"/>
  <c r="P18" i="39" s="1"/>
  <c r="Z51" i="38"/>
  <c r="O18" i="39" s="1"/>
  <c r="X51" i="38"/>
  <c r="M18" i="39" s="1"/>
  <c r="W51" i="38"/>
  <c r="L18" i="39" s="1"/>
  <c r="V51" i="38"/>
  <c r="K18" i="39" s="1"/>
  <c r="T51" i="38"/>
  <c r="I18" i="39" s="1"/>
  <c r="S51" i="38"/>
  <c r="H18" i="39" s="1"/>
  <c r="R51" i="38"/>
  <c r="G18" i="39" s="1"/>
  <c r="O51" i="38"/>
  <c r="F18" i="39" s="1"/>
  <c r="N51" i="38"/>
  <c r="E18" i="39" s="1"/>
  <c r="M51" i="38"/>
  <c r="D18" i="39" s="1"/>
  <c r="J51" i="38"/>
  <c r="B18" i="39" s="1"/>
  <c r="AG50" i="38"/>
  <c r="AC50" i="38"/>
  <c r="Y50" i="38"/>
  <c r="U50" i="38"/>
  <c r="AG49" i="38"/>
  <c r="AC49" i="38"/>
  <c r="AC51" i="38" s="1"/>
  <c r="R18" i="39" s="1"/>
  <c r="Y49" i="38"/>
  <c r="U49" i="38"/>
  <c r="U51" i="38" s="1"/>
  <c r="J18" i="39" s="1"/>
  <c r="AF47" i="38"/>
  <c r="U17" i="39" s="1"/>
  <c r="AE47" i="38"/>
  <c r="T17" i="39" s="1"/>
  <c r="AD47" i="38"/>
  <c r="S17" i="39" s="1"/>
  <c r="AB47" i="38"/>
  <c r="Q17" i="39" s="1"/>
  <c r="AA47" i="38"/>
  <c r="P17" i="39" s="1"/>
  <c r="Z47" i="38"/>
  <c r="O17" i="39" s="1"/>
  <c r="X47" i="38"/>
  <c r="M17" i="39" s="1"/>
  <c r="W47" i="38"/>
  <c r="L17" i="39" s="1"/>
  <c r="V47" i="38"/>
  <c r="K17" i="39" s="1"/>
  <c r="T47" i="38"/>
  <c r="I17" i="39" s="1"/>
  <c r="S47" i="38"/>
  <c r="H17" i="39" s="1"/>
  <c r="R47" i="38"/>
  <c r="G17" i="39" s="1"/>
  <c r="O47" i="38"/>
  <c r="F17" i="39" s="1"/>
  <c r="N47" i="38"/>
  <c r="E17" i="39" s="1"/>
  <c r="M47" i="38"/>
  <c r="D17" i="39" s="1"/>
  <c r="K47" i="38"/>
  <c r="C17" i="39" s="1"/>
  <c r="J47" i="38"/>
  <c r="B17" i="39" s="1"/>
  <c r="AG46" i="38"/>
  <c r="AC46" i="38"/>
  <c r="Y46" i="38"/>
  <c r="U46" i="38"/>
  <c r="AG45" i="38"/>
  <c r="AC45" i="38"/>
  <c r="Y45" i="38"/>
  <c r="U45" i="38"/>
  <c r="AF43" i="38"/>
  <c r="U16" i="39" s="1"/>
  <c r="AE43" i="38"/>
  <c r="T16" i="39" s="1"/>
  <c r="AD43" i="38"/>
  <c r="S16" i="39" s="1"/>
  <c r="AB43" i="38"/>
  <c r="Q16" i="39" s="1"/>
  <c r="AA43" i="38"/>
  <c r="P16" i="39" s="1"/>
  <c r="Z43" i="38"/>
  <c r="O16" i="39" s="1"/>
  <c r="X43" i="38"/>
  <c r="M16" i="39" s="1"/>
  <c r="W43" i="38"/>
  <c r="L16" i="39" s="1"/>
  <c r="V43" i="38"/>
  <c r="K16" i="39" s="1"/>
  <c r="T43" i="38"/>
  <c r="I16" i="39" s="1"/>
  <c r="S43" i="38"/>
  <c r="H16" i="39" s="1"/>
  <c r="R43" i="38"/>
  <c r="G16" i="39" s="1"/>
  <c r="O43" i="38"/>
  <c r="F16" i="39" s="1"/>
  <c r="N43" i="38"/>
  <c r="E16" i="39" s="1"/>
  <c r="M43" i="38"/>
  <c r="D16" i="39" s="1"/>
  <c r="K43" i="38"/>
  <c r="C16" i="39" s="1"/>
  <c r="J43" i="38"/>
  <c r="B16" i="39" s="1"/>
  <c r="AG42" i="38"/>
  <c r="AC42" i="38"/>
  <c r="Y42" i="38"/>
  <c r="U42" i="38"/>
  <c r="AG41" i="38"/>
  <c r="AC41" i="38"/>
  <c r="Y41" i="38"/>
  <c r="U41" i="38"/>
  <c r="AF39" i="38"/>
  <c r="U15" i="39" s="1"/>
  <c r="AE39" i="38"/>
  <c r="T15" i="39" s="1"/>
  <c r="AD39" i="38"/>
  <c r="S15" i="39" s="1"/>
  <c r="AB39" i="38"/>
  <c r="Q15" i="39" s="1"/>
  <c r="AA39" i="38"/>
  <c r="Z39" i="38"/>
  <c r="O15" i="39" s="1"/>
  <c r="X39" i="38"/>
  <c r="M15" i="39" s="1"/>
  <c r="W39" i="38"/>
  <c r="L15" i="39" s="1"/>
  <c r="V39" i="38"/>
  <c r="K15" i="39" s="1"/>
  <c r="T39" i="38"/>
  <c r="I15" i="39" s="1"/>
  <c r="S39" i="38"/>
  <c r="H15" i="39" s="1"/>
  <c r="R39" i="38"/>
  <c r="G15" i="39" s="1"/>
  <c r="O39" i="38"/>
  <c r="F15" i="39" s="1"/>
  <c r="N39" i="38"/>
  <c r="E15" i="39" s="1"/>
  <c r="M39" i="38"/>
  <c r="D15" i="39" s="1"/>
  <c r="K39" i="38"/>
  <c r="C15" i="39" s="1"/>
  <c r="J39" i="38"/>
  <c r="B15" i="39" s="1"/>
  <c r="AG38" i="38"/>
  <c r="AC38" i="38"/>
  <c r="Y38" i="38"/>
  <c r="U38" i="38"/>
  <c r="AG37" i="38"/>
  <c r="AC37" i="38"/>
  <c r="Y37" i="38"/>
  <c r="Y39" i="38" s="1"/>
  <c r="N15" i="39" s="1"/>
  <c r="U37" i="38"/>
  <c r="AF35" i="38"/>
  <c r="U14" i="39" s="1"/>
  <c r="AE35" i="38"/>
  <c r="T14" i="39" s="1"/>
  <c r="AD35" i="38"/>
  <c r="S14" i="39" s="1"/>
  <c r="AB35" i="38"/>
  <c r="Q14" i="39" s="1"/>
  <c r="AA35" i="38"/>
  <c r="P14" i="39" s="1"/>
  <c r="Z35" i="38"/>
  <c r="O14" i="39" s="1"/>
  <c r="X35" i="38"/>
  <c r="M14" i="39" s="1"/>
  <c r="W35" i="38"/>
  <c r="L14" i="39" s="1"/>
  <c r="V35" i="38"/>
  <c r="K14" i="39" s="1"/>
  <c r="T35" i="38"/>
  <c r="I14" i="39" s="1"/>
  <c r="S35" i="38"/>
  <c r="H14" i="39" s="1"/>
  <c r="R35" i="38"/>
  <c r="G14" i="39" s="1"/>
  <c r="O35" i="38"/>
  <c r="F14" i="39" s="1"/>
  <c r="N35" i="38"/>
  <c r="E14" i="39" s="1"/>
  <c r="M35" i="38"/>
  <c r="D14" i="39" s="1"/>
  <c r="K35" i="38"/>
  <c r="C14" i="39" s="1"/>
  <c r="J35" i="38"/>
  <c r="B14" i="39" s="1"/>
  <c r="AG34" i="38"/>
  <c r="AC34" i="38"/>
  <c r="Y34" i="38"/>
  <c r="U34" i="38"/>
  <c r="AG33" i="38"/>
  <c r="AC33" i="38"/>
  <c r="Y33" i="38"/>
  <c r="U33" i="38"/>
  <c r="AF31" i="38"/>
  <c r="U13" i="39" s="1"/>
  <c r="AE31" i="38"/>
  <c r="T13" i="39" s="1"/>
  <c r="AD31" i="38"/>
  <c r="S13" i="39" s="1"/>
  <c r="AB31" i="38"/>
  <c r="Q13" i="39" s="1"/>
  <c r="AA31" i="38"/>
  <c r="P13" i="39" s="1"/>
  <c r="Z31" i="38"/>
  <c r="O13" i="39" s="1"/>
  <c r="X31" i="38"/>
  <c r="M13" i="39" s="1"/>
  <c r="W31" i="38"/>
  <c r="L13" i="39" s="1"/>
  <c r="V31" i="38"/>
  <c r="K13" i="39" s="1"/>
  <c r="T31" i="38"/>
  <c r="I13" i="39" s="1"/>
  <c r="S31" i="38"/>
  <c r="H13" i="39" s="1"/>
  <c r="R31" i="38"/>
  <c r="G13" i="39" s="1"/>
  <c r="O31" i="38"/>
  <c r="F13" i="39" s="1"/>
  <c r="N31" i="38"/>
  <c r="E13" i="39" s="1"/>
  <c r="M31" i="38"/>
  <c r="D13" i="39" s="1"/>
  <c r="K31" i="38"/>
  <c r="C13" i="39" s="1"/>
  <c r="J31" i="38"/>
  <c r="B13" i="39" s="1"/>
  <c r="AG30" i="38"/>
  <c r="AC30" i="38"/>
  <c r="Y30" i="38"/>
  <c r="U30" i="38"/>
  <c r="AG29" i="38"/>
  <c r="AC29" i="38"/>
  <c r="Y29" i="38"/>
  <c r="U29" i="38"/>
  <c r="AF27" i="38"/>
  <c r="U12" i="39" s="1"/>
  <c r="AE27" i="38"/>
  <c r="T12" i="39" s="1"/>
  <c r="AD27" i="38"/>
  <c r="S12" i="39" s="1"/>
  <c r="AB27" i="38"/>
  <c r="Q12" i="39" s="1"/>
  <c r="AA27" i="38"/>
  <c r="P12" i="39" s="1"/>
  <c r="Z27" i="38"/>
  <c r="O12" i="39" s="1"/>
  <c r="X27" i="38"/>
  <c r="M12" i="39" s="1"/>
  <c r="W27" i="38"/>
  <c r="L12" i="39" s="1"/>
  <c r="V27" i="38"/>
  <c r="K12" i="39" s="1"/>
  <c r="T27" i="38"/>
  <c r="I12" i="39" s="1"/>
  <c r="S27" i="38"/>
  <c r="H12" i="39" s="1"/>
  <c r="R27" i="38"/>
  <c r="G12" i="39" s="1"/>
  <c r="O27" i="38"/>
  <c r="F12" i="39" s="1"/>
  <c r="N27" i="38"/>
  <c r="E12" i="39" s="1"/>
  <c r="M27" i="38"/>
  <c r="D12" i="39" s="1"/>
  <c r="K27" i="38"/>
  <c r="C12" i="39" s="1"/>
  <c r="J27" i="38"/>
  <c r="B12" i="39" s="1"/>
  <c r="AG26" i="38"/>
  <c r="AC26" i="38"/>
  <c r="Y26" i="38"/>
  <c r="U26" i="38"/>
  <c r="AG25" i="38"/>
  <c r="AC25" i="38"/>
  <c r="Y25" i="38"/>
  <c r="U25" i="38"/>
  <c r="AF23" i="38"/>
  <c r="U11" i="39" s="1"/>
  <c r="AE23" i="38"/>
  <c r="T11" i="39" s="1"/>
  <c r="AD23" i="38"/>
  <c r="S11" i="39" s="1"/>
  <c r="AB23" i="38"/>
  <c r="Q11" i="39" s="1"/>
  <c r="AA23" i="38"/>
  <c r="P11" i="39" s="1"/>
  <c r="Z23" i="38"/>
  <c r="O11" i="39" s="1"/>
  <c r="X23" i="38"/>
  <c r="M11" i="39" s="1"/>
  <c r="W23" i="38"/>
  <c r="L11" i="39" s="1"/>
  <c r="V23" i="38"/>
  <c r="K11" i="39" s="1"/>
  <c r="T23" i="38"/>
  <c r="I11" i="39" s="1"/>
  <c r="S23" i="38"/>
  <c r="H11" i="39" s="1"/>
  <c r="R23" i="38"/>
  <c r="G11" i="39" s="1"/>
  <c r="O23" i="38"/>
  <c r="F11" i="39" s="1"/>
  <c r="N23" i="38"/>
  <c r="E11" i="39" s="1"/>
  <c r="M23" i="38"/>
  <c r="D11" i="39" s="1"/>
  <c r="K23" i="38"/>
  <c r="C11" i="39" s="1"/>
  <c r="J23" i="38"/>
  <c r="B11" i="39" s="1"/>
  <c r="AG22" i="38"/>
  <c r="AC22" i="38"/>
  <c r="Y22" i="38"/>
  <c r="U22" i="38"/>
  <c r="AG21" i="38"/>
  <c r="AC21" i="38"/>
  <c r="Y21" i="38"/>
  <c r="U21" i="38"/>
  <c r="AF19" i="38"/>
  <c r="U10" i="39" s="1"/>
  <c r="AE19" i="38"/>
  <c r="T10" i="39" s="1"/>
  <c r="AD19" i="38"/>
  <c r="S10" i="39" s="1"/>
  <c r="AB19" i="38"/>
  <c r="Q10" i="39" s="1"/>
  <c r="AA19" i="38"/>
  <c r="P10" i="39" s="1"/>
  <c r="Z19" i="38"/>
  <c r="O10" i="39" s="1"/>
  <c r="X19" i="38"/>
  <c r="M10" i="39" s="1"/>
  <c r="W19" i="38"/>
  <c r="L10" i="39" s="1"/>
  <c r="V19" i="38"/>
  <c r="K10" i="39" s="1"/>
  <c r="T19" i="38"/>
  <c r="I10" i="39" s="1"/>
  <c r="S19" i="38"/>
  <c r="H10" i="39" s="1"/>
  <c r="R19" i="38"/>
  <c r="G10" i="39" s="1"/>
  <c r="O19" i="38"/>
  <c r="F10" i="39" s="1"/>
  <c r="N19" i="38"/>
  <c r="E10" i="39" s="1"/>
  <c r="M19" i="38"/>
  <c r="D10" i="39" s="1"/>
  <c r="K19" i="38"/>
  <c r="C10" i="39" s="1"/>
  <c r="J19" i="38"/>
  <c r="B10" i="39" s="1"/>
  <c r="AG18" i="38"/>
  <c r="AC18" i="38"/>
  <c r="Y18" i="38"/>
  <c r="U18" i="38"/>
  <c r="AG17" i="38"/>
  <c r="AC17" i="38"/>
  <c r="Y17" i="38"/>
  <c r="Y19" i="38" s="1"/>
  <c r="N10" i="39" s="1"/>
  <c r="U17" i="38"/>
  <c r="AF15" i="38"/>
  <c r="U9" i="39" s="1"/>
  <c r="AE15" i="38"/>
  <c r="T9" i="39" s="1"/>
  <c r="AD15" i="38"/>
  <c r="S9" i="39" s="1"/>
  <c r="AB15" i="38"/>
  <c r="Q9" i="39" s="1"/>
  <c r="AA15" i="38"/>
  <c r="P9" i="39" s="1"/>
  <c r="Z15" i="38"/>
  <c r="O9" i="39" s="1"/>
  <c r="X15" i="38"/>
  <c r="M9" i="39" s="1"/>
  <c r="W15" i="38"/>
  <c r="L9" i="39" s="1"/>
  <c r="V15" i="38"/>
  <c r="K9" i="39" s="1"/>
  <c r="T15" i="38"/>
  <c r="I9" i="39" s="1"/>
  <c r="S15" i="38"/>
  <c r="H9" i="39" s="1"/>
  <c r="R15" i="38"/>
  <c r="G9" i="39" s="1"/>
  <c r="O15" i="38"/>
  <c r="F9" i="39" s="1"/>
  <c r="N15" i="38"/>
  <c r="E9" i="39" s="1"/>
  <c r="M15" i="38"/>
  <c r="D9" i="39" s="1"/>
  <c r="K15" i="38"/>
  <c r="C9" i="39" s="1"/>
  <c r="J15" i="38"/>
  <c r="B9" i="39" s="1"/>
  <c r="AG14" i="38"/>
  <c r="AC14" i="38"/>
  <c r="AH14" i="38" s="1"/>
  <c r="Y14" i="38"/>
  <c r="U14" i="38"/>
  <c r="AG13" i="38"/>
  <c r="AC13" i="38"/>
  <c r="Y13" i="38"/>
  <c r="U13" i="38"/>
  <c r="U15" i="38" s="1"/>
  <c r="J9" i="39" s="1"/>
  <c r="AF11" i="38"/>
  <c r="U8" i="39" s="1"/>
  <c r="AE11" i="38"/>
  <c r="AD11" i="38"/>
  <c r="AB11" i="38"/>
  <c r="Q8" i="39" s="1"/>
  <c r="AA11" i="38"/>
  <c r="P8" i="39" s="1"/>
  <c r="Z11" i="38"/>
  <c r="O8" i="39" s="1"/>
  <c r="X11" i="38"/>
  <c r="W11" i="38"/>
  <c r="V11" i="38"/>
  <c r="T11" i="38"/>
  <c r="I8" i="39" s="1"/>
  <c r="S11" i="38"/>
  <c r="H8" i="39" s="1"/>
  <c r="R11" i="38"/>
  <c r="G8" i="39" s="1"/>
  <c r="O11" i="38"/>
  <c r="F8" i="39" s="1"/>
  <c r="N11" i="38"/>
  <c r="E8" i="39" s="1"/>
  <c r="M11" i="38"/>
  <c r="D8" i="39" s="1"/>
  <c r="K11" i="38"/>
  <c r="J11" i="38"/>
  <c r="B8" i="39" s="1"/>
  <c r="AG10" i="38"/>
  <c r="AC10" i="38"/>
  <c r="Y10" i="38"/>
  <c r="U10" i="38"/>
  <c r="AG9" i="38"/>
  <c r="AC9" i="38"/>
  <c r="Y9" i="38"/>
  <c r="Y11" i="38" s="1"/>
  <c r="N8" i="39" s="1"/>
  <c r="U9" i="38"/>
  <c r="A25" i="37"/>
  <c r="A79" i="36"/>
  <c r="U24" i="37"/>
  <c r="T24" i="37"/>
  <c r="S24" i="37"/>
  <c r="Q24" i="37"/>
  <c r="P24" i="37"/>
  <c r="O24" i="37"/>
  <c r="I24" i="37"/>
  <c r="H24" i="37"/>
  <c r="G24" i="37"/>
  <c r="O78" i="36"/>
  <c r="F24" i="37" s="1"/>
  <c r="N78" i="36"/>
  <c r="M78" i="36"/>
  <c r="C24" i="37"/>
  <c r="J78" i="36"/>
  <c r="B24" i="37" s="1"/>
  <c r="AG77" i="36"/>
  <c r="AC77" i="36"/>
  <c r="AH77" i="36" s="1"/>
  <c r="AI77" i="36" s="1"/>
  <c r="Y77" i="36"/>
  <c r="U77" i="36"/>
  <c r="AG73" i="36"/>
  <c r="V24" i="37" s="1"/>
  <c r="AC73" i="36"/>
  <c r="Y73" i="36"/>
  <c r="N24" i="37" s="1"/>
  <c r="U73" i="36"/>
  <c r="AF71" i="36"/>
  <c r="U23" i="37" s="1"/>
  <c r="AE71" i="36"/>
  <c r="T23" i="37" s="1"/>
  <c r="AD71" i="36"/>
  <c r="S23" i="37" s="1"/>
  <c r="AB71" i="36"/>
  <c r="Q23" i="37" s="1"/>
  <c r="AA71" i="36"/>
  <c r="P23" i="37" s="1"/>
  <c r="Z71" i="36"/>
  <c r="O23" i="37" s="1"/>
  <c r="X71" i="36"/>
  <c r="M23" i="37" s="1"/>
  <c r="W71" i="36"/>
  <c r="L23" i="37" s="1"/>
  <c r="V71" i="36"/>
  <c r="T71" i="36"/>
  <c r="I23" i="37" s="1"/>
  <c r="S71" i="36"/>
  <c r="H23" i="37" s="1"/>
  <c r="R71" i="36"/>
  <c r="G23" i="37" s="1"/>
  <c r="O71" i="36"/>
  <c r="F23" i="37" s="1"/>
  <c r="N71" i="36"/>
  <c r="E23" i="37" s="1"/>
  <c r="M71" i="36"/>
  <c r="D23" i="37" s="1"/>
  <c r="K71" i="36"/>
  <c r="C23" i="37" s="1"/>
  <c r="J71" i="36"/>
  <c r="B23" i="37" s="1"/>
  <c r="AG70" i="36"/>
  <c r="AC70" i="36"/>
  <c r="Y70" i="36"/>
  <c r="U70" i="36"/>
  <c r="AH70" i="36" s="1"/>
  <c r="AG69" i="36"/>
  <c r="AC69" i="36"/>
  <c r="Y69" i="36"/>
  <c r="Y71" i="36" s="1"/>
  <c r="N23" i="37" s="1"/>
  <c r="U69" i="36"/>
  <c r="AF63" i="36"/>
  <c r="U21" i="37" s="1"/>
  <c r="AE63" i="36"/>
  <c r="T21" i="37" s="1"/>
  <c r="AD63" i="36"/>
  <c r="S21" i="37" s="1"/>
  <c r="AB63" i="36"/>
  <c r="Q21" i="37" s="1"/>
  <c r="AA63" i="36"/>
  <c r="P21" i="37" s="1"/>
  <c r="Z63" i="36"/>
  <c r="O21" i="37" s="1"/>
  <c r="X63" i="36"/>
  <c r="M21" i="37" s="1"/>
  <c r="W63" i="36"/>
  <c r="L21" i="37" s="1"/>
  <c r="V63" i="36"/>
  <c r="K21" i="37" s="1"/>
  <c r="T63" i="36"/>
  <c r="I21" i="37" s="1"/>
  <c r="S63" i="36"/>
  <c r="H21" i="37" s="1"/>
  <c r="R63" i="36"/>
  <c r="G21" i="37" s="1"/>
  <c r="O63" i="36"/>
  <c r="F21" i="37" s="1"/>
  <c r="N63" i="36"/>
  <c r="E21" i="37" s="1"/>
  <c r="M63" i="36"/>
  <c r="D21" i="37" s="1"/>
  <c r="K63" i="36"/>
  <c r="C21" i="37" s="1"/>
  <c r="J63" i="36"/>
  <c r="AG62" i="36"/>
  <c r="AC62" i="36"/>
  <c r="Y62" i="36"/>
  <c r="U62" i="36"/>
  <c r="AG61" i="36"/>
  <c r="AC61" i="36"/>
  <c r="Y61" i="36"/>
  <c r="U61" i="36"/>
  <c r="AF59" i="36"/>
  <c r="U20" i="37" s="1"/>
  <c r="AE59" i="36"/>
  <c r="T20" i="37" s="1"/>
  <c r="AD59" i="36"/>
  <c r="S20" i="37" s="1"/>
  <c r="AB59" i="36"/>
  <c r="Q20" i="37" s="1"/>
  <c r="AA59" i="36"/>
  <c r="P20" i="37" s="1"/>
  <c r="Z59" i="36"/>
  <c r="O20" i="37" s="1"/>
  <c r="X59" i="36"/>
  <c r="M20" i="37" s="1"/>
  <c r="W59" i="36"/>
  <c r="L20" i="37" s="1"/>
  <c r="V59" i="36"/>
  <c r="K20" i="37" s="1"/>
  <c r="T59" i="36"/>
  <c r="I20" i="37" s="1"/>
  <c r="S59" i="36"/>
  <c r="H20" i="37" s="1"/>
  <c r="R59" i="36"/>
  <c r="G20" i="37" s="1"/>
  <c r="O59" i="36"/>
  <c r="F20" i="37" s="1"/>
  <c r="N59" i="36"/>
  <c r="E20" i="37" s="1"/>
  <c r="M59" i="36"/>
  <c r="D20" i="37" s="1"/>
  <c r="K59" i="36"/>
  <c r="C20" i="37" s="1"/>
  <c r="J59" i="36"/>
  <c r="B20" i="37" s="1"/>
  <c r="AG58" i="36"/>
  <c r="AC58" i="36"/>
  <c r="AC59" i="36" s="1"/>
  <c r="Y58" i="36"/>
  <c r="U58" i="36"/>
  <c r="AG57" i="36"/>
  <c r="AC57" i="36"/>
  <c r="Y57" i="36"/>
  <c r="U57" i="36"/>
  <c r="AF55" i="36"/>
  <c r="U19" i="37" s="1"/>
  <c r="AE55" i="36"/>
  <c r="T19" i="37" s="1"/>
  <c r="AD55" i="36"/>
  <c r="S19" i="37" s="1"/>
  <c r="AB55" i="36"/>
  <c r="Q19" i="37" s="1"/>
  <c r="AA55" i="36"/>
  <c r="P19" i="37" s="1"/>
  <c r="Z55" i="36"/>
  <c r="O19" i="37" s="1"/>
  <c r="X55" i="36"/>
  <c r="M19" i="37" s="1"/>
  <c r="W55" i="36"/>
  <c r="L19" i="37" s="1"/>
  <c r="V55" i="36"/>
  <c r="K19" i="37" s="1"/>
  <c r="T55" i="36"/>
  <c r="I19" i="37" s="1"/>
  <c r="S55" i="36"/>
  <c r="H19" i="37" s="1"/>
  <c r="R55" i="36"/>
  <c r="G19" i="37" s="1"/>
  <c r="O55" i="36"/>
  <c r="F19" i="37" s="1"/>
  <c r="N55" i="36"/>
  <c r="E19" i="37" s="1"/>
  <c r="M55" i="36"/>
  <c r="D19" i="37" s="1"/>
  <c r="K55" i="36"/>
  <c r="C19" i="37" s="1"/>
  <c r="J55" i="36"/>
  <c r="B19" i="37" s="1"/>
  <c r="AG54" i="36"/>
  <c r="AC54" i="36"/>
  <c r="Y54" i="36"/>
  <c r="U54" i="36"/>
  <c r="AG53" i="36"/>
  <c r="AC53" i="36"/>
  <c r="Y53" i="36"/>
  <c r="U53" i="36"/>
  <c r="AF51" i="36"/>
  <c r="U18" i="37" s="1"/>
  <c r="AE51" i="36"/>
  <c r="T18" i="37" s="1"/>
  <c r="AD51" i="36"/>
  <c r="S18" i="37" s="1"/>
  <c r="AB51" i="36"/>
  <c r="Q18" i="37" s="1"/>
  <c r="AA51" i="36"/>
  <c r="P18" i="37" s="1"/>
  <c r="Z51" i="36"/>
  <c r="O18" i="37" s="1"/>
  <c r="X51" i="36"/>
  <c r="M18" i="37" s="1"/>
  <c r="W51" i="36"/>
  <c r="L18" i="37" s="1"/>
  <c r="V51" i="36"/>
  <c r="K18" i="37" s="1"/>
  <c r="T51" i="36"/>
  <c r="I18" i="37" s="1"/>
  <c r="S51" i="36"/>
  <c r="H18" i="37" s="1"/>
  <c r="R51" i="36"/>
  <c r="G18" i="37" s="1"/>
  <c r="O51" i="36"/>
  <c r="F18" i="37" s="1"/>
  <c r="N51" i="36"/>
  <c r="E18" i="37" s="1"/>
  <c r="M51" i="36"/>
  <c r="D18" i="37" s="1"/>
  <c r="J51" i="36"/>
  <c r="B18" i="37" s="1"/>
  <c r="AG50" i="36"/>
  <c r="AC50" i="36"/>
  <c r="Y50" i="36"/>
  <c r="U50" i="36"/>
  <c r="AG49" i="36"/>
  <c r="AC49" i="36"/>
  <c r="Y49" i="36"/>
  <c r="U49" i="36"/>
  <c r="AF47" i="36"/>
  <c r="U17" i="37" s="1"/>
  <c r="AE47" i="36"/>
  <c r="T17" i="37" s="1"/>
  <c r="AD47" i="36"/>
  <c r="S17" i="37" s="1"/>
  <c r="AB47" i="36"/>
  <c r="Q17" i="37" s="1"/>
  <c r="AA47" i="36"/>
  <c r="P17" i="37" s="1"/>
  <c r="Z47" i="36"/>
  <c r="O17" i="37" s="1"/>
  <c r="X47" i="36"/>
  <c r="W47" i="36"/>
  <c r="L17" i="37" s="1"/>
  <c r="V47" i="36"/>
  <c r="K17" i="37" s="1"/>
  <c r="T47" i="36"/>
  <c r="I17" i="37" s="1"/>
  <c r="S47" i="36"/>
  <c r="H17" i="37" s="1"/>
  <c r="R47" i="36"/>
  <c r="G17" i="37" s="1"/>
  <c r="O47" i="36"/>
  <c r="F17" i="37" s="1"/>
  <c r="N47" i="36"/>
  <c r="E17" i="37" s="1"/>
  <c r="M47" i="36"/>
  <c r="D17" i="37" s="1"/>
  <c r="K47" i="36"/>
  <c r="C17" i="37" s="1"/>
  <c r="J47" i="36"/>
  <c r="B17" i="37" s="1"/>
  <c r="AG46" i="36"/>
  <c r="AC46" i="36"/>
  <c r="Y46" i="36"/>
  <c r="U46" i="36"/>
  <c r="AG45" i="36"/>
  <c r="AC45" i="36"/>
  <c r="Y45" i="36"/>
  <c r="U45" i="36"/>
  <c r="AF43" i="36"/>
  <c r="U16" i="37" s="1"/>
  <c r="AE43" i="36"/>
  <c r="T16" i="37" s="1"/>
  <c r="AD43" i="36"/>
  <c r="S16" i="37" s="1"/>
  <c r="AB43" i="36"/>
  <c r="Q16" i="37" s="1"/>
  <c r="AA43" i="36"/>
  <c r="P16" i="37" s="1"/>
  <c r="Z43" i="36"/>
  <c r="O16" i="37" s="1"/>
  <c r="X43" i="36"/>
  <c r="M16" i="37" s="1"/>
  <c r="W43" i="36"/>
  <c r="L16" i="37" s="1"/>
  <c r="V43" i="36"/>
  <c r="K16" i="37" s="1"/>
  <c r="T43" i="36"/>
  <c r="I16" i="37" s="1"/>
  <c r="S43" i="36"/>
  <c r="H16" i="37" s="1"/>
  <c r="R43" i="36"/>
  <c r="G16" i="37" s="1"/>
  <c r="O43" i="36"/>
  <c r="F16" i="37" s="1"/>
  <c r="N43" i="36"/>
  <c r="E16" i="37" s="1"/>
  <c r="M43" i="36"/>
  <c r="D16" i="37" s="1"/>
  <c r="K43" i="36"/>
  <c r="C16" i="37" s="1"/>
  <c r="J43" i="36"/>
  <c r="B16" i="37" s="1"/>
  <c r="AG42" i="36"/>
  <c r="AC42" i="36"/>
  <c r="Y42" i="36"/>
  <c r="U42" i="36"/>
  <c r="AG41" i="36"/>
  <c r="AC41" i="36"/>
  <c r="Y41" i="36"/>
  <c r="U41" i="36"/>
  <c r="AF39" i="36"/>
  <c r="U15" i="37" s="1"/>
  <c r="AE39" i="36"/>
  <c r="T15" i="37" s="1"/>
  <c r="AD39" i="36"/>
  <c r="S15" i="37" s="1"/>
  <c r="AB39" i="36"/>
  <c r="Q15" i="37" s="1"/>
  <c r="AA39" i="36"/>
  <c r="P15" i="37" s="1"/>
  <c r="Z39" i="36"/>
  <c r="O15" i="37" s="1"/>
  <c r="X39" i="36"/>
  <c r="M15" i="37" s="1"/>
  <c r="W39" i="36"/>
  <c r="L15" i="37" s="1"/>
  <c r="V39" i="36"/>
  <c r="K15" i="37" s="1"/>
  <c r="T39" i="36"/>
  <c r="I15" i="37" s="1"/>
  <c r="S39" i="36"/>
  <c r="H15" i="37" s="1"/>
  <c r="R39" i="36"/>
  <c r="G15" i="37" s="1"/>
  <c r="O39" i="36"/>
  <c r="F15" i="37" s="1"/>
  <c r="N39" i="36"/>
  <c r="E15" i="37" s="1"/>
  <c r="M39" i="36"/>
  <c r="D15" i="37" s="1"/>
  <c r="K39" i="36"/>
  <c r="C15" i="37" s="1"/>
  <c r="J39" i="36"/>
  <c r="B15" i="37" s="1"/>
  <c r="AG38" i="36"/>
  <c r="AC38" i="36"/>
  <c r="Y38" i="36"/>
  <c r="U38" i="36"/>
  <c r="AG37" i="36"/>
  <c r="AC37" i="36"/>
  <c r="AC39" i="36" s="1"/>
  <c r="R15" i="37" s="1"/>
  <c r="Y37" i="36"/>
  <c r="Y39" i="36" s="1"/>
  <c r="N15" i="37" s="1"/>
  <c r="U37" i="36"/>
  <c r="AF35" i="36"/>
  <c r="U14" i="37" s="1"/>
  <c r="AE35" i="36"/>
  <c r="T14" i="37" s="1"/>
  <c r="AD35" i="36"/>
  <c r="S14" i="37" s="1"/>
  <c r="AB35" i="36"/>
  <c r="Q14" i="37" s="1"/>
  <c r="AA35" i="36"/>
  <c r="P14" i="37" s="1"/>
  <c r="Z35" i="36"/>
  <c r="O14" i="37" s="1"/>
  <c r="X35" i="36"/>
  <c r="M14" i="37" s="1"/>
  <c r="W35" i="36"/>
  <c r="L14" i="37" s="1"/>
  <c r="V35" i="36"/>
  <c r="K14" i="37" s="1"/>
  <c r="T35" i="36"/>
  <c r="I14" i="37" s="1"/>
  <c r="S35" i="36"/>
  <c r="H14" i="37" s="1"/>
  <c r="R35" i="36"/>
  <c r="G14" i="37" s="1"/>
  <c r="O35" i="36"/>
  <c r="F14" i="37" s="1"/>
  <c r="N35" i="36"/>
  <c r="E14" i="37" s="1"/>
  <c r="M35" i="36"/>
  <c r="D14" i="37" s="1"/>
  <c r="K35" i="36"/>
  <c r="C14" i="37" s="1"/>
  <c r="J35" i="36"/>
  <c r="B14" i="37" s="1"/>
  <c r="AG34" i="36"/>
  <c r="AC34" i="36"/>
  <c r="Y34" i="36"/>
  <c r="U34" i="36"/>
  <c r="AG33" i="36"/>
  <c r="AG35" i="36" s="1"/>
  <c r="V14" i="37" s="1"/>
  <c r="AC33" i="36"/>
  <c r="Y33" i="36"/>
  <c r="Y35" i="36" s="1"/>
  <c r="N14" i="37" s="1"/>
  <c r="U33" i="36"/>
  <c r="AF31" i="36"/>
  <c r="U13" i="37" s="1"/>
  <c r="AE31" i="36"/>
  <c r="T13" i="37" s="1"/>
  <c r="AD31" i="36"/>
  <c r="S13" i="37" s="1"/>
  <c r="AB31" i="36"/>
  <c r="Q13" i="37" s="1"/>
  <c r="AA31" i="36"/>
  <c r="P13" i="37" s="1"/>
  <c r="Z31" i="36"/>
  <c r="O13" i="37" s="1"/>
  <c r="X31" i="36"/>
  <c r="M13" i="37" s="1"/>
  <c r="W31" i="36"/>
  <c r="L13" i="37" s="1"/>
  <c r="V31" i="36"/>
  <c r="K13" i="37" s="1"/>
  <c r="T31" i="36"/>
  <c r="I13" i="37" s="1"/>
  <c r="S31" i="36"/>
  <c r="H13" i="37" s="1"/>
  <c r="R31" i="36"/>
  <c r="G13" i="37" s="1"/>
  <c r="O31" i="36"/>
  <c r="F13" i="37" s="1"/>
  <c r="N31" i="36"/>
  <c r="E13" i="37" s="1"/>
  <c r="M31" i="36"/>
  <c r="D13" i="37" s="1"/>
  <c r="K31" i="36"/>
  <c r="C13" i="37" s="1"/>
  <c r="J31" i="36"/>
  <c r="B13" i="37" s="1"/>
  <c r="AG30" i="36"/>
  <c r="AC30" i="36"/>
  <c r="Y30" i="36"/>
  <c r="U30" i="36"/>
  <c r="AG29" i="36"/>
  <c r="AC29" i="36"/>
  <c r="Y29" i="36"/>
  <c r="Y31" i="36" s="1"/>
  <c r="N13" i="37" s="1"/>
  <c r="U29" i="36"/>
  <c r="AF27" i="36"/>
  <c r="U12" i="37" s="1"/>
  <c r="AE27" i="36"/>
  <c r="T12" i="37" s="1"/>
  <c r="AD27" i="36"/>
  <c r="S12" i="37" s="1"/>
  <c r="AB27" i="36"/>
  <c r="Q12" i="37" s="1"/>
  <c r="AA27" i="36"/>
  <c r="P12" i="37" s="1"/>
  <c r="Z27" i="36"/>
  <c r="O12" i="37" s="1"/>
  <c r="X27" i="36"/>
  <c r="M12" i="37" s="1"/>
  <c r="W27" i="36"/>
  <c r="L12" i="37" s="1"/>
  <c r="V27" i="36"/>
  <c r="K12" i="37" s="1"/>
  <c r="T27" i="36"/>
  <c r="I12" i="37" s="1"/>
  <c r="S27" i="36"/>
  <c r="H12" i="37" s="1"/>
  <c r="R27" i="36"/>
  <c r="G12" i="37" s="1"/>
  <c r="O27" i="36"/>
  <c r="F12" i="37" s="1"/>
  <c r="N27" i="36"/>
  <c r="E12" i="37" s="1"/>
  <c r="M27" i="36"/>
  <c r="D12" i="37" s="1"/>
  <c r="K27" i="36"/>
  <c r="C12" i="37" s="1"/>
  <c r="J27" i="36"/>
  <c r="B12" i="37" s="1"/>
  <c r="AG26" i="36"/>
  <c r="AC26" i="36"/>
  <c r="Y26" i="36"/>
  <c r="U26" i="36"/>
  <c r="AH26" i="36" s="1"/>
  <c r="AG25" i="36"/>
  <c r="AG27" i="36" s="1"/>
  <c r="V12" i="37" s="1"/>
  <c r="AC25" i="36"/>
  <c r="AC27" i="36" s="1"/>
  <c r="R12" i="37" s="1"/>
  <c r="Y25" i="36"/>
  <c r="U25" i="36"/>
  <c r="AF23" i="36"/>
  <c r="U11" i="37" s="1"/>
  <c r="AE23" i="36"/>
  <c r="T11" i="37" s="1"/>
  <c r="AD23" i="36"/>
  <c r="S11" i="37" s="1"/>
  <c r="AB23" i="36"/>
  <c r="Q11" i="37" s="1"/>
  <c r="AA23" i="36"/>
  <c r="P11" i="37" s="1"/>
  <c r="Z23" i="36"/>
  <c r="X23" i="36"/>
  <c r="M11" i="37" s="1"/>
  <c r="W23" i="36"/>
  <c r="L11" i="37" s="1"/>
  <c r="V23" i="36"/>
  <c r="K11" i="37" s="1"/>
  <c r="T23" i="36"/>
  <c r="I11" i="37" s="1"/>
  <c r="S23" i="36"/>
  <c r="H11" i="37" s="1"/>
  <c r="R23" i="36"/>
  <c r="G11" i="37" s="1"/>
  <c r="O23" i="36"/>
  <c r="F11" i="37" s="1"/>
  <c r="N23" i="36"/>
  <c r="E11" i="37" s="1"/>
  <c r="M23" i="36"/>
  <c r="D11" i="37" s="1"/>
  <c r="K23" i="36"/>
  <c r="C11" i="37" s="1"/>
  <c r="J23" i="36"/>
  <c r="B11" i="37" s="1"/>
  <c r="AG22" i="36"/>
  <c r="AC22" i="36"/>
  <c r="Y22" i="36"/>
  <c r="U22" i="36"/>
  <c r="AG21" i="36"/>
  <c r="AC21" i="36"/>
  <c r="Y21" i="36"/>
  <c r="U21" i="36"/>
  <c r="AF19" i="36"/>
  <c r="U10" i="37" s="1"/>
  <c r="AE19" i="36"/>
  <c r="T10" i="37" s="1"/>
  <c r="AD19" i="36"/>
  <c r="S10" i="37" s="1"/>
  <c r="AB19" i="36"/>
  <c r="Q10" i="37" s="1"/>
  <c r="AA19" i="36"/>
  <c r="P10" i="37" s="1"/>
  <c r="Z19" i="36"/>
  <c r="O10" i="37" s="1"/>
  <c r="X19" i="36"/>
  <c r="M10" i="37" s="1"/>
  <c r="W19" i="36"/>
  <c r="L10" i="37" s="1"/>
  <c r="V19" i="36"/>
  <c r="K10" i="37" s="1"/>
  <c r="T19" i="36"/>
  <c r="I10" i="37" s="1"/>
  <c r="S19" i="36"/>
  <c r="H10" i="37" s="1"/>
  <c r="R19" i="36"/>
  <c r="G10" i="37" s="1"/>
  <c r="O19" i="36"/>
  <c r="F10" i="37" s="1"/>
  <c r="N19" i="36"/>
  <c r="E10" i="37" s="1"/>
  <c r="M19" i="36"/>
  <c r="D10" i="37" s="1"/>
  <c r="K19" i="36"/>
  <c r="C10" i="37" s="1"/>
  <c r="J19" i="36"/>
  <c r="B10" i="37" s="1"/>
  <c r="AG18" i="36"/>
  <c r="AC18" i="36"/>
  <c r="Y18" i="36"/>
  <c r="U18" i="36"/>
  <c r="AG17" i="36"/>
  <c r="AC17" i="36"/>
  <c r="Y17" i="36"/>
  <c r="U17" i="36"/>
  <c r="AF15" i="36"/>
  <c r="U9" i="37" s="1"/>
  <c r="AE15" i="36"/>
  <c r="T9" i="37" s="1"/>
  <c r="AD15" i="36"/>
  <c r="S9" i="37" s="1"/>
  <c r="AB15" i="36"/>
  <c r="Q9" i="37" s="1"/>
  <c r="AA15" i="36"/>
  <c r="P9" i="37" s="1"/>
  <c r="Z15" i="36"/>
  <c r="O9" i="37" s="1"/>
  <c r="X15" i="36"/>
  <c r="M9" i="37" s="1"/>
  <c r="W15" i="36"/>
  <c r="L9" i="37" s="1"/>
  <c r="V15" i="36"/>
  <c r="K9" i="37" s="1"/>
  <c r="T15" i="36"/>
  <c r="I9" i="37" s="1"/>
  <c r="S15" i="36"/>
  <c r="H9" i="37" s="1"/>
  <c r="R15" i="36"/>
  <c r="G9" i="37" s="1"/>
  <c r="O15" i="36"/>
  <c r="F9" i="37" s="1"/>
  <c r="N15" i="36"/>
  <c r="E9" i="37" s="1"/>
  <c r="M15" i="36"/>
  <c r="D9" i="37" s="1"/>
  <c r="K15" i="36"/>
  <c r="C9" i="37" s="1"/>
  <c r="J15" i="36"/>
  <c r="B9" i="37" s="1"/>
  <c r="AG14" i="36"/>
  <c r="AC14" i="36"/>
  <c r="Y14" i="36"/>
  <c r="U14" i="36"/>
  <c r="AG13" i="36"/>
  <c r="AC13" i="36"/>
  <c r="Y13" i="36"/>
  <c r="U13" i="36"/>
  <c r="AF11" i="36"/>
  <c r="AE11" i="36"/>
  <c r="T8" i="37" s="1"/>
  <c r="AD11" i="36"/>
  <c r="S8" i="37" s="1"/>
  <c r="AB11" i="36"/>
  <c r="Q8" i="37" s="1"/>
  <c r="AA11" i="36"/>
  <c r="P8" i="37" s="1"/>
  <c r="Z11" i="36"/>
  <c r="O8" i="37" s="1"/>
  <c r="X11" i="36"/>
  <c r="M8" i="37" s="1"/>
  <c r="W11" i="36"/>
  <c r="L8" i="37" s="1"/>
  <c r="V11" i="36"/>
  <c r="T11" i="36"/>
  <c r="I8" i="37" s="1"/>
  <c r="S11" i="36"/>
  <c r="H8" i="37" s="1"/>
  <c r="R11" i="36"/>
  <c r="G8" i="37" s="1"/>
  <c r="O11" i="36"/>
  <c r="F8" i="37" s="1"/>
  <c r="N11" i="36"/>
  <c r="E8" i="37" s="1"/>
  <c r="M11" i="36"/>
  <c r="D8" i="37" s="1"/>
  <c r="K11" i="36"/>
  <c r="C8" i="37" s="1"/>
  <c r="J11" i="36"/>
  <c r="B8" i="37" s="1"/>
  <c r="AG10" i="36"/>
  <c r="AC10" i="36"/>
  <c r="Y10" i="36"/>
  <c r="U10" i="36"/>
  <c r="AG9" i="36"/>
  <c r="AC9" i="36"/>
  <c r="Y9" i="36"/>
  <c r="U9" i="36"/>
  <c r="A25" i="35"/>
  <c r="A76" i="34"/>
  <c r="AF75" i="34"/>
  <c r="AE75" i="34"/>
  <c r="AD75" i="34"/>
  <c r="AB75" i="34"/>
  <c r="AA75" i="34"/>
  <c r="Z75" i="34"/>
  <c r="X75" i="34"/>
  <c r="W75" i="34"/>
  <c r="V75" i="34"/>
  <c r="T75" i="34"/>
  <c r="S75" i="34"/>
  <c r="R75" i="34"/>
  <c r="O75" i="34"/>
  <c r="N75" i="34"/>
  <c r="M75" i="34"/>
  <c r="K75" i="34"/>
  <c r="J75" i="34"/>
  <c r="AG74" i="34"/>
  <c r="AC74" i="34"/>
  <c r="Y74" i="34"/>
  <c r="U74" i="34"/>
  <c r="AG73" i="34"/>
  <c r="AG75" i="34" s="1"/>
  <c r="AC73" i="34"/>
  <c r="AC75" i="34" s="1"/>
  <c r="Y73" i="34"/>
  <c r="Y75" i="34" s="1"/>
  <c r="U73" i="34"/>
  <c r="U75" i="34" s="1"/>
  <c r="AF71" i="34"/>
  <c r="AE71" i="34"/>
  <c r="AD71" i="34"/>
  <c r="AB71" i="34"/>
  <c r="AA71" i="34"/>
  <c r="Z71" i="34"/>
  <c r="X71" i="34"/>
  <c r="W71" i="34"/>
  <c r="V71" i="34"/>
  <c r="T71" i="34"/>
  <c r="S71" i="34"/>
  <c r="R71" i="34"/>
  <c r="O71" i="34"/>
  <c r="N71" i="34"/>
  <c r="M71" i="34"/>
  <c r="K71" i="34"/>
  <c r="J71" i="34"/>
  <c r="AG70" i="34"/>
  <c r="AC70" i="34"/>
  <c r="Y70" i="34"/>
  <c r="U70" i="34"/>
  <c r="AG69" i="34"/>
  <c r="AG71" i="34" s="1"/>
  <c r="AC69" i="34"/>
  <c r="AC71" i="34" s="1"/>
  <c r="Y69" i="34"/>
  <c r="Y71" i="34" s="1"/>
  <c r="U69" i="34"/>
  <c r="AH69" i="34" s="1"/>
  <c r="AI69" i="34" s="1"/>
  <c r="AF63" i="34"/>
  <c r="AE63" i="34"/>
  <c r="AD63" i="34"/>
  <c r="AB63" i="34"/>
  <c r="AA63" i="34"/>
  <c r="Z63" i="34"/>
  <c r="X63" i="34"/>
  <c r="W63" i="34"/>
  <c r="V63" i="34"/>
  <c r="T63" i="34"/>
  <c r="S63" i="34"/>
  <c r="R63" i="34"/>
  <c r="O63" i="34"/>
  <c r="N63" i="34"/>
  <c r="M63" i="34"/>
  <c r="K63" i="34"/>
  <c r="J63" i="34"/>
  <c r="AG62" i="34"/>
  <c r="AC62" i="34"/>
  <c r="Y62" i="34"/>
  <c r="U62" i="34"/>
  <c r="AG61" i="34"/>
  <c r="AC61" i="34"/>
  <c r="Y61" i="34"/>
  <c r="U61" i="34"/>
  <c r="U63" i="34" s="1"/>
  <c r="AF59" i="34"/>
  <c r="AE59" i="34"/>
  <c r="AD59" i="34"/>
  <c r="AB59" i="34"/>
  <c r="AA59" i="34"/>
  <c r="Z59" i="34"/>
  <c r="X59" i="34"/>
  <c r="W59" i="34"/>
  <c r="V59" i="34"/>
  <c r="T59" i="34"/>
  <c r="S59" i="34"/>
  <c r="R59" i="34"/>
  <c r="O59" i="34"/>
  <c r="N59" i="34"/>
  <c r="M59" i="34"/>
  <c r="K59" i="34"/>
  <c r="J59" i="34"/>
  <c r="AG58" i="34"/>
  <c r="AC58" i="34"/>
  <c r="Y58" i="34"/>
  <c r="Y59" i="34" s="1"/>
  <c r="U58" i="34"/>
  <c r="AG57" i="34"/>
  <c r="AC57" i="34"/>
  <c r="Y57" i="34"/>
  <c r="U57" i="34"/>
  <c r="AF55" i="34"/>
  <c r="AE55" i="34"/>
  <c r="AD55" i="34"/>
  <c r="AB55" i="34"/>
  <c r="AA55" i="34"/>
  <c r="Z55" i="34"/>
  <c r="X55" i="34"/>
  <c r="W55" i="34"/>
  <c r="V55" i="34"/>
  <c r="T55" i="34"/>
  <c r="S55" i="34"/>
  <c r="R55" i="34"/>
  <c r="O55" i="34"/>
  <c r="N55" i="34"/>
  <c r="M55" i="34"/>
  <c r="K55" i="34"/>
  <c r="J55" i="34"/>
  <c r="AG54" i="34"/>
  <c r="AC54" i="34"/>
  <c r="Y54" i="34"/>
  <c r="AH54" i="34" s="1"/>
  <c r="U54" i="34"/>
  <c r="AG53" i="34"/>
  <c r="AC53" i="34"/>
  <c r="AC55" i="34" s="1"/>
  <c r="Y53" i="34"/>
  <c r="U53" i="34"/>
  <c r="U55" i="34" s="1"/>
  <c r="AF51" i="34"/>
  <c r="AE51" i="34"/>
  <c r="AD51" i="34"/>
  <c r="AB51" i="34"/>
  <c r="AA51" i="34"/>
  <c r="Z51" i="34"/>
  <c r="X51" i="34"/>
  <c r="W51" i="34"/>
  <c r="V51" i="34"/>
  <c r="T51" i="34"/>
  <c r="S51" i="34"/>
  <c r="R51" i="34"/>
  <c r="O51" i="34"/>
  <c r="N51" i="34"/>
  <c r="M51" i="34"/>
  <c r="J51" i="34"/>
  <c r="AG50" i="34"/>
  <c r="AC50" i="34"/>
  <c r="Y50" i="34"/>
  <c r="AH50" i="34" s="1"/>
  <c r="AI50" i="34" s="1"/>
  <c r="U50" i="34"/>
  <c r="AG49" i="34"/>
  <c r="AC49" i="34"/>
  <c r="AC51" i="34" s="1"/>
  <c r="Y49" i="34"/>
  <c r="U49" i="34"/>
  <c r="AF47" i="34"/>
  <c r="AE47" i="34"/>
  <c r="AD47" i="34"/>
  <c r="AB47" i="34"/>
  <c r="AA47" i="34"/>
  <c r="Z47" i="34"/>
  <c r="X47" i="34"/>
  <c r="W47" i="34"/>
  <c r="V47" i="34"/>
  <c r="T47" i="34"/>
  <c r="S47" i="34"/>
  <c r="R47" i="34"/>
  <c r="O47" i="34"/>
  <c r="N47" i="34"/>
  <c r="M47" i="34"/>
  <c r="K47" i="34"/>
  <c r="J47" i="34"/>
  <c r="AH46" i="34"/>
  <c r="AG46" i="34"/>
  <c r="AC46" i="34"/>
  <c r="Y46" i="34"/>
  <c r="U46" i="34"/>
  <c r="AG45" i="34"/>
  <c r="AG47" i="34" s="1"/>
  <c r="AC45" i="34"/>
  <c r="Y45" i="34"/>
  <c r="U45" i="34"/>
  <c r="U47" i="34" s="1"/>
  <c r="AF43" i="34"/>
  <c r="AE43" i="34"/>
  <c r="AD43" i="34"/>
  <c r="AB43" i="34"/>
  <c r="AA43" i="34"/>
  <c r="Z43" i="34"/>
  <c r="X43" i="34"/>
  <c r="W43" i="34"/>
  <c r="V43" i="34"/>
  <c r="T43" i="34"/>
  <c r="S43" i="34"/>
  <c r="R43" i="34"/>
  <c r="O43" i="34"/>
  <c r="N43" i="34"/>
  <c r="M43" i="34"/>
  <c r="K43" i="34"/>
  <c r="J43" i="34"/>
  <c r="AG42" i="34"/>
  <c r="AC42" i="34"/>
  <c r="Y42" i="34"/>
  <c r="U42" i="34"/>
  <c r="AH42" i="34" s="1"/>
  <c r="AG41" i="34"/>
  <c r="AC41" i="34"/>
  <c r="Y41" i="34"/>
  <c r="AH41" i="34" s="1"/>
  <c r="U41" i="34"/>
  <c r="AF39" i="34"/>
  <c r="AE39" i="34"/>
  <c r="AD39" i="34"/>
  <c r="AB39" i="34"/>
  <c r="AA39" i="34"/>
  <c r="Z39" i="34"/>
  <c r="X39" i="34"/>
  <c r="W39" i="34"/>
  <c r="V39" i="34"/>
  <c r="T39" i="34"/>
  <c r="S39" i="34"/>
  <c r="R39" i="34"/>
  <c r="O39" i="34"/>
  <c r="N39" i="34"/>
  <c r="M39" i="34"/>
  <c r="K39" i="34"/>
  <c r="J39" i="34"/>
  <c r="AG38" i="34"/>
  <c r="AC38" i="34"/>
  <c r="Y38" i="34"/>
  <c r="U38" i="34"/>
  <c r="AG37" i="34"/>
  <c r="AC37" i="34"/>
  <c r="Y37" i="34"/>
  <c r="Y39" i="34" s="1"/>
  <c r="U37" i="34"/>
  <c r="AF35" i="34"/>
  <c r="AE35" i="34"/>
  <c r="AD35" i="34"/>
  <c r="AB35" i="34"/>
  <c r="AA35" i="34"/>
  <c r="Z35" i="34"/>
  <c r="X35" i="34"/>
  <c r="W35" i="34"/>
  <c r="V35" i="34"/>
  <c r="T35" i="34"/>
  <c r="S35" i="34"/>
  <c r="R35" i="34"/>
  <c r="O35" i="34"/>
  <c r="N35" i="34"/>
  <c r="M35" i="34"/>
  <c r="K35" i="34"/>
  <c r="J35" i="34"/>
  <c r="AG34" i="34"/>
  <c r="AC34" i="34"/>
  <c r="Y34" i="34"/>
  <c r="AH34" i="34" s="1"/>
  <c r="AI34" i="34" s="1"/>
  <c r="U34" i="34"/>
  <c r="AG33" i="34"/>
  <c r="AG35" i="34" s="1"/>
  <c r="AC33" i="34"/>
  <c r="AC35" i="34" s="1"/>
  <c r="Y33" i="34"/>
  <c r="U33" i="34"/>
  <c r="AH33" i="34" s="1"/>
  <c r="AF31" i="34"/>
  <c r="AE31" i="34"/>
  <c r="AD31" i="34"/>
  <c r="AB31" i="34"/>
  <c r="AA31" i="34"/>
  <c r="Z31" i="34"/>
  <c r="X31" i="34"/>
  <c r="W31" i="34"/>
  <c r="V31" i="34"/>
  <c r="T31" i="34"/>
  <c r="S31" i="34"/>
  <c r="R31" i="34"/>
  <c r="O31" i="34"/>
  <c r="N31" i="34"/>
  <c r="M31" i="34"/>
  <c r="K31" i="34"/>
  <c r="J31" i="34"/>
  <c r="AG30" i="34"/>
  <c r="AC30" i="34"/>
  <c r="AC31" i="34" s="1"/>
  <c r="Y30" i="34"/>
  <c r="U30" i="34"/>
  <c r="AH30" i="34" s="1"/>
  <c r="AG29" i="34"/>
  <c r="AG31" i="34" s="1"/>
  <c r="AC29" i="34"/>
  <c r="Y29" i="34"/>
  <c r="U29" i="34"/>
  <c r="AH29" i="34" s="1"/>
  <c r="AF27" i="34"/>
  <c r="AE27" i="34"/>
  <c r="AD27" i="34"/>
  <c r="AB27" i="34"/>
  <c r="AA27" i="34"/>
  <c r="Z27" i="34"/>
  <c r="X27" i="34"/>
  <c r="W27" i="34"/>
  <c r="V27" i="34"/>
  <c r="T27" i="34"/>
  <c r="S27" i="34"/>
  <c r="R27" i="34"/>
  <c r="O27" i="34"/>
  <c r="N27" i="34"/>
  <c r="M27" i="34"/>
  <c r="K27" i="34"/>
  <c r="J27" i="34"/>
  <c r="AG26" i="34"/>
  <c r="AC26" i="34"/>
  <c r="Y26" i="34"/>
  <c r="U26" i="34"/>
  <c r="AH26" i="34" s="1"/>
  <c r="AG25" i="34"/>
  <c r="AC25" i="34"/>
  <c r="Y25" i="34"/>
  <c r="AH25" i="34" s="1"/>
  <c r="U25" i="34"/>
  <c r="AF23" i="34"/>
  <c r="AE23" i="34"/>
  <c r="AD23" i="34"/>
  <c r="AB23" i="34"/>
  <c r="AA23" i="34"/>
  <c r="Z23" i="34"/>
  <c r="X23" i="34"/>
  <c r="W23" i="34"/>
  <c r="V23" i="34"/>
  <c r="T23" i="34"/>
  <c r="S23" i="34"/>
  <c r="R23" i="34"/>
  <c r="O23" i="34"/>
  <c r="N23" i="34"/>
  <c r="M23" i="34"/>
  <c r="K23" i="34"/>
  <c r="J23" i="34"/>
  <c r="AG22" i="34"/>
  <c r="AC22" i="34"/>
  <c r="Y22" i="34"/>
  <c r="U22" i="34"/>
  <c r="AG21" i="34"/>
  <c r="AC21" i="34"/>
  <c r="Y21" i="34"/>
  <c r="Y23" i="34" s="1"/>
  <c r="U21" i="34"/>
  <c r="U23" i="34" s="1"/>
  <c r="AF19" i="34"/>
  <c r="AE19" i="34"/>
  <c r="AD19" i="34"/>
  <c r="AB19" i="34"/>
  <c r="AA19" i="34"/>
  <c r="Z19" i="34"/>
  <c r="X19" i="34"/>
  <c r="W19" i="34"/>
  <c r="V19" i="34"/>
  <c r="T19" i="34"/>
  <c r="S19" i="34"/>
  <c r="R19" i="34"/>
  <c r="O19" i="34"/>
  <c r="N19" i="34"/>
  <c r="M19" i="34"/>
  <c r="K19" i="34"/>
  <c r="J19" i="34"/>
  <c r="AG18" i="34"/>
  <c r="AC18" i="34"/>
  <c r="Y18" i="34"/>
  <c r="AH18" i="34" s="1"/>
  <c r="AI18" i="34" s="1"/>
  <c r="U18" i="34"/>
  <c r="AG17" i="34"/>
  <c r="AC17" i="34"/>
  <c r="AC19" i="34" s="1"/>
  <c r="Y17" i="34"/>
  <c r="U17" i="34"/>
  <c r="AH17" i="34" s="1"/>
  <c r="AF15" i="34"/>
  <c r="AE15" i="34"/>
  <c r="AD15" i="34"/>
  <c r="AB15" i="34"/>
  <c r="AA15" i="34"/>
  <c r="Z15" i="34"/>
  <c r="X15" i="34"/>
  <c r="W15" i="34"/>
  <c r="V15" i="34"/>
  <c r="T15" i="34"/>
  <c r="S15" i="34"/>
  <c r="R15" i="34"/>
  <c r="O15" i="34"/>
  <c r="N15" i="34"/>
  <c r="M15" i="34"/>
  <c r="K15" i="34"/>
  <c r="J15" i="34"/>
  <c r="AH14" i="34"/>
  <c r="AG14" i="34"/>
  <c r="AC14" i="34"/>
  <c r="AC15" i="34" s="1"/>
  <c r="Y14" i="34"/>
  <c r="U14" i="34"/>
  <c r="AG13" i="34"/>
  <c r="AG15" i="34" s="1"/>
  <c r="AC13" i="34"/>
  <c r="Y13" i="34"/>
  <c r="U13" i="34"/>
  <c r="AF11" i="34"/>
  <c r="AE11" i="34"/>
  <c r="AD11" i="34"/>
  <c r="AB11" i="34"/>
  <c r="AA11" i="34"/>
  <c r="Z11" i="34"/>
  <c r="X11" i="34"/>
  <c r="W11" i="34"/>
  <c r="V11" i="34"/>
  <c r="T11" i="34"/>
  <c r="S11" i="34"/>
  <c r="R11" i="34"/>
  <c r="O11" i="34"/>
  <c r="N11" i="34"/>
  <c r="M11" i="34"/>
  <c r="K11" i="34"/>
  <c r="J11" i="34"/>
  <c r="AG10" i="34"/>
  <c r="AC10" i="34"/>
  <c r="Y10" i="34"/>
  <c r="U10" i="34"/>
  <c r="AH10" i="34" s="1"/>
  <c r="AG9" i="34"/>
  <c r="AC9" i="34"/>
  <c r="AC11" i="34" s="1"/>
  <c r="Y9" i="34"/>
  <c r="AH9" i="34" s="1"/>
  <c r="U9" i="34"/>
  <c r="A25" i="33"/>
  <c r="A94" i="32"/>
  <c r="T24" i="33"/>
  <c r="S24" i="33"/>
  <c r="Q24" i="33"/>
  <c r="L24" i="33"/>
  <c r="K24" i="33"/>
  <c r="I24" i="33"/>
  <c r="H24" i="33"/>
  <c r="G24" i="33"/>
  <c r="O93" i="32"/>
  <c r="F24" i="33" s="1"/>
  <c r="N93" i="32"/>
  <c r="E24" i="33" s="1"/>
  <c r="M93" i="32"/>
  <c r="D24" i="33" s="1"/>
  <c r="C24" i="33"/>
  <c r="J93" i="32"/>
  <c r="B24" i="33" s="1"/>
  <c r="AG92" i="32"/>
  <c r="AC92" i="32"/>
  <c r="Y92" i="32"/>
  <c r="U92" i="32"/>
  <c r="AG89" i="32"/>
  <c r="AC89" i="32"/>
  <c r="Y89" i="32"/>
  <c r="AF87" i="32"/>
  <c r="U23" i="33" s="1"/>
  <c r="AE87" i="32"/>
  <c r="T23" i="33" s="1"/>
  <c r="AD87" i="32"/>
  <c r="S23" i="33" s="1"/>
  <c r="AB87" i="32"/>
  <c r="Q23" i="33" s="1"/>
  <c r="AA87" i="32"/>
  <c r="P23" i="33" s="1"/>
  <c r="Z87" i="32"/>
  <c r="O23" i="33" s="1"/>
  <c r="X87" i="32"/>
  <c r="M23" i="33" s="1"/>
  <c r="W87" i="32"/>
  <c r="L23" i="33" s="1"/>
  <c r="V87" i="32"/>
  <c r="K23" i="33" s="1"/>
  <c r="T87" i="32"/>
  <c r="I23" i="33" s="1"/>
  <c r="S87" i="32"/>
  <c r="H23" i="33" s="1"/>
  <c r="R87" i="32"/>
  <c r="G23" i="33" s="1"/>
  <c r="O87" i="32"/>
  <c r="F23" i="33" s="1"/>
  <c r="N87" i="32"/>
  <c r="E23" i="33" s="1"/>
  <c r="M87" i="32"/>
  <c r="D23" i="33" s="1"/>
  <c r="K87" i="32"/>
  <c r="C23" i="33" s="1"/>
  <c r="J87" i="32"/>
  <c r="B23" i="33" s="1"/>
  <c r="AG86" i="32"/>
  <c r="AC86" i="32"/>
  <c r="Y86" i="32"/>
  <c r="U86" i="32"/>
  <c r="AG83" i="32"/>
  <c r="AC83" i="32"/>
  <c r="Y83" i="32"/>
  <c r="U83" i="32"/>
  <c r="AF76" i="32"/>
  <c r="U21" i="33" s="1"/>
  <c r="AE76" i="32"/>
  <c r="T21" i="33" s="1"/>
  <c r="AD76" i="32"/>
  <c r="S21" i="33" s="1"/>
  <c r="AB76" i="32"/>
  <c r="Q21" i="33" s="1"/>
  <c r="AA76" i="32"/>
  <c r="P21" i="33" s="1"/>
  <c r="Z76" i="32"/>
  <c r="O21" i="33" s="1"/>
  <c r="X76" i="32"/>
  <c r="M21" i="33" s="1"/>
  <c r="W76" i="32"/>
  <c r="L21" i="33" s="1"/>
  <c r="V76" i="32"/>
  <c r="K21" i="33" s="1"/>
  <c r="T76" i="32"/>
  <c r="I21" i="33" s="1"/>
  <c r="S76" i="32"/>
  <c r="H21" i="33" s="1"/>
  <c r="R76" i="32"/>
  <c r="G21" i="33" s="1"/>
  <c r="O76" i="32"/>
  <c r="F21" i="33" s="1"/>
  <c r="N76" i="32"/>
  <c r="E21" i="33" s="1"/>
  <c r="M76" i="32"/>
  <c r="D21" i="33" s="1"/>
  <c r="K76" i="32"/>
  <c r="C21" i="33" s="1"/>
  <c r="J76" i="32"/>
  <c r="B21" i="33" s="1"/>
  <c r="AG75" i="32"/>
  <c r="AC75" i="32"/>
  <c r="Y75" i="32"/>
  <c r="U75" i="32"/>
  <c r="AG74" i="32"/>
  <c r="AC74" i="32"/>
  <c r="Y74" i="32"/>
  <c r="U74" i="32"/>
  <c r="AF72" i="32"/>
  <c r="U20" i="33" s="1"/>
  <c r="AE72" i="32"/>
  <c r="T20" i="33" s="1"/>
  <c r="AD72" i="32"/>
  <c r="S20" i="33" s="1"/>
  <c r="AB72" i="32"/>
  <c r="Q20" i="33" s="1"/>
  <c r="AA72" i="32"/>
  <c r="P20" i="33" s="1"/>
  <c r="Z72" i="32"/>
  <c r="O20" i="33" s="1"/>
  <c r="X72" i="32"/>
  <c r="M20" i="33" s="1"/>
  <c r="W72" i="32"/>
  <c r="L20" i="33" s="1"/>
  <c r="V72" i="32"/>
  <c r="K20" i="33" s="1"/>
  <c r="T72" i="32"/>
  <c r="I20" i="33" s="1"/>
  <c r="S72" i="32"/>
  <c r="H20" i="33" s="1"/>
  <c r="R72" i="32"/>
  <c r="G20" i="33" s="1"/>
  <c r="O72" i="32"/>
  <c r="F20" i="33" s="1"/>
  <c r="N72" i="32"/>
  <c r="E20" i="33" s="1"/>
  <c r="M72" i="32"/>
  <c r="D20" i="33" s="1"/>
  <c r="K72" i="32"/>
  <c r="C20" i="33" s="1"/>
  <c r="J72" i="32"/>
  <c r="B20" i="33" s="1"/>
  <c r="AG71" i="32"/>
  <c r="AC71" i="32"/>
  <c r="Y71" i="32"/>
  <c r="U71" i="32"/>
  <c r="AG70" i="32"/>
  <c r="AC70" i="32"/>
  <c r="Y70" i="32"/>
  <c r="U70" i="32"/>
  <c r="AF68" i="32"/>
  <c r="U19" i="33" s="1"/>
  <c r="AE68" i="32"/>
  <c r="T19" i="33" s="1"/>
  <c r="AD68" i="32"/>
  <c r="S19" i="33" s="1"/>
  <c r="AB68" i="32"/>
  <c r="Q19" i="33" s="1"/>
  <c r="AA68" i="32"/>
  <c r="P19" i="33" s="1"/>
  <c r="Z68" i="32"/>
  <c r="O19" i="33" s="1"/>
  <c r="X68" i="32"/>
  <c r="M19" i="33" s="1"/>
  <c r="W68" i="32"/>
  <c r="L19" i="33" s="1"/>
  <c r="V68" i="32"/>
  <c r="K19" i="33" s="1"/>
  <c r="T68" i="32"/>
  <c r="I19" i="33" s="1"/>
  <c r="S68" i="32"/>
  <c r="H19" i="33" s="1"/>
  <c r="R68" i="32"/>
  <c r="G19" i="33" s="1"/>
  <c r="O68" i="32"/>
  <c r="F19" i="33" s="1"/>
  <c r="N68" i="32"/>
  <c r="E19" i="33" s="1"/>
  <c r="M68" i="32"/>
  <c r="D19" i="33" s="1"/>
  <c r="K68" i="32"/>
  <c r="C19" i="33" s="1"/>
  <c r="J68" i="32"/>
  <c r="B19" i="33" s="1"/>
  <c r="AG67" i="32"/>
  <c r="AC67" i="32"/>
  <c r="Y67" i="32"/>
  <c r="U67" i="32"/>
  <c r="AG66" i="32"/>
  <c r="AC66" i="32"/>
  <c r="Y66" i="32"/>
  <c r="U66" i="32"/>
  <c r="AF64" i="32"/>
  <c r="U18" i="33" s="1"/>
  <c r="AE64" i="32"/>
  <c r="T18" i="33" s="1"/>
  <c r="AD64" i="32"/>
  <c r="S18" i="33" s="1"/>
  <c r="AB64" i="32"/>
  <c r="Q18" i="33" s="1"/>
  <c r="AA64" i="32"/>
  <c r="P18" i="33" s="1"/>
  <c r="Z64" i="32"/>
  <c r="O18" i="33" s="1"/>
  <c r="X64" i="32"/>
  <c r="M18" i="33" s="1"/>
  <c r="W64" i="32"/>
  <c r="L18" i="33" s="1"/>
  <c r="V64" i="32"/>
  <c r="K18" i="33" s="1"/>
  <c r="T64" i="32"/>
  <c r="I18" i="33" s="1"/>
  <c r="S64" i="32"/>
  <c r="H18" i="33" s="1"/>
  <c r="R64" i="32"/>
  <c r="G18" i="33" s="1"/>
  <c r="O64" i="32"/>
  <c r="F18" i="33" s="1"/>
  <c r="N64" i="32"/>
  <c r="E18" i="33" s="1"/>
  <c r="M64" i="32"/>
  <c r="D18" i="33" s="1"/>
  <c r="J64" i="32"/>
  <c r="B18" i="33" s="1"/>
  <c r="AG63" i="32"/>
  <c r="AC63" i="32"/>
  <c r="Y63" i="32"/>
  <c r="U63" i="32"/>
  <c r="AG61" i="32"/>
  <c r="AC61" i="32"/>
  <c r="Y61" i="32"/>
  <c r="U61" i="32"/>
  <c r="AF59" i="32"/>
  <c r="U17" i="33" s="1"/>
  <c r="AE59" i="32"/>
  <c r="T17" i="33" s="1"/>
  <c r="AD59" i="32"/>
  <c r="S17" i="33" s="1"/>
  <c r="AB59" i="32"/>
  <c r="Q17" i="33" s="1"/>
  <c r="AA59" i="32"/>
  <c r="P17" i="33" s="1"/>
  <c r="Z59" i="32"/>
  <c r="O17" i="33" s="1"/>
  <c r="X59" i="32"/>
  <c r="M17" i="33" s="1"/>
  <c r="W59" i="32"/>
  <c r="L17" i="33" s="1"/>
  <c r="V59" i="32"/>
  <c r="K17" i="33" s="1"/>
  <c r="T59" i="32"/>
  <c r="I17" i="33" s="1"/>
  <c r="S59" i="32"/>
  <c r="H17" i="33" s="1"/>
  <c r="R59" i="32"/>
  <c r="G17" i="33" s="1"/>
  <c r="O59" i="32"/>
  <c r="F17" i="33" s="1"/>
  <c r="N59" i="32"/>
  <c r="E17" i="33" s="1"/>
  <c r="M59" i="32"/>
  <c r="D17" i="33" s="1"/>
  <c r="K59" i="32"/>
  <c r="C17" i="33" s="1"/>
  <c r="J59" i="32"/>
  <c r="B17" i="33" s="1"/>
  <c r="AG58" i="32"/>
  <c r="AC58" i="32"/>
  <c r="Y58" i="32"/>
  <c r="U58" i="32"/>
  <c r="AG57" i="32"/>
  <c r="AC57" i="32"/>
  <c r="Y57" i="32"/>
  <c r="U57" i="32"/>
  <c r="AF55" i="32"/>
  <c r="U16" i="33" s="1"/>
  <c r="AE55" i="32"/>
  <c r="T16" i="33" s="1"/>
  <c r="AD55" i="32"/>
  <c r="S16" i="33" s="1"/>
  <c r="AB55" i="32"/>
  <c r="Q16" i="33" s="1"/>
  <c r="AA55" i="32"/>
  <c r="P16" i="33" s="1"/>
  <c r="Z55" i="32"/>
  <c r="O16" i="33" s="1"/>
  <c r="X55" i="32"/>
  <c r="M16" i="33" s="1"/>
  <c r="W55" i="32"/>
  <c r="L16" i="33" s="1"/>
  <c r="V55" i="32"/>
  <c r="K16" i="33" s="1"/>
  <c r="T55" i="32"/>
  <c r="I16" i="33" s="1"/>
  <c r="S55" i="32"/>
  <c r="H16" i="33" s="1"/>
  <c r="R55" i="32"/>
  <c r="G16" i="33" s="1"/>
  <c r="O55" i="32"/>
  <c r="F16" i="33" s="1"/>
  <c r="N55" i="32"/>
  <c r="E16" i="33" s="1"/>
  <c r="M55" i="32"/>
  <c r="D16" i="33" s="1"/>
  <c r="K55" i="32"/>
  <c r="C16" i="33" s="1"/>
  <c r="J55" i="32"/>
  <c r="B16" i="33" s="1"/>
  <c r="AG54" i="32"/>
  <c r="AC54" i="32"/>
  <c r="Y54" i="32"/>
  <c r="U54" i="32"/>
  <c r="AG53" i="32"/>
  <c r="AC53" i="32"/>
  <c r="Y53" i="32"/>
  <c r="U53" i="32"/>
  <c r="AF51" i="32"/>
  <c r="U15" i="33" s="1"/>
  <c r="AE51" i="32"/>
  <c r="T15" i="33" s="1"/>
  <c r="AD51" i="32"/>
  <c r="S15" i="33" s="1"/>
  <c r="AB51" i="32"/>
  <c r="Q15" i="33" s="1"/>
  <c r="AA51" i="32"/>
  <c r="P15" i="33" s="1"/>
  <c r="Z51" i="32"/>
  <c r="O15" i="33" s="1"/>
  <c r="X51" i="32"/>
  <c r="M15" i="33" s="1"/>
  <c r="W51" i="32"/>
  <c r="L15" i="33" s="1"/>
  <c r="V51" i="32"/>
  <c r="K15" i="33" s="1"/>
  <c r="T51" i="32"/>
  <c r="I15" i="33" s="1"/>
  <c r="S51" i="32"/>
  <c r="H15" i="33" s="1"/>
  <c r="R51" i="32"/>
  <c r="G15" i="33" s="1"/>
  <c r="O51" i="32"/>
  <c r="F15" i="33" s="1"/>
  <c r="N51" i="32"/>
  <c r="E15" i="33" s="1"/>
  <c r="M51" i="32"/>
  <c r="D15" i="33" s="1"/>
  <c r="K51" i="32"/>
  <c r="C15" i="33" s="1"/>
  <c r="J51" i="32"/>
  <c r="B15" i="33" s="1"/>
  <c r="AG50" i="32"/>
  <c r="AC50" i="32"/>
  <c r="Y50" i="32"/>
  <c r="U50" i="32"/>
  <c r="AG45" i="32"/>
  <c r="AC45" i="32"/>
  <c r="Y45" i="32"/>
  <c r="U45" i="32"/>
  <c r="AF43" i="32"/>
  <c r="U14" i="33" s="1"/>
  <c r="AE43" i="32"/>
  <c r="T14" i="33" s="1"/>
  <c r="AD43" i="32"/>
  <c r="S14" i="33" s="1"/>
  <c r="AB43" i="32"/>
  <c r="Q14" i="33" s="1"/>
  <c r="AA43" i="32"/>
  <c r="P14" i="33" s="1"/>
  <c r="Z43" i="32"/>
  <c r="O14" i="33" s="1"/>
  <c r="X43" i="32"/>
  <c r="M14" i="33" s="1"/>
  <c r="W43" i="32"/>
  <c r="L14" i="33" s="1"/>
  <c r="V43" i="32"/>
  <c r="K14" i="33" s="1"/>
  <c r="T43" i="32"/>
  <c r="I14" i="33" s="1"/>
  <c r="S43" i="32"/>
  <c r="H14" i="33" s="1"/>
  <c r="R43" i="32"/>
  <c r="G14" i="33" s="1"/>
  <c r="O43" i="32"/>
  <c r="F14" i="33" s="1"/>
  <c r="N43" i="32"/>
  <c r="E14" i="33" s="1"/>
  <c r="M43" i="32"/>
  <c r="D14" i="33" s="1"/>
  <c r="K43" i="32"/>
  <c r="C14" i="33" s="1"/>
  <c r="J43" i="32"/>
  <c r="B14" i="33" s="1"/>
  <c r="AG42" i="32"/>
  <c r="AC42" i="32"/>
  <c r="Y42" i="32"/>
  <c r="U42" i="32"/>
  <c r="AG40" i="32"/>
  <c r="AC40" i="32"/>
  <c r="Y40" i="32"/>
  <c r="U40" i="32"/>
  <c r="AF38" i="32"/>
  <c r="U13" i="33" s="1"/>
  <c r="AE38" i="32"/>
  <c r="T13" i="33" s="1"/>
  <c r="AD38" i="32"/>
  <c r="S13" i="33" s="1"/>
  <c r="AB38" i="32"/>
  <c r="Q13" i="33" s="1"/>
  <c r="AA38" i="32"/>
  <c r="P13" i="33" s="1"/>
  <c r="Z38" i="32"/>
  <c r="O13" i="33" s="1"/>
  <c r="X38" i="32"/>
  <c r="W38" i="32"/>
  <c r="L13" i="33" s="1"/>
  <c r="V38" i="32"/>
  <c r="K13" i="33" s="1"/>
  <c r="T38" i="32"/>
  <c r="I13" i="33" s="1"/>
  <c r="S38" i="32"/>
  <c r="H13" i="33" s="1"/>
  <c r="R38" i="32"/>
  <c r="G13" i="33" s="1"/>
  <c r="O38" i="32"/>
  <c r="F13" i="33" s="1"/>
  <c r="N38" i="32"/>
  <c r="E13" i="33" s="1"/>
  <c r="M38" i="32"/>
  <c r="D13" i="33" s="1"/>
  <c r="K38" i="32"/>
  <c r="C13" i="33" s="1"/>
  <c r="J38" i="32"/>
  <c r="B13" i="33" s="1"/>
  <c r="AG37" i="32"/>
  <c r="AC37" i="32"/>
  <c r="Y37" i="32"/>
  <c r="U37" i="32"/>
  <c r="AG36" i="32"/>
  <c r="AC36" i="32"/>
  <c r="Y36" i="32"/>
  <c r="U36" i="32"/>
  <c r="AF34" i="32"/>
  <c r="U12" i="33" s="1"/>
  <c r="AE34" i="32"/>
  <c r="T12" i="33" s="1"/>
  <c r="AD34" i="32"/>
  <c r="S12" i="33" s="1"/>
  <c r="AB34" i="32"/>
  <c r="Q12" i="33" s="1"/>
  <c r="AA34" i="32"/>
  <c r="P12" i="33" s="1"/>
  <c r="Z34" i="32"/>
  <c r="O12" i="33" s="1"/>
  <c r="X34" i="32"/>
  <c r="M12" i="33" s="1"/>
  <c r="W34" i="32"/>
  <c r="L12" i="33" s="1"/>
  <c r="V34" i="32"/>
  <c r="K12" i="33" s="1"/>
  <c r="T34" i="32"/>
  <c r="I12" i="33" s="1"/>
  <c r="S34" i="32"/>
  <c r="H12" i="33" s="1"/>
  <c r="R34" i="32"/>
  <c r="G12" i="33" s="1"/>
  <c r="O34" i="32"/>
  <c r="F12" i="33" s="1"/>
  <c r="N34" i="32"/>
  <c r="E12" i="33" s="1"/>
  <c r="M34" i="32"/>
  <c r="D12" i="33" s="1"/>
  <c r="K34" i="32"/>
  <c r="C12" i="33" s="1"/>
  <c r="J34" i="32"/>
  <c r="B12" i="33" s="1"/>
  <c r="AG33" i="32"/>
  <c r="AC33" i="32"/>
  <c r="Y33" i="32"/>
  <c r="U33" i="32"/>
  <c r="AG29" i="32"/>
  <c r="AC29" i="32"/>
  <c r="Y29" i="32"/>
  <c r="U29" i="32"/>
  <c r="AF27" i="32"/>
  <c r="U11" i="33" s="1"/>
  <c r="AE27" i="32"/>
  <c r="T11" i="33" s="1"/>
  <c r="AD27" i="32"/>
  <c r="S11" i="33" s="1"/>
  <c r="AB27" i="32"/>
  <c r="Q11" i="33" s="1"/>
  <c r="AA27" i="32"/>
  <c r="P11" i="33" s="1"/>
  <c r="Z27" i="32"/>
  <c r="O11" i="33" s="1"/>
  <c r="X27" i="32"/>
  <c r="M11" i="33" s="1"/>
  <c r="W27" i="32"/>
  <c r="L11" i="33" s="1"/>
  <c r="V27" i="32"/>
  <c r="K11" i="33" s="1"/>
  <c r="T27" i="32"/>
  <c r="I11" i="33" s="1"/>
  <c r="S27" i="32"/>
  <c r="H11" i="33" s="1"/>
  <c r="R27" i="32"/>
  <c r="G11" i="33" s="1"/>
  <c r="O27" i="32"/>
  <c r="N27" i="32"/>
  <c r="E11" i="33" s="1"/>
  <c r="M27" i="32"/>
  <c r="D11" i="33" s="1"/>
  <c r="K27" i="32"/>
  <c r="C11" i="33" s="1"/>
  <c r="J27" i="32"/>
  <c r="B11" i="33" s="1"/>
  <c r="AG26" i="32"/>
  <c r="AC26" i="32"/>
  <c r="Y26" i="32"/>
  <c r="U26" i="32"/>
  <c r="AG24" i="32"/>
  <c r="AC24" i="32"/>
  <c r="Y24" i="32"/>
  <c r="U24" i="32"/>
  <c r="AF22" i="32"/>
  <c r="U10" i="33" s="1"/>
  <c r="AE22" i="32"/>
  <c r="T10" i="33" s="1"/>
  <c r="AD22" i="32"/>
  <c r="AB22" i="32"/>
  <c r="Q10" i="33" s="1"/>
  <c r="AA22" i="32"/>
  <c r="P10" i="33" s="1"/>
  <c r="Z22" i="32"/>
  <c r="O10" i="33" s="1"/>
  <c r="X22" i="32"/>
  <c r="M10" i="33" s="1"/>
  <c r="W22" i="32"/>
  <c r="L10" i="33" s="1"/>
  <c r="V22" i="32"/>
  <c r="K10" i="33" s="1"/>
  <c r="T22" i="32"/>
  <c r="I10" i="33" s="1"/>
  <c r="S22" i="32"/>
  <c r="H10" i="33" s="1"/>
  <c r="R22" i="32"/>
  <c r="G10" i="33" s="1"/>
  <c r="O22" i="32"/>
  <c r="F10" i="33" s="1"/>
  <c r="N22" i="32"/>
  <c r="E10" i="33" s="1"/>
  <c r="M22" i="32"/>
  <c r="D10" i="33" s="1"/>
  <c r="K22" i="32"/>
  <c r="C10" i="33" s="1"/>
  <c r="J22" i="32"/>
  <c r="B10" i="33" s="1"/>
  <c r="AG21" i="32"/>
  <c r="AC21" i="32"/>
  <c r="Y21" i="32"/>
  <c r="U21" i="32"/>
  <c r="AG20" i="32"/>
  <c r="AC20" i="32"/>
  <c r="Y20" i="32"/>
  <c r="U20" i="32"/>
  <c r="AF18" i="32"/>
  <c r="U9" i="33" s="1"/>
  <c r="AE18" i="32"/>
  <c r="T9" i="33" s="1"/>
  <c r="AD18" i="32"/>
  <c r="S9" i="33" s="1"/>
  <c r="AB18" i="32"/>
  <c r="Q9" i="33" s="1"/>
  <c r="AA18" i="32"/>
  <c r="P9" i="33" s="1"/>
  <c r="Z18" i="32"/>
  <c r="O9" i="33" s="1"/>
  <c r="X18" i="32"/>
  <c r="M9" i="33" s="1"/>
  <c r="W18" i="32"/>
  <c r="L9" i="33" s="1"/>
  <c r="V18" i="32"/>
  <c r="K9" i="33" s="1"/>
  <c r="T18" i="32"/>
  <c r="I9" i="33" s="1"/>
  <c r="S18" i="32"/>
  <c r="H9" i="33" s="1"/>
  <c r="R18" i="32"/>
  <c r="G9" i="33" s="1"/>
  <c r="O18" i="32"/>
  <c r="F9" i="33" s="1"/>
  <c r="N18" i="32"/>
  <c r="E9" i="33" s="1"/>
  <c r="M18" i="32"/>
  <c r="D9" i="33" s="1"/>
  <c r="K18" i="32"/>
  <c r="C9" i="33" s="1"/>
  <c r="J18" i="32"/>
  <c r="B9" i="33" s="1"/>
  <c r="AG17" i="32"/>
  <c r="AC17" i="32"/>
  <c r="Y17" i="32"/>
  <c r="U17" i="32"/>
  <c r="AG15" i="32"/>
  <c r="AC15" i="32"/>
  <c r="Y15" i="32"/>
  <c r="U15" i="32"/>
  <c r="AF13" i="32"/>
  <c r="AE13" i="32"/>
  <c r="T8" i="33" s="1"/>
  <c r="AD13" i="32"/>
  <c r="S8" i="33" s="1"/>
  <c r="AB13" i="32"/>
  <c r="Q8" i="33" s="1"/>
  <c r="AA13" i="32"/>
  <c r="Z13" i="32"/>
  <c r="X13" i="32"/>
  <c r="M8" i="33" s="1"/>
  <c r="W13" i="32"/>
  <c r="L8" i="33" s="1"/>
  <c r="V13" i="32"/>
  <c r="T13" i="32"/>
  <c r="I8" i="33" s="1"/>
  <c r="S13" i="32"/>
  <c r="R13" i="32"/>
  <c r="G8" i="33" s="1"/>
  <c r="O13" i="32"/>
  <c r="F8" i="33" s="1"/>
  <c r="N13" i="32"/>
  <c r="E8" i="33" s="1"/>
  <c r="M13" i="32"/>
  <c r="D8" i="33" s="1"/>
  <c r="K13" i="32"/>
  <c r="J13" i="32"/>
  <c r="B8" i="33" s="1"/>
  <c r="AG12" i="32"/>
  <c r="AC12" i="32"/>
  <c r="Y12" i="32"/>
  <c r="U12" i="32"/>
  <c r="AG9" i="32"/>
  <c r="AC9" i="32"/>
  <c r="Y9" i="32"/>
  <c r="U9" i="32"/>
  <c r="A25" i="31"/>
  <c r="A76" i="30"/>
  <c r="AF75" i="30"/>
  <c r="AE75" i="30"/>
  <c r="AD75" i="30"/>
  <c r="AC75" i="30"/>
  <c r="AB75" i="30"/>
  <c r="AA75" i="30"/>
  <c r="Z75" i="30"/>
  <c r="Y75" i="30"/>
  <c r="X75" i="30"/>
  <c r="W75" i="30"/>
  <c r="V75" i="30"/>
  <c r="T75" i="30"/>
  <c r="S75" i="30"/>
  <c r="R75" i="30"/>
  <c r="O75" i="30"/>
  <c r="N75" i="30"/>
  <c r="M75" i="30"/>
  <c r="K75" i="30"/>
  <c r="J75" i="30"/>
  <c r="B24" i="31" s="1"/>
  <c r="AG74" i="30"/>
  <c r="AC74" i="30"/>
  <c r="Y74" i="30"/>
  <c r="U74" i="30"/>
  <c r="AH74" i="30" s="1"/>
  <c r="AG73" i="30"/>
  <c r="AC73" i="30"/>
  <c r="Y73" i="30"/>
  <c r="U73" i="30"/>
  <c r="U75" i="30" s="1"/>
  <c r="AF71" i="30"/>
  <c r="AE71" i="30"/>
  <c r="AD71" i="30"/>
  <c r="AB71" i="30"/>
  <c r="AA71" i="30"/>
  <c r="P23" i="31" s="1"/>
  <c r="Z71" i="30"/>
  <c r="O23" i="31" s="1"/>
  <c r="X71" i="30"/>
  <c r="M23" i="31" s="1"/>
  <c r="W71" i="30"/>
  <c r="L23" i="31" s="1"/>
  <c r="V71" i="30"/>
  <c r="K23" i="31" s="1"/>
  <c r="T71" i="30"/>
  <c r="S71" i="30"/>
  <c r="R71" i="30"/>
  <c r="O71" i="30"/>
  <c r="N71" i="30"/>
  <c r="M71" i="30"/>
  <c r="D23" i="31" s="1"/>
  <c r="K71" i="30"/>
  <c r="C23" i="31" s="1"/>
  <c r="J71" i="30"/>
  <c r="B23" i="31" s="1"/>
  <c r="AG70" i="30"/>
  <c r="AC70" i="30"/>
  <c r="Y70" i="30"/>
  <c r="U70" i="30"/>
  <c r="AG69" i="30"/>
  <c r="AC69" i="30"/>
  <c r="Y69" i="30"/>
  <c r="Y71" i="30" s="1"/>
  <c r="N23" i="31" s="1"/>
  <c r="U69" i="30"/>
  <c r="U71" i="30" s="1"/>
  <c r="J23" i="31" s="1"/>
  <c r="AF63" i="30"/>
  <c r="U21" i="31" s="1"/>
  <c r="AE63" i="30"/>
  <c r="T21" i="31" s="1"/>
  <c r="AD63" i="30"/>
  <c r="S21" i="31" s="1"/>
  <c r="AB63" i="30"/>
  <c r="Q21" i="31" s="1"/>
  <c r="AA63" i="30"/>
  <c r="P21" i="31" s="1"/>
  <c r="Z63" i="30"/>
  <c r="O21" i="31" s="1"/>
  <c r="X63" i="30"/>
  <c r="M21" i="31" s="1"/>
  <c r="W63" i="30"/>
  <c r="L21" i="31" s="1"/>
  <c r="V63" i="30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C21" i="31" s="1"/>
  <c r="J63" i="30"/>
  <c r="B21" i="31" s="1"/>
  <c r="AG62" i="30"/>
  <c r="AH62" i="30" s="1"/>
  <c r="AC62" i="30"/>
  <c r="Y62" i="30"/>
  <c r="U62" i="30"/>
  <c r="AG61" i="30"/>
  <c r="AC61" i="30"/>
  <c r="AC63" i="30" s="1"/>
  <c r="R21" i="31" s="1"/>
  <c r="Y61" i="30"/>
  <c r="Y63" i="30" s="1"/>
  <c r="N21" i="31" s="1"/>
  <c r="U61" i="30"/>
  <c r="U63" i="30" s="1"/>
  <c r="J21" i="31" s="1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Y58" i="30"/>
  <c r="U58" i="30"/>
  <c r="AH58" i="30" s="1"/>
  <c r="AG57" i="30"/>
  <c r="AC57" i="30"/>
  <c r="AC59" i="30" s="1"/>
  <c r="R20" i="31" s="1"/>
  <c r="Y57" i="30"/>
  <c r="Y59" i="30" s="1"/>
  <c r="N20" i="31" s="1"/>
  <c r="U57" i="30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Y55" i="30" s="1"/>
  <c r="N19" i="31" s="1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Y50" i="30"/>
  <c r="U50" i="30"/>
  <c r="AG49" i="30"/>
  <c r="AG51" i="30" s="1"/>
  <c r="V18" i="31" s="1"/>
  <c r="AC49" i="30"/>
  <c r="AC51" i="30" s="1"/>
  <c r="R18" i="31" s="1"/>
  <c r="Y49" i="30"/>
  <c r="U49" i="30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C46" i="30"/>
  <c r="Y46" i="30"/>
  <c r="Y47" i="30" s="1"/>
  <c r="N17" i="31" s="1"/>
  <c r="U46" i="30"/>
  <c r="AH46" i="30" s="1"/>
  <c r="AG45" i="30"/>
  <c r="AC45" i="30"/>
  <c r="Y45" i="30"/>
  <c r="U45" i="30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C16" i="31" s="1"/>
  <c r="J43" i="30"/>
  <c r="B16" i="31" s="1"/>
  <c r="AG42" i="30"/>
  <c r="AC42" i="30"/>
  <c r="Y42" i="30"/>
  <c r="U42" i="30"/>
  <c r="AG41" i="30"/>
  <c r="AG43" i="30" s="1"/>
  <c r="V16" i="31" s="1"/>
  <c r="AC41" i="30"/>
  <c r="AC43" i="30" s="1"/>
  <c r="R16" i="31" s="1"/>
  <c r="Y41" i="30"/>
  <c r="U41" i="30"/>
  <c r="AF39" i="30"/>
  <c r="U15" i="31" s="1"/>
  <c r="AE39" i="30"/>
  <c r="T15" i="31" s="1"/>
  <c r="AD39" i="30"/>
  <c r="S15" i="31" s="1"/>
  <c r="AB39" i="30"/>
  <c r="Q15" i="31" s="1"/>
  <c r="AA39" i="30"/>
  <c r="Z39" i="30"/>
  <c r="O15" i="31" s="1"/>
  <c r="X39" i="30"/>
  <c r="M15" i="31" s="1"/>
  <c r="W39" i="30"/>
  <c r="L15" i="31" s="1"/>
  <c r="V39" i="30"/>
  <c r="K15" i="31" s="1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C34" i="30"/>
  <c r="Y34" i="30"/>
  <c r="U34" i="30"/>
  <c r="AH34" i="30" s="1"/>
  <c r="AI34" i="30" s="1"/>
  <c r="AG33" i="30"/>
  <c r="AG35" i="30" s="1"/>
  <c r="V14" i="31" s="1"/>
  <c r="AC33" i="30"/>
  <c r="AC35" i="30" s="1"/>
  <c r="R14" i="31" s="1"/>
  <c r="Y33" i="30"/>
  <c r="Y35" i="30" s="1"/>
  <c r="N14" i="31" s="1"/>
  <c r="U33" i="30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Y31" i="30"/>
  <c r="N13" i="31" s="1"/>
  <c r="X31" i="30"/>
  <c r="M13" i="31" s="1"/>
  <c r="W31" i="30"/>
  <c r="L13" i="31" s="1"/>
  <c r="V31" i="30"/>
  <c r="K13" i="31" s="1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C30" i="30"/>
  <c r="Y30" i="30"/>
  <c r="U30" i="30"/>
  <c r="AH30" i="30" s="1"/>
  <c r="AG29" i="30"/>
  <c r="AC29" i="30"/>
  <c r="Y29" i="30"/>
  <c r="U29" i="30"/>
  <c r="AF27" i="30"/>
  <c r="U12" i="31" s="1"/>
  <c r="AE27" i="30"/>
  <c r="T12" i="31" s="1"/>
  <c r="AD27" i="30"/>
  <c r="S12" i="31" s="1"/>
  <c r="AB27" i="30"/>
  <c r="Q12" i="31" s="1"/>
  <c r="AA27" i="30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C26" i="30"/>
  <c r="Y26" i="30"/>
  <c r="U26" i="30"/>
  <c r="AG25" i="30"/>
  <c r="AC25" i="30"/>
  <c r="Y25" i="30"/>
  <c r="U25" i="30"/>
  <c r="AF23" i="30"/>
  <c r="U11" i="31" s="1"/>
  <c r="AE23" i="30"/>
  <c r="T11" i="31" s="1"/>
  <c r="AD23" i="30"/>
  <c r="S11" i="31" s="1"/>
  <c r="AB23" i="30"/>
  <c r="AA23" i="30"/>
  <c r="P11" i="31" s="1"/>
  <c r="Z23" i="30"/>
  <c r="O11" i="31" s="1"/>
  <c r="X23" i="30"/>
  <c r="M11" i="31" s="1"/>
  <c r="W23" i="30"/>
  <c r="L11" i="31" s="1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D11" i="31" s="1"/>
  <c r="K23" i="30"/>
  <c r="C11" i="31" s="1"/>
  <c r="J23" i="30"/>
  <c r="B11" i="31" s="1"/>
  <c r="AG22" i="30"/>
  <c r="AC22" i="30"/>
  <c r="AC23" i="30" s="1"/>
  <c r="R11" i="31" s="1"/>
  <c r="Y22" i="30"/>
  <c r="U22" i="30"/>
  <c r="AG21" i="30"/>
  <c r="AG23" i="30" s="1"/>
  <c r="V11" i="31" s="1"/>
  <c r="AC21" i="30"/>
  <c r="Y21" i="30"/>
  <c r="U21" i="30"/>
  <c r="U23" i="30" s="1"/>
  <c r="J11" i="31" s="1"/>
  <c r="AF19" i="30"/>
  <c r="U10" i="31" s="1"/>
  <c r="AE19" i="30"/>
  <c r="T10" i="31" s="1"/>
  <c r="AD19" i="30"/>
  <c r="S10" i="31" s="1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C10" i="31" s="1"/>
  <c r="J19" i="30"/>
  <c r="AG18" i="30"/>
  <c r="AC18" i="30"/>
  <c r="Y18" i="30"/>
  <c r="U18" i="30"/>
  <c r="AH18" i="30" s="1"/>
  <c r="AI18" i="30" s="1"/>
  <c r="AH17" i="30"/>
  <c r="AG17" i="30"/>
  <c r="AG19" i="30" s="1"/>
  <c r="V10" i="31" s="1"/>
  <c r="AC17" i="30"/>
  <c r="Y17" i="30"/>
  <c r="U17" i="30"/>
  <c r="U19" i="30" s="1"/>
  <c r="J10" i="31" s="1"/>
  <c r="AF15" i="30"/>
  <c r="U9" i="31" s="1"/>
  <c r="AE15" i="30"/>
  <c r="T9" i="31" s="1"/>
  <c r="AD15" i="30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J15" i="30"/>
  <c r="B9" i="31" s="1"/>
  <c r="AG14" i="30"/>
  <c r="AC14" i="30"/>
  <c r="Y14" i="30"/>
  <c r="U14" i="30"/>
  <c r="AG13" i="30"/>
  <c r="AC13" i="30"/>
  <c r="Y13" i="30"/>
  <c r="U13" i="30"/>
  <c r="U15" i="30" s="1"/>
  <c r="J9" i="31" s="1"/>
  <c r="AF11" i="30"/>
  <c r="AE11" i="30"/>
  <c r="T8" i="31" s="1"/>
  <c r="AD11" i="30"/>
  <c r="S8" i="31" s="1"/>
  <c r="AB11" i="30"/>
  <c r="Q8" i="31" s="1"/>
  <c r="AA11" i="30"/>
  <c r="P8" i="31" s="1"/>
  <c r="Z11" i="30"/>
  <c r="O8" i="31" s="1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F8" i="31" s="1"/>
  <c r="N11" i="30"/>
  <c r="M11" i="30"/>
  <c r="D8" i="31" s="1"/>
  <c r="K11" i="30"/>
  <c r="C8" i="31" s="1"/>
  <c r="J11" i="30"/>
  <c r="B8" i="31" s="1"/>
  <c r="AG10" i="30"/>
  <c r="AC10" i="30"/>
  <c r="Y10" i="30"/>
  <c r="U10" i="30"/>
  <c r="AG9" i="30"/>
  <c r="AC9" i="30"/>
  <c r="Y9" i="30"/>
  <c r="Y11" i="30" s="1"/>
  <c r="N8" i="31" s="1"/>
  <c r="U9" i="30"/>
  <c r="A25" i="29"/>
  <c r="A86" i="28"/>
  <c r="U24" i="29"/>
  <c r="T24" i="29"/>
  <c r="S24" i="29"/>
  <c r="Q24" i="29"/>
  <c r="P24" i="29"/>
  <c r="O24" i="29"/>
  <c r="M24" i="29"/>
  <c r="L24" i="29"/>
  <c r="K24" i="29"/>
  <c r="I24" i="29"/>
  <c r="H24" i="29"/>
  <c r="E24" i="29"/>
  <c r="D24" i="29"/>
  <c r="C24" i="29"/>
  <c r="J85" i="28"/>
  <c r="B24" i="29" s="1"/>
  <c r="AG84" i="28"/>
  <c r="AC84" i="28"/>
  <c r="Y84" i="28"/>
  <c r="U84" i="28"/>
  <c r="AG73" i="28"/>
  <c r="V24" i="29" s="1"/>
  <c r="AC73" i="28"/>
  <c r="Y73" i="28"/>
  <c r="U73" i="28"/>
  <c r="J24" i="29" s="1"/>
  <c r="AF71" i="28"/>
  <c r="U23" i="29" s="1"/>
  <c r="AE71" i="28"/>
  <c r="T23" i="29" s="1"/>
  <c r="AD71" i="28"/>
  <c r="S23" i="29" s="1"/>
  <c r="AB71" i="28"/>
  <c r="AA71" i="28"/>
  <c r="P23" i="29" s="1"/>
  <c r="Z71" i="28"/>
  <c r="O23" i="29" s="1"/>
  <c r="X71" i="28"/>
  <c r="W71" i="28"/>
  <c r="L23" i="29" s="1"/>
  <c r="V71" i="28"/>
  <c r="K23" i="29" s="1"/>
  <c r="T71" i="28"/>
  <c r="S71" i="28"/>
  <c r="H23" i="29" s="1"/>
  <c r="R71" i="28"/>
  <c r="G23" i="29" s="1"/>
  <c r="O71" i="28"/>
  <c r="N71" i="28"/>
  <c r="M71" i="28"/>
  <c r="D23" i="29" s="1"/>
  <c r="K71" i="28"/>
  <c r="C23" i="29" s="1"/>
  <c r="J71" i="28"/>
  <c r="AG70" i="28"/>
  <c r="AC70" i="28"/>
  <c r="AC71" i="28" s="1"/>
  <c r="R23" i="29" s="1"/>
  <c r="Y70" i="28"/>
  <c r="U70" i="28"/>
  <c r="AG69" i="28"/>
  <c r="AC69" i="28"/>
  <c r="Y69" i="28"/>
  <c r="Y71" i="28" s="1"/>
  <c r="N23" i="29" s="1"/>
  <c r="U69" i="28"/>
  <c r="AF63" i="28"/>
  <c r="AE63" i="28"/>
  <c r="T21" i="29" s="1"/>
  <c r="AD63" i="28"/>
  <c r="S21" i="29" s="1"/>
  <c r="AB63" i="28"/>
  <c r="AA63" i="28"/>
  <c r="P21" i="29" s="1"/>
  <c r="Z63" i="28"/>
  <c r="O21" i="29" s="1"/>
  <c r="X63" i="28"/>
  <c r="M21" i="29" s="1"/>
  <c r="W63" i="28"/>
  <c r="L21" i="29" s="1"/>
  <c r="V63" i="28"/>
  <c r="K21" i="29" s="1"/>
  <c r="T63" i="28"/>
  <c r="S63" i="28"/>
  <c r="H21" i="29" s="1"/>
  <c r="R63" i="28"/>
  <c r="G21" i="29" s="1"/>
  <c r="O63" i="28"/>
  <c r="N63" i="28"/>
  <c r="M63" i="28"/>
  <c r="D21" i="29" s="1"/>
  <c r="K63" i="28"/>
  <c r="C21" i="29" s="1"/>
  <c r="J63" i="28"/>
  <c r="AG62" i="28"/>
  <c r="AC62" i="28"/>
  <c r="Y62" i="28"/>
  <c r="U62" i="28"/>
  <c r="AG61" i="28"/>
  <c r="AC61" i="28"/>
  <c r="AC63" i="28" s="1"/>
  <c r="R21" i="29" s="1"/>
  <c r="Y61" i="28"/>
  <c r="U61" i="28"/>
  <c r="U63" i="28" s="1"/>
  <c r="AF59" i="28"/>
  <c r="AE59" i="28"/>
  <c r="T20" i="29" s="1"/>
  <c r="AD59" i="28"/>
  <c r="S20" i="29" s="1"/>
  <c r="AB59" i="28"/>
  <c r="AA59" i="28"/>
  <c r="P20" i="29" s="1"/>
  <c r="Z59" i="28"/>
  <c r="O20" i="29" s="1"/>
  <c r="X59" i="28"/>
  <c r="W59" i="28"/>
  <c r="L20" i="29" s="1"/>
  <c r="V59" i="28"/>
  <c r="K20" i="29" s="1"/>
  <c r="T59" i="28"/>
  <c r="I20" i="29" s="1"/>
  <c r="S59" i="28"/>
  <c r="H20" i="29" s="1"/>
  <c r="R59" i="28"/>
  <c r="G20" i="29" s="1"/>
  <c r="O59" i="28"/>
  <c r="F20" i="29" s="1"/>
  <c r="N59" i="28"/>
  <c r="E20" i="29" s="1"/>
  <c r="M59" i="28"/>
  <c r="D20" i="29" s="1"/>
  <c r="K59" i="28"/>
  <c r="C20" i="29" s="1"/>
  <c r="J59" i="28"/>
  <c r="B20" i="29" s="1"/>
  <c r="AG58" i="28"/>
  <c r="AC58" i="28"/>
  <c r="Y58" i="28"/>
  <c r="U58" i="28"/>
  <c r="AG57" i="28"/>
  <c r="AG59" i="28" s="1"/>
  <c r="V20" i="29" s="1"/>
  <c r="AC57" i="28"/>
  <c r="Y57" i="28"/>
  <c r="Y59" i="28" s="1"/>
  <c r="U57" i="28"/>
  <c r="U59" i="28" s="1"/>
  <c r="J20" i="29" s="1"/>
  <c r="AF55" i="28"/>
  <c r="U19" i="29" s="1"/>
  <c r="AE55" i="28"/>
  <c r="T19" i="29" s="1"/>
  <c r="AD55" i="28"/>
  <c r="S19" i="29" s="1"/>
  <c r="AB55" i="28"/>
  <c r="AA55" i="28"/>
  <c r="P19" i="29" s="1"/>
  <c r="Z55" i="28"/>
  <c r="O19" i="29" s="1"/>
  <c r="X55" i="28"/>
  <c r="W55" i="28"/>
  <c r="L19" i="29" s="1"/>
  <c r="V55" i="28"/>
  <c r="K19" i="29" s="1"/>
  <c r="T55" i="28"/>
  <c r="S55" i="28"/>
  <c r="H19" i="29" s="1"/>
  <c r="R55" i="28"/>
  <c r="G19" i="29" s="1"/>
  <c r="O55" i="28"/>
  <c r="F19" i="29" s="1"/>
  <c r="N55" i="28"/>
  <c r="M55" i="28"/>
  <c r="D19" i="29" s="1"/>
  <c r="K55" i="28"/>
  <c r="C19" i="29" s="1"/>
  <c r="J55" i="28"/>
  <c r="B19" i="29" s="1"/>
  <c r="AG54" i="28"/>
  <c r="AC54" i="28"/>
  <c r="Y54" i="28"/>
  <c r="U54" i="28"/>
  <c r="AG53" i="28"/>
  <c r="AC53" i="28"/>
  <c r="AC55" i="28" s="1"/>
  <c r="Y53" i="28"/>
  <c r="U53" i="28"/>
  <c r="AF51" i="28"/>
  <c r="AE51" i="28"/>
  <c r="T18" i="29" s="1"/>
  <c r="AD51" i="28"/>
  <c r="S18" i="29" s="1"/>
  <c r="AB51" i="28"/>
  <c r="Q18" i="29" s="1"/>
  <c r="AA51" i="28"/>
  <c r="P18" i="29" s="1"/>
  <c r="Z51" i="28"/>
  <c r="O18" i="29" s="1"/>
  <c r="X51" i="28"/>
  <c r="W51" i="28"/>
  <c r="L18" i="29" s="1"/>
  <c r="V51" i="28"/>
  <c r="K18" i="29" s="1"/>
  <c r="T51" i="28"/>
  <c r="S51" i="28"/>
  <c r="H18" i="29" s="1"/>
  <c r="R51" i="28"/>
  <c r="G18" i="29" s="1"/>
  <c r="O51" i="28"/>
  <c r="N51" i="28"/>
  <c r="M51" i="28"/>
  <c r="D18" i="29" s="1"/>
  <c r="J51" i="28"/>
  <c r="B18" i="29" s="1"/>
  <c r="AG50" i="28"/>
  <c r="AC50" i="28"/>
  <c r="Y50" i="28"/>
  <c r="U50" i="28"/>
  <c r="AH50" i="28" s="1"/>
  <c r="AG49" i="28"/>
  <c r="AC49" i="28"/>
  <c r="AC51" i="28" s="1"/>
  <c r="Y49" i="28"/>
  <c r="Y51" i="28" s="1"/>
  <c r="N18" i="29" s="1"/>
  <c r="U49" i="28"/>
  <c r="AH49" i="28" s="1"/>
  <c r="AF47" i="28"/>
  <c r="AE47" i="28"/>
  <c r="T17" i="29" s="1"/>
  <c r="AD47" i="28"/>
  <c r="S17" i="29" s="1"/>
  <c r="AB47" i="28"/>
  <c r="Q17" i="29" s="1"/>
  <c r="AA47" i="28"/>
  <c r="P17" i="29" s="1"/>
  <c r="Z47" i="28"/>
  <c r="O17" i="29" s="1"/>
  <c r="X47" i="28"/>
  <c r="W47" i="28"/>
  <c r="L17" i="29" s="1"/>
  <c r="V47" i="28"/>
  <c r="K17" i="29" s="1"/>
  <c r="T47" i="28"/>
  <c r="S47" i="28"/>
  <c r="H17" i="29" s="1"/>
  <c r="R47" i="28"/>
  <c r="G17" i="29" s="1"/>
  <c r="O47" i="28"/>
  <c r="N47" i="28"/>
  <c r="M47" i="28"/>
  <c r="D17" i="29" s="1"/>
  <c r="K47" i="28"/>
  <c r="C17" i="29" s="1"/>
  <c r="J47" i="28"/>
  <c r="AG46" i="28"/>
  <c r="AC46" i="28"/>
  <c r="Y46" i="28"/>
  <c r="U46" i="28"/>
  <c r="AG45" i="28"/>
  <c r="AG47" i="28" s="1"/>
  <c r="AC45" i="28"/>
  <c r="Y45" i="28"/>
  <c r="U45" i="28"/>
  <c r="U47" i="28" s="1"/>
  <c r="AF43" i="28"/>
  <c r="AE43" i="28"/>
  <c r="T16" i="29" s="1"/>
  <c r="AD43" i="28"/>
  <c r="S16" i="29" s="1"/>
  <c r="AB43" i="28"/>
  <c r="AA43" i="28"/>
  <c r="P16" i="29" s="1"/>
  <c r="Z43" i="28"/>
  <c r="O16" i="29" s="1"/>
  <c r="X43" i="28"/>
  <c r="M16" i="29" s="1"/>
  <c r="W43" i="28"/>
  <c r="L16" i="29" s="1"/>
  <c r="V43" i="28"/>
  <c r="K16" i="29" s="1"/>
  <c r="T43" i="28"/>
  <c r="S43" i="28"/>
  <c r="H16" i="29" s="1"/>
  <c r="R43" i="28"/>
  <c r="G16" i="29" s="1"/>
  <c r="O43" i="28"/>
  <c r="N43" i="28"/>
  <c r="M43" i="28"/>
  <c r="D16" i="29" s="1"/>
  <c r="K43" i="28"/>
  <c r="C16" i="29" s="1"/>
  <c r="J43" i="28"/>
  <c r="AG42" i="28"/>
  <c r="AC42" i="28"/>
  <c r="Y42" i="28"/>
  <c r="U42" i="28"/>
  <c r="AG41" i="28"/>
  <c r="AG43" i="28" s="1"/>
  <c r="V16" i="29" s="1"/>
  <c r="AC41" i="28"/>
  <c r="Y41" i="28"/>
  <c r="Y43" i="28" s="1"/>
  <c r="U41" i="28"/>
  <c r="AF39" i="28"/>
  <c r="AE39" i="28"/>
  <c r="T15" i="29" s="1"/>
  <c r="AD39" i="28"/>
  <c r="S15" i="29" s="1"/>
  <c r="AB39" i="28"/>
  <c r="AA39" i="28"/>
  <c r="P15" i="29" s="1"/>
  <c r="Z39" i="28"/>
  <c r="O15" i="29" s="1"/>
  <c r="X39" i="28"/>
  <c r="W39" i="28"/>
  <c r="L15" i="29" s="1"/>
  <c r="V39" i="28"/>
  <c r="K15" i="29" s="1"/>
  <c r="T39" i="28"/>
  <c r="I15" i="29" s="1"/>
  <c r="S39" i="28"/>
  <c r="H15" i="29" s="1"/>
  <c r="R39" i="28"/>
  <c r="G15" i="29" s="1"/>
  <c r="O39" i="28"/>
  <c r="F15" i="29" s="1"/>
  <c r="N39" i="28"/>
  <c r="E15" i="29" s="1"/>
  <c r="M39" i="28"/>
  <c r="D15" i="29" s="1"/>
  <c r="K39" i="28"/>
  <c r="C15" i="29" s="1"/>
  <c r="J39" i="28"/>
  <c r="B15" i="29" s="1"/>
  <c r="AG38" i="28"/>
  <c r="AC38" i="28"/>
  <c r="Y38" i="28"/>
  <c r="U38" i="28"/>
  <c r="AG37" i="28"/>
  <c r="AC37" i="28"/>
  <c r="Y37" i="28"/>
  <c r="U37" i="28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W35" i="28"/>
  <c r="L14" i="29" s="1"/>
  <c r="V35" i="28"/>
  <c r="K14" i="29" s="1"/>
  <c r="T35" i="28"/>
  <c r="S35" i="28"/>
  <c r="H14" i="29" s="1"/>
  <c r="R35" i="28"/>
  <c r="G14" i="29" s="1"/>
  <c r="O35" i="28"/>
  <c r="F14" i="29" s="1"/>
  <c r="N35" i="28"/>
  <c r="M35" i="28"/>
  <c r="D14" i="29" s="1"/>
  <c r="K35" i="28"/>
  <c r="C14" i="29" s="1"/>
  <c r="J35" i="28"/>
  <c r="B14" i="29" s="1"/>
  <c r="AG34" i="28"/>
  <c r="AC34" i="28"/>
  <c r="Y34" i="28"/>
  <c r="U34" i="28"/>
  <c r="AH34" i="28" s="1"/>
  <c r="AG33" i="28"/>
  <c r="AC33" i="28"/>
  <c r="AC35" i="28" s="1"/>
  <c r="Y33" i="28"/>
  <c r="U33" i="28"/>
  <c r="AF31" i="28"/>
  <c r="AE31" i="28"/>
  <c r="T13" i="29" s="1"/>
  <c r="AD31" i="28"/>
  <c r="S13" i="29" s="1"/>
  <c r="AB31" i="28"/>
  <c r="AA31" i="28"/>
  <c r="P13" i="29" s="1"/>
  <c r="Z31" i="28"/>
  <c r="O13" i="29" s="1"/>
  <c r="X31" i="28"/>
  <c r="W31" i="28"/>
  <c r="L13" i="29" s="1"/>
  <c r="V31" i="28"/>
  <c r="K13" i="29" s="1"/>
  <c r="T31" i="28"/>
  <c r="S31" i="28"/>
  <c r="H13" i="29" s="1"/>
  <c r="R31" i="28"/>
  <c r="G13" i="29" s="1"/>
  <c r="O31" i="28"/>
  <c r="N31" i="28"/>
  <c r="M31" i="28"/>
  <c r="D13" i="29" s="1"/>
  <c r="K31" i="28"/>
  <c r="C13" i="29" s="1"/>
  <c r="J31" i="28"/>
  <c r="AG30" i="28"/>
  <c r="AC30" i="28"/>
  <c r="Y30" i="28"/>
  <c r="U30" i="28"/>
  <c r="AG29" i="28"/>
  <c r="AG31" i="28" s="1"/>
  <c r="AC29" i="28"/>
  <c r="Y29" i="28"/>
  <c r="Y31" i="28" s="1"/>
  <c r="N13" i="29" s="1"/>
  <c r="U29" i="28"/>
  <c r="AF27" i="28"/>
  <c r="AE27" i="28"/>
  <c r="T12" i="29" s="1"/>
  <c r="AD27" i="28"/>
  <c r="S12" i="29" s="1"/>
  <c r="AB27" i="28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N27" i="28"/>
  <c r="M27" i="28"/>
  <c r="D12" i="29" s="1"/>
  <c r="K27" i="28"/>
  <c r="C12" i="29" s="1"/>
  <c r="J27" i="28"/>
  <c r="AG26" i="28"/>
  <c r="AC26" i="28"/>
  <c r="Y26" i="28"/>
  <c r="U26" i="28"/>
  <c r="AG25" i="28"/>
  <c r="AG27" i="28" s="1"/>
  <c r="V12" i="29" s="1"/>
  <c r="AC25" i="28"/>
  <c r="AC27" i="28" s="1"/>
  <c r="R12" i="29" s="1"/>
  <c r="Y25" i="28"/>
  <c r="U25" i="28"/>
  <c r="AF23" i="28"/>
  <c r="AE23" i="28"/>
  <c r="T11" i="29" s="1"/>
  <c r="AD23" i="28"/>
  <c r="S11" i="29" s="1"/>
  <c r="AB23" i="28"/>
  <c r="AA23" i="28"/>
  <c r="P11" i="29" s="1"/>
  <c r="Z23" i="28"/>
  <c r="O11" i="29" s="1"/>
  <c r="X23" i="28"/>
  <c r="W23" i="28"/>
  <c r="L11" i="29" s="1"/>
  <c r="V23" i="28"/>
  <c r="K11" i="29" s="1"/>
  <c r="T23" i="28"/>
  <c r="I11" i="29" s="1"/>
  <c r="S23" i="28"/>
  <c r="H11" i="29" s="1"/>
  <c r="R23" i="28"/>
  <c r="G11" i="29" s="1"/>
  <c r="O23" i="28"/>
  <c r="F11" i="29" s="1"/>
  <c r="N23" i="28"/>
  <c r="E11" i="29" s="1"/>
  <c r="M23" i="28"/>
  <c r="D11" i="29" s="1"/>
  <c r="K23" i="28"/>
  <c r="C11" i="29" s="1"/>
  <c r="J23" i="28"/>
  <c r="B11" i="29" s="1"/>
  <c r="AG22" i="28"/>
  <c r="AC22" i="28"/>
  <c r="AC23" i="28" s="1"/>
  <c r="Y22" i="28"/>
  <c r="U22" i="28"/>
  <c r="AG21" i="28"/>
  <c r="AG23" i="28" s="1"/>
  <c r="V11" i="29" s="1"/>
  <c r="AC21" i="28"/>
  <c r="Y21" i="28"/>
  <c r="U21" i="28"/>
  <c r="AF19" i="28"/>
  <c r="U10" i="29" s="1"/>
  <c r="AE19" i="28"/>
  <c r="T10" i="29" s="1"/>
  <c r="AD19" i="28"/>
  <c r="S10" i="29" s="1"/>
  <c r="AB19" i="28"/>
  <c r="AA19" i="28"/>
  <c r="P10" i="29" s="1"/>
  <c r="Z19" i="28"/>
  <c r="O10" i="29" s="1"/>
  <c r="X19" i="28"/>
  <c r="W19" i="28"/>
  <c r="L10" i="29" s="1"/>
  <c r="V19" i="28"/>
  <c r="T19" i="28"/>
  <c r="S19" i="28"/>
  <c r="H10" i="29" s="1"/>
  <c r="R19" i="28"/>
  <c r="G10" i="29" s="1"/>
  <c r="O19" i="28"/>
  <c r="F10" i="29" s="1"/>
  <c r="N19" i="28"/>
  <c r="M19" i="28"/>
  <c r="D10" i="29" s="1"/>
  <c r="K19" i="28"/>
  <c r="C10" i="29" s="1"/>
  <c r="J19" i="28"/>
  <c r="B10" i="29" s="1"/>
  <c r="AG18" i="28"/>
  <c r="AC18" i="28"/>
  <c r="Y18" i="28"/>
  <c r="U18" i="28"/>
  <c r="AH18" i="28" s="1"/>
  <c r="AG17" i="28"/>
  <c r="AC17" i="28"/>
  <c r="AC19" i="28" s="1"/>
  <c r="Y17" i="28"/>
  <c r="U17" i="28"/>
  <c r="AF15" i="28"/>
  <c r="AE15" i="28"/>
  <c r="T9" i="29" s="1"/>
  <c r="AD15" i="28"/>
  <c r="S9" i="29" s="1"/>
  <c r="AB15" i="28"/>
  <c r="Q9" i="29" s="1"/>
  <c r="AA15" i="28"/>
  <c r="P9" i="29" s="1"/>
  <c r="Z15" i="28"/>
  <c r="O9" i="29" s="1"/>
  <c r="X15" i="28"/>
  <c r="W15" i="28"/>
  <c r="L9" i="29" s="1"/>
  <c r="V15" i="28"/>
  <c r="K9" i="29" s="1"/>
  <c r="T15" i="28"/>
  <c r="S15" i="28"/>
  <c r="H9" i="29" s="1"/>
  <c r="R15" i="28"/>
  <c r="O15" i="28"/>
  <c r="N15" i="28"/>
  <c r="M15" i="28"/>
  <c r="D9" i="29" s="1"/>
  <c r="K15" i="28"/>
  <c r="C9" i="29" s="1"/>
  <c r="J15" i="28"/>
  <c r="AG14" i="28"/>
  <c r="AC14" i="28"/>
  <c r="Y14" i="28"/>
  <c r="U14" i="28"/>
  <c r="AG13" i="28"/>
  <c r="AC13" i="28"/>
  <c r="Y13" i="28"/>
  <c r="U13" i="28"/>
  <c r="AF11" i="28"/>
  <c r="AE11" i="28"/>
  <c r="T8" i="29" s="1"/>
  <c r="AD11" i="28"/>
  <c r="AB11" i="28"/>
  <c r="AA11" i="28"/>
  <c r="P8" i="29" s="1"/>
  <c r="Z11" i="28"/>
  <c r="X11" i="28"/>
  <c r="M8" i="29" s="1"/>
  <c r="W11" i="28"/>
  <c r="L8" i="29" s="1"/>
  <c r="V11" i="28"/>
  <c r="K8" i="29" s="1"/>
  <c r="T11" i="28"/>
  <c r="S11" i="28"/>
  <c r="H8" i="29" s="1"/>
  <c r="R11" i="28"/>
  <c r="G8" i="29" s="1"/>
  <c r="O11" i="28"/>
  <c r="N11" i="28"/>
  <c r="M11" i="28"/>
  <c r="K11" i="28"/>
  <c r="C8" i="29" s="1"/>
  <c r="J11" i="28"/>
  <c r="AG10" i="28"/>
  <c r="AC10" i="28"/>
  <c r="Y10" i="28"/>
  <c r="U10" i="28"/>
  <c r="AG9" i="28"/>
  <c r="AC9" i="28"/>
  <c r="Y9" i="28"/>
  <c r="U9" i="28"/>
  <c r="U11" i="28" s="1"/>
  <c r="A25" i="11"/>
  <c r="A76" i="10"/>
  <c r="AF75" i="10"/>
  <c r="U23" i="11" s="1"/>
  <c r="AE75" i="10"/>
  <c r="T23" i="11" s="1"/>
  <c r="AD75" i="10"/>
  <c r="S23" i="11" s="1"/>
  <c r="AB75" i="10"/>
  <c r="Q23" i="11" s="1"/>
  <c r="AA75" i="10"/>
  <c r="P23" i="11" s="1"/>
  <c r="Z75" i="10"/>
  <c r="O23" i="11" s="1"/>
  <c r="X75" i="10"/>
  <c r="M23" i="11" s="1"/>
  <c r="W75" i="10"/>
  <c r="L23" i="11" s="1"/>
  <c r="V75" i="10"/>
  <c r="K23" i="11" s="1"/>
  <c r="T75" i="10"/>
  <c r="I23" i="11" s="1"/>
  <c r="S75" i="10"/>
  <c r="H23" i="11" s="1"/>
  <c r="R75" i="10"/>
  <c r="G23" i="11" s="1"/>
  <c r="O75" i="10"/>
  <c r="F23" i="11" s="1"/>
  <c r="N75" i="10"/>
  <c r="E23" i="11" s="1"/>
  <c r="M75" i="10"/>
  <c r="D23" i="11" s="1"/>
  <c r="K75" i="10"/>
  <c r="J75" i="10"/>
  <c r="AG74" i="10"/>
  <c r="AC74" i="10"/>
  <c r="Y74" i="10"/>
  <c r="U74" i="10"/>
  <c r="AG73" i="10"/>
  <c r="AG75" i="10" s="1"/>
  <c r="V23" i="11" s="1"/>
  <c r="AC73" i="10"/>
  <c r="AC75" i="10" s="1"/>
  <c r="R23" i="11" s="1"/>
  <c r="Y73" i="10"/>
  <c r="Y75" i="10" s="1"/>
  <c r="N23" i="11" s="1"/>
  <c r="U73" i="10"/>
  <c r="U75" i="10" s="1"/>
  <c r="J23" i="11" s="1"/>
  <c r="AF71" i="10"/>
  <c r="AE71" i="10"/>
  <c r="AD71" i="10"/>
  <c r="AB71" i="10"/>
  <c r="AA71" i="10"/>
  <c r="Z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C69" i="10"/>
  <c r="Y69" i="10"/>
  <c r="Y71" i="10" s="1"/>
  <c r="U69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O21" i="11" s="1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C61" i="10"/>
  <c r="Y61" i="10"/>
  <c r="U61" i="10"/>
  <c r="AF59" i="10"/>
  <c r="U20" i="11" s="1"/>
  <c r="AE59" i="10"/>
  <c r="T20" i="11" s="1"/>
  <c r="AD59" i="10"/>
  <c r="S20" i="11" s="1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E20" i="11" s="1"/>
  <c r="M59" i="10"/>
  <c r="D20" i="11" s="1"/>
  <c r="K59" i="10"/>
  <c r="C20" i="11" s="1"/>
  <c r="J59" i="10"/>
  <c r="B20" i="11" s="1"/>
  <c r="AG58" i="10"/>
  <c r="AC58" i="10"/>
  <c r="Y58" i="10"/>
  <c r="U58" i="10"/>
  <c r="U59" i="10" s="1"/>
  <c r="J20" i="11" s="1"/>
  <c r="AG57" i="10"/>
  <c r="AC57" i="10"/>
  <c r="Y57" i="10"/>
  <c r="Y59" i="10" s="1"/>
  <c r="N20" i="11" s="1"/>
  <c r="U57" i="10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K19" i="11" s="1"/>
  <c r="T55" i="10"/>
  <c r="I19" i="11" s="1"/>
  <c r="S55" i="10"/>
  <c r="H19" i="11" s="1"/>
  <c r="R55" i="10"/>
  <c r="G19" i="11" s="1"/>
  <c r="O55" i="10"/>
  <c r="F19" i="11" s="1"/>
  <c r="N55" i="10"/>
  <c r="E19" i="11" s="1"/>
  <c r="M55" i="10"/>
  <c r="D19" i="11" s="1"/>
  <c r="K55" i="10"/>
  <c r="C19" i="11" s="1"/>
  <c r="J55" i="10"/>
  <c r="B19" i="11" s="1"/>
  <c r="AG54" i="10"/>
  <c r="AC54" i="10"/>
  <c r="Y54" i="10"/>
  <c r="U54" i="10"/>
  <c r="AG53" i="10"/>
  <c r="AG55" i="10" s="1"/>
  <c r="V19" i="11" s="1"/>
  <c r="AC53" i="10"/>
  <c r="AC55" i="10" s="1"/>
  <c r="R19" i="11" s="1"/>
  <c r="Y53" i="10"/>
  <c r="Y55" i="10" s="1"/>
  <c r="N19" i="11" s="1"/>
  <c r="U53" i="10"/>
  <c r="U55" i="10" s="1"/>
  <c r="J19" i="11" s="1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U49" i="10"/>
  <c r="AF47" i="10"/>
  <c r="U17" i="11" s="1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F17" i="11" s="1"/>
  <c r="N47" i="10"/>
  <c r="E17" i="11" s="1"/>
  <c r="M47" i="10"/>
  <c r="D17" i="11" s="1"/>
  <c r="K47" i="10"/>
  <c r="C17" i="11" s="1"/>
  <c r="J47" i="10"/>
  <c r="AG46" i="10"/>
  <c r="AC46" i="10"/>
  <c r="Y46" i="10"/>
  <c r="U46" i="10"/>
  <c r="AG45" i="10"/>
  <c r="AC45" i="10"/>
  <c r="Y45" i="10"/>
  <c r="Y47" i="10" s="1"/>
  <c r="N17" i="11" s="1"/>
  <c r="U45" i="10"/>
  <c r="AF43" i="10"/>
  <c r="U16" i="11" s="1"/>
  <c r="AE43" i="10"/>
  <c r="T16" i="11" s="1"/>
  <c r="AD43" i="10"/>
  <c r="S16" i="11" s="1"/>
  <c r="AB43" i="10"/>
  <c r="Q16" i="11" s="1"/>
  <c r="AA43" i="10"/>
  <c r="P16" i="11" s="1"/>
  <c r="Z43" i="10"/>
  <c r="O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G16" i="11" s="1"/>
  <c r="O43" i="10"/>
  <c r="F16" i="11" s="1"/>
  <c r="N43" i="10"/>
  <c r="E16" i="11" s="1"/>
  <c r="M43" i="10"/>
  <c r="D16" i="11" s="1"/>
  <c r="K43" i="10"/>
  <c r="C16" i="11" s="1"/>
  <c r="J43" i="10"/>
  <c r="AG42" i="10"/>
  <c r="AC42" i="10"/>
  <c r="Y42" i="10"/>
  <c r="U42" i="10"/>
  <c r="AG41" i="10"/>
  <c r="AC41" i="10"/>
  <c r="AC43" i="10" s="1"/>
  <c r="R16" i="11" s="1"/>
  <c r="Y41" i="10"/>
  <c r="Y43" i="10" s="1"/>
  <c r="N16" i="11" s="1"/>
  <c r="U41" i="10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F15" i="11" s="1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U38" i="10"/>
  <c r="AG37" i="10"/>
  <c r="AC37" i="10"/>
  <c r="Y37" i="10"/>
  <c r="Y39" i="10" s="1"/>
  <c r="N15" i="11" s="1"/>
  <c r="U37" i="10"/>
  <c r="U39" i="10" s="1"/>
  <c r="AF35" i="10"/>
  <c r="U14" i="11" s="1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F14" i="11" s="1"/>
  <c r="N35" i="10"/>
  <c r="E14" i="11" s="1"/>
  <c r="M35" i="10"/>
  <c r="D14" i="11" s="1"/>
  <c r="K35" i="10"/>
  <c r="C14" i="11" s="1"/>
  <c r="J35" i="10"/>
  <c r="B14" i="11" s="1"/>
  <c r="AG34" i="10"/>
  <c r="AC34" i="10"/>
  <c r="Y34" i="10"/>
  <c r="U34" i="10"/>
  <c r="AG33" i="10"/>
  <c r="AC33" i="10"/>
  <c r="AC35" i="10" s="1"/>
  <c r="R14" i="11" s="1"/>
  <c r="Y33" i="10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G13" i="11" s="1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Y30" i="10"/>
  <c r="U30" i="10"/>
  <c r="AG29" i="10"/>
  <c r="AG31" i="10" s="1"/>
  <c r="V13" i="11" s="1"/>
  <c r="AC29" i="10"/>
  <c r="Y29" i="10"/>
  <c r="U29" i="10"/>
  <c r="AF27" i="10"/>
  <c r="U12" i="11" s="1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G12" i="11" s="1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U26" i="10"/>
  <c r="AG25" i="10"/>
  <c r="AG27" i="10" s="1"/>
  <c r="V12" i="11" s="1"/>
  <c r="AC25" i="10"/>
  <c r="AC27" i="10" s="1"/>
  <c r="R12" i="11" s="1"/>
  <c r="Y25" i="10"/>
  <c r="Y27" i="10" s="1"/>
  <c r="N12" i="11" s="1"/>
  <c r="U25" i="10"/>
  <c r="AF23" i="10"/>
  <c r="U11" i="11" s="1"/>
  <c r="AE23" i="10"/>
  <c r="T11" i="11" s="1"/>
  <c r="AD23" i="10"/>
  <c r="S11" i="11" s="1"/>
  <c r="AB23" i="10"/>
  <c r="Q11" i="11" s="1"/>
  <c r="AA23" i="10"/>
  <c r="Z23" i="10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G11" i="11" s="1"/>
  <c r="O23" i="10"/>
  <c r="F11" i="11" s="1"/>
  <c r="N23" i="10"/>
  <c r="E11" i="11" s="1"/>
  <c r="M23" i="10"/>
  <c r="D11" i="11" s="1"/>
  <c r="K23" i="10"/>
  <c r="C11" i="11" s="1"/>
  <c r="J23" i="10"/>
  <c r="B11" i="11" s="1"/>
  <c r="AH22" i="10"/>
  <c r="AG22" i="10"/>
  <c r="AC22" i="10"/>
  <c r="Y22" i="10"/>
  <c r="U22" i="10"/>
  <c r="AG21" i="10"/>
  <c r="AC21" i="10"/>
  <c r="Y21" i="10"/>
  <c r="U21" i="10"/>
  <c r="U23" i="10" s="1"/>
  <c r="J11" i="11" s="1"/>
  <c r="AF19" i="10"/>
  <c r="U10" i="11" s="1"/>
  <c r="AE19" i="10"/>
  <c r="T10" i="11" s="1"/>
  <c r="AD19" i="10"/>
  <c r="S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E10" i="11" s="1"/>
  <c r="M19" i="10"/>
  <c r="D10" i="11" s="1"/>
  <c r="K19" i="10"/>
  <c r="C10" i="11" s="1"/>
  <c r="J19" i="10"/>
  <c r="B10" i="11" s="1"/>
  <c r="AG18" i="10"/>
  <c r="AC18" i="10"/>
  <c r="Y18" i="10"/>
  <c r="U18" i="10"/>
  <c r="AG17" i="10"/>
  <c r="AC17" i="10"/>
  <c r="Y17" i="10"/>
  <c r="Y19" i="10" s="1"/>
  <c r="N10" i="11" s="1"/>
  <c r="U17" i="10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F9" i="11" s="1"/>
  <c r="N15" i="10"/>
  <c r="E9" i="11" s="1"/>
  <c r="M15" i="10"/>
  <c r="D9" i="11" s="1"/>
  <c r="K15" i="10"/>
  <c r="C9" i="11" s="1"/>
  <c r="J15" i="10"/>
  <c r="B9" i="11" s="1"/>
  <c r="AG14" i="10"/>
  <c r="AC14" i="10"/>
  <c r="Y14" i="10"/>
  <c r="U14" i="10"/>
  <c r="AG13" i="10"/>
  <c r="AC13" i="10"/>
  <c r="Y13" i="10"/>
  <c r="Y15" i="10" s="1"/>
  <c r="N9" i="11" s="1"/>
  <c r="U13" i="10"/>
  <c r="AF11" i="10"/>
  <c r="U8" i="11" s="1"/>
  <c r="AE11" i="10"/>
  <c r="T8" i="11" s="1"/>
  <c r="AD11" i="10"/>
  <c r="S8" i="11" s="1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F8" i="11" s="1"/>
  <c r="N11" i="10"/>
  <c r="E8" i="11" s="1"/>
  <c r="M11" i="10"/>
  <c r="D8" i="11" s="1"/>
  <c r="K11" i="10"/>
  <c r="C8" i="11" s="1"/>
  <c r="J11" i="10"/>
  <c r="B8" i="11" s="1"/>
  <c r="AG10" i="10"/>
  <c r="AC10" i="10"/>
  <c r="AC11" i="10" s="1"/>
  <c r="R8" i="11" s="1"/>
  <c r="Y10" i="10"/>
  <c r="U10" i="10"/>
  <c r="AG9" i="10"/>
  <c r="AC9" i="10"/>
  <c r="Y9" i="10"/>
  <c r="Y11" i="10" s="1"/>
  <c r="N8" i="11" s="1"/>
  <c r="U9" i="10"/>
  <c r="A25" i="9"/>
  <c r="A243" i="8"/>
  <c r="AF242" i="8"/>
  <c r="U24" i="9" s="1"/>
  <c r="AE242" i="8"/>
  <c r="T24" i="9" s="1"/>
  <c r="AD242" i="8"/>
  <c r="S24" i="9" s="1"/>
  <c r="AB242" i="8"/>
  <c r="Q24" i="9" s="1"/>
  <c r="AA242" i="8"/>
  <c r="P24" i="9" s="1"/>
  <c r="Z242" i="8"/>
  <c r="O24" i="9" s="1"/>
  <c r="X242" i="8"/>
  <c r="M24" i="9" s="1"/>
  <c r="W242" i="8"/>
  <c r="L24" i="9" s="1"/>
  <c r="V242" i="8"/>
  <c r="K24" i="9" s="1"/>
  <c r="T242" i="8"/>
  <c r="S242" i="8"/>
  <c r="H24" i="9" s="1"/>
  <c r="R242" i="8"/>
  <c r="G24" i="9" s="1"/>
  <c r="O242" i="8"/>
  <c r="F24" i="9" s="1"/>
  <c r="N242" i="8"/>
  <c r="E24" i="9" s="1"/>
  <c r="M242" i="8"/>
  <c r="D24" i="9" s="1"/>
  <c r="K242" i="8"/>
  <c r="C24" i="9" s="1"/>
  <c r="J242" i="8"/>
  <c r="B24" i="9" s="1"/>
  <c r="AG241" i="8"/>
  <c r="AC241" i="8"/>
  <c r="Y241" i="8"/>
  <c r="U241" i="8"/>
  <c r="AG240" i="8"/>
  <c r="AG242" i="8" s="1"/>
  <c r="V24" i="9" s="1"/>
  <c r="AC240" i="8"/>
  <c r="Y240" i="8"/>
  <c r="Y242" i="8" s="1"/>
  <c r="N24" i="9" s="1"/>
  <c r="U240" i="8"/>
  <c r="U242" i="8" s="1"/>
  <c r="J24" i="9" s="1"/>
  <c r="AF238" i="8"/>
  <c r="U23" i="9" s="1"/>
  <c r="AE238" i="8"/>
  <c r="T23" i="9" s="1"/>
  <c r="AD238" i="8"/>
  <c r="S23" i="9" s="1"/>
  <c r="AB238" i="8"/>
  <c r="Q23" i="9" s="1"/>
  <c r="AA238" i="8"/>
  <c r="P23" i="9" s="1"/>
  <c r="Z238" i="8"/>
  <c r="O23" i="9" s="1"/>
  <c r="X238" i="8"/>
  <c r="M23" i="9" s="1"/>
  <c r="W238" i="8"/>
  <c r="L23" i="9" s="1"/>
  <c r="V238" i="8"/>
  <c r="K23" i="9" s="1"/>
  <c r="T238" i="8"/>
  <c r="I23" i="9" s="1"/>
  <c r="S238" i="8"/>
  <c r="H23" i="9" s="1"/>
  <c r="R238" i="8"/>
  <c r="G23" i="9" s="1"/>
  <c r="O238" i="8"/>
  <c r="F23" i="9" s="1"/>
  <c r="N238" i="8"/>
  <c r="E23" i="9" s="1"/>
  <c r="M238" i="8"/>
  <c r="D23" i="9" s="1"/>
  <c r="K238" i="8"/>
  <c r="C23" i="9" s="1"/>
  <c r="J238" i="8"/>
  <c r="B23" i="9" s="1"/>
  <c r="AG237" i="8"/>
  <c r="AC237" i="8"/>
  <c r="Y237" i="8"/>
  <c r="U237" i="8"/>
  <c r="AG236" i="8"/>
  <c r="AC236" i="8"/>
  <c r="Y236" i="8"/>
  <c r="U236" i="8"/>
  <c r="AF230" i="8"/>
  <c r="U21" i="9" s="1"/>
  <c r="AE230" i="8"/>
  <c r="T21" i="9" s="1"/>
  <c r="AD230" i="8"/>
  <c r="S21" i="9" s="1"/>
  <c r="AB230" i="8"/>
  <c r="Q21" i="9" s="1"/>
  <c r="AA230" i="8"/>
  <c r="P21" i="9" s="1"/>
  <c r="Z230" i="8"/>
  <c r="O21" i="9" s="1"/>
  <c r="X230" i="8"/>
  <c r="M21" i="9" s="1"/>
  <c r="W230" i="8"/>
  <c r="L21" i="9" s="1"/>
  <c r="V230" i="8"/>
  <c r="K21" i="9" s="1"/>
  <c r="T230" i="8"/>
  <c r="I21" i="9" s="1"/>
  <c r="S230" i="8"/>
  <c r="H21" i="9" s="1"/>
  <c r="R230" i="8"/>
  <c r="G21" i="9" s="1"/>
  <c r="O230" i="8"/>
  <c r="F21" i="9" s="1"/>
  <c r="N230" i="8"/>
  <c r="E21" i="9" s="1"/>
  <c r="M230" i="8"/>
  <c r="D21" i="9" s="1"/>
  <c r="K230" i="8"/>
  <c r="C21" i="9" s="1"/>
  <c r="J230" i="8"/>
  <c r="B21" i="9" s="1"/>
  <c r="AG229" i="8"/>
  <c r="AC229" i="8"/>
  <c r="Y229" i="8"/>
  <c r="U229" i="8"/>
  <c r="AG225" i="8"/>
  <c r="AC225" i="8"/>
  <c r="Y225" i="8"/>
  <c r="U225" i="8"/>
  <c r="AF223" i="8"/>
  <c r="U20" i="9" s="1"/>
  <c r="AE223" i="8"/>
  <c r="T20" i="9" s="1"/>
  <c r="AD223" i="8"/>
  <c r="S20" i="9" s="1"/>
  <c r="AB223" i="8"/>
  <c r="Q20" i="9" s="1"/>
  <c r="AA223" i="8"/>
  <c r="P20" i="9" s="1"/>
  <c r="Z223" i="8"/>
  <c r="O20" i="9" s="1"/>
  <c r="X223" i="8"/>
  <c r="M20" i="9" s="1"/>
  <c r="W223" i="8"/>
  <c r="L20" i="9" s="1"/>
  <c r="V223" i="8"/>
  <c r="K20" i="9" s="1"/>
  <c r="T223" i="8"/>
  <c r="I20" i="9" s="1"/>
  <c r="S223" i="8"/>
  <c r="H20" i="9" s="1"/>
  <c r="R223" i="8"/>
  <c r="G20" i="9" s="1"/>
  <c r="O223" i="8"/>
  <c r="F20" i="9" s="1"/>
  <c r="N223" i="8"/>
  <c r="E20" i="9" s="1"/>
  <c r="M223" i="8"/>
  <c r="D20" i="9" s="1"/>
  <c r="K223" i="8"/>
  <c r="C20" i="9" s="1"/>
  <c r="J223" i="8"/>
  <c r="B20" i="9" s="1"/>
  <c r="AG222" i="8"/>
  <c r="AC222" i="8"/>
  <c r="Y222" i="8"/>
  <c r="U222" i="8"/>
  <c r="AG209" i="8"/>
  <c r="AC209" i="8"/>
  <c r="Y209" i="8"/>
  <c r="U209" i="8"/>
  <c r="AF207" i="8"/>
  <c r="U19" i="9" s="1"/>
  <c r="AE207" i="8"/>
  <c r="T19" i="9" s="1"/>
  <c r="AD207" i="8"/>
  <c r="S19" i="9" s="1"/>
  <c r="AB207" i="8"/>
  <c r="Q19" i="9" s="1"/>
  <c r="AA207" i="8"/>
  <c r="P19" i="9" s="1"/>
  <c r="Z207" i="8"/>
  <c r="O19" i="9" s="1"/>
  <c r="X207" i="8"/>
  <c r="M19" i="9" s="1"/>
  <c r="W207" i="8"/>
  <c r="L19" i="9" s="1"/>
  <c r="V207" i="8"/>
  <c r="K19" i="9" s="1"/>
  <c r="T207" i="8"/>
  <c r="I19" i="9" s="1"/>
  <c r="S207" i="8"/>
  <c r="H19" i="9" s="1"/>
  <c r="R207" i="8"/>
  <c r="G19" i="9" s="1"/>
  <c r="O207" i="8"/>
  <c r="F19" i="9" s="1"/>
  <c r="N207" i="8"/>
  <c r="E19" i="9" s="1"/>
  <c r="M207" i="8"/>
  <c r="D19" i="9" s="1"/>
  <c r="K207" i="8"/>
  <c r="C19" i="9" s="1"/>
  <c r="J207" i="8"/>
  <c r="B19" i="9" s="1"/>
  <c r="AG206" i="8"/>
  <c r="AC206" i="8"/>
  <c r="Y206" i="8"/>
  <c r="U206" i="8"/>
  <c r="AG196" i="8"/>
  <c r="AC196" i="8"/>
  <c r="Y196" i="8"/>
  <c r="U196" i="8"/>
  <c r="AF194" i="8"/>
  <c r="U18" i="9" s="1"/>
  <c r="AE194" i="8"/>
  <c r="T18" i="9" s="1"/>
  <c r="AD194" i="8"/>
  <c r="S18" i="9" s="1"/>
  <c r="AB194" i="8"/>
  <c r="Q18" i="9" s="1"/>
  <c r="AA194" i="8"/>
  <c r="P18" i="9" s="1"/>
  <c r="Z194" i="8"/>
  <c r="O18" i="9" s="1"/>
  <c r="X194" i="8"/>
  <c r="M18" i="9" s="1"/>
  <c r="W194" i="8"/>
  <c r="L18" i="9" s="1"/>
  <c r="V194" i="8"/>
  <c r="K18" i="9" s="1"/>
  <c r="T194" i="8"/>
  <c r="I18" i="9" s="1"/>
  <c r="S194" i="8"/>
  <c r="H18" i="9" s="1"/>
  <c r="R194" i="8"/>
  <c r="G18" i="9" s="1"/>
  <c r="O194" i="8"/>
  <c r="F18" i="9" s="1"/>
  <c r="N194" i="8"/>
  <c r="E18" i="9" s="1"/>
  <c r="M194" i="8"/>
  <c r="D18" i="9" s="1"/>
  <c r="J194" i="8"/>
  <c r="B18" i="9" s="1"/>
  <c r="AG193" i="8"/>
  <c r="AC193" i="8"/>
  <c r="Y193" i="8"/>
  <c r="U193" i="8"/>
  <c r="AG192" i="8"/>
  <c r="AC192" i="8"/>
  <c r="Y192" i="8"/>
  <c r="U192" i="8"/>
  <c r="AF190" i="8"/>
  <c r="U17" i="9" s="1"/>
  <c r="AE190" i="8"/>
  <c r="T17" i="9" s="1"/>
  <c r="AD190" i="8"/>
  <c r="S17" i="9" s="1"/>
  <c r="AB190" i="8"/>
  <c r="Q17" i="9" s="1"/>
  <c r="AA190" i="8"/>
  <c r="P17" i="9" s="1"/>
  <c r="Z190" i="8"/>
  <c r="O17" i="9" s="1"/>
  <c r="X190" i="8"/>
  <c r="M17" i="9" s="1"/>
  <c r="W190" i="8"/>
  <c r="L17" i="9" s="1"/>
  <c r="V190" i="8"/>
  <c r="K17" i="9" s="1"/>
  <c r="T190" i="8"/>
  <c r="I17" i="9" s="1"/>
  <c r="S190" i="8"/>
  <c r="H17" i="9" s="1"/>
  <c r="R190" i="8"/>
  <c r="G17" i="9" s="1"/>
  <c r="O190" i="8"/>
  <c r="F17" i="9" s="1"/>
  <c r="N190" i="8"/>
  <c r="E17" i="9" s="1"/>
  <c r="M190" i="8"/>
  <c r="D17" i="9" s="1"/>
  <c r="K190" i="8"/>
  <c r="C17" i="9" s="1"/>
  <c r="J190" i="8"/>
  <c r="B17" i="9" s="1"/>
  <c r="AG189" i="8"/>
  <c r="AC189" i="8"/>
  <c r="Y189" i="8"/>
  <c r="U189" i="8"/>
  <c r="AG188" i="8"/>
  <c r="AC188" i="8"/>
  <c r="Y188" i="8"/>
  <c r="U188" i="8"/>
  <c r="AF186" i="8"/>
  <c r="U16" i="9" s="1"/>
  <c r="AE186" i="8"/>
  <c r="T16" i="9" s="1"/>
  <c r="AD186" i="8"/>
  <c r="S16" i="9" s="1"/>
  <c r="AB186" i="8"/>
  <c r="Q16" i="9" s="1"/>
  <c r="AA186" i="8"/>
  <c r="P16" i="9" s="1"/>
  <c r="Z186" i="8"/>
  <c r="O16" i="9" s="1"/>
  <c r="X186" i="8"/>
  <c r="M16" i="9" s="1"/>
  <c r="W186" i="8"/>
  <c r="L16" i="9" s="1"/>
  <c r="V186" i="8"/>
  <c r="K16" i="9" s="1"/>
  <c r="T186" i="8"/>
  <c r="I16" i="9" s="1"/>
  <c r="S186" i="8"/>
  <c r="H16" i="9" s="1"/>
  <c r="R186" i="8"/>
  <c r="G16" i="9" s="1"/>
  <c r="O186" i="8"/>
  <c r="F16" i="9" s="1"/>
  <c r="N186" i="8"/>
  <c r="E16" i="9" s="1"/>
  <c r="M186" i="8"/>
  <c r="D16" i="9" s="1"/>
  <c r="K186" i="8"/>
  <c r="C16" i="9" s="1"/>
  <c r="J186" i="8"/>
  <c r="B16" i="9" s="1"/>
  <c r="AG185" i="8"/>
  <c r="AC185" i="8"/>
  <c r="Y185" i="8"/>
  <c r="U185" i="8"/>
  <c r="AG184" i="8"/>
  <c r="AC184" i="8"/>
  <c r="Y184" i="8"/>
  <c r="U184" i="8"/>
  <c r="AF182" i="8"/>
  <c r="U15" i="9" s="1"/>
  <c r="AE182" i="8"/>
  <c r="T15" i="9" s="1"/>
  <c r="AD182" i="8"/>
  <c r="S15" i="9" s="1"/>
  <c r="AB182" i="8"/>
  <c r="Q15" i="9" s="1"/>
  <c r="AA182" i="8"/>
  <c r="P15" i="9" s="1"/>
  <c r="Z182" i="8"/>
  <c r="O15" i="9" s="1"/>
  <c r="X182" i="8"/>
  <c r="M15" i="9" s="1"/>
  <c r="W182" i="8"/>
  <c r="L15" i="9" s="1"/>
  <c r="V182" i="8"/>
  <c r="K15" i="9" s="1"/>
  <c r="T182" i="8"/>
  <c r="I15" i="9" s="1"/>
  <c r="S182" i="8"/>
  <c r="H15" i="9" s="1"/>
  <c r="R182" i="8"/>
  <c r="G15" i="9" s="1"/>
  <c r="O182" i="8"/>
  <c r="F15" i="9" s="1"/>
  <c r="N182" i="8"/>
  <c r="E15" i="9" s="1"/>
  <c r="M182" i="8"/>
  <c r="D15" i="9" s="1"/>
  <c r="K182" i="8"/>
  <c r="C15" i="9" s="1"/>
  <c r="J182" i="8"/>
  <c r="B15" i="9" s="1"/>
  <c r="AG181" i="8"/>
  <c r="AC181" i="8"/>
  <c r="Y181" i="8"/>
  <c r="U181" i="8"/>
  <c r="AG148" i="8"/>
  <c r="AC148" i="8"/>
  <c r="Y148" i="8"/>
  <c r="U148" i="8"/>
  <c r="AF146" i="8"/>
  <c r="U14" i="9" s="1"/>
  <c r="AE146" i="8"/>
  <c r="T14" i="9" s="1"/>
  <c r="AD146" i="8"/>
  <c r="S14" i="9" s="1"/>
  <c r="AB146" i="8"/>
  <c r="Q14" i="9" s="1"/>
  <c r="AA146" i="8"/>
  <c r="P14" i="9" s="1"/>
  <c r="Z146" i="8"/>
  <c r="O14" i="9" s="1"/>
  <c r="X146" i="8"/>
  <c r="M14" i="9" s="1"/>
  <c r="W146" i="8"/>
  <c r="L14" i="9" s="1"/>
  <c r="V146" i="8"/>
  <c r="K14" i="9" s="1"/>
  <c r="T146" i="8"/>
  <c r="I14" i="9" s="1"/>
  <c r="S146" i="8"/>
  <c r="H14" i="9" s="1"/>
  <c r="R146" i="8"/>
  <c r="G14" i="9" s="1"/>
  <c r="O146" i="8"/>
  <c r="F14" i="9" s="1"/>
  <c r="N146" i="8"/>
  <c r="E14" i="9" s="1"/>
  <c r="M146" i="8"/>
  <c r="D14" i="9" s="1"/>
  <c r="K146" i="8"/>
  <c r="C14" i="9" s="1"/>
  <c r="J146" i="8"/>
  <c r="B14" i="9" s="1"/>
  <c r="AG145" i="8"/>
  <c r="AC145" i="8"/>
  <c r="Y145" i="8"/>
  <c r="U145" i="8"/>
  <c r="AG115" i="8"/>
  <c r="AC115" i="8"/>
  <c r="Y115" i="8"/>
  <c r="U115" i="8"/>
  <c r="AF113" i="8"/>
  <c r="U13" i="9" s="1"/>
  <c r="AE113" i="8"/>
  <c r="T13" i="9" s="1"/>
  <c r="AD113" i="8"/>
  <c r="S13" i="9" s="1"/>
  <c r="AB113" i="8"/>
  <c r="Q13" i="9" s="1"/>
  <c r="AA113" i="8"/>
  <c r="P13" i="9" s="1"/>
  <c r="Z113" i="8"/>
  <c r="O13" i="9" s="1"/>
  <c r="X113" i="8"/>
  <c r="M13" i="9" s="1"/>
  <c r="W113" i="8"/>
  <c r="L13" i="9" s="1"/>
  <c r="V113" i="8"/>
  <c r="K13" i="9" s="1"/>
  <c r="T113" i="8"/>
  <c r="I13" i="9" s="1"/>
  <c r="S113" i="8"/>
  <c r="H13" i="9" s="1"/>
  <c r="R113" i="8"/>
  <c r="G13" i="9" s="1"/>
  <c r="O113" i="8"/>
  <c r="F13" i="9" s="1"/>
  <c r="N113" i="8"/>
  <c r="E13" i="9" s="1"/>
  <c r="M113" i="8"/>
  <c r="D13" i="9" s="1"/>
  <c r="K113" i="8"/>
  <c r="C13" i="9" s="1"/>
  <c r="J113" i="8"/>
  <c r="B13" i="9" s="1"/>
  <c r="AG112" i="8"/>
  <c r="AC112" i="8"/>
  <c r="Y112" i="8"/>
  <c r="U112" i="8"/>
  <c r="AG79" i="8"/>
  <c r="AC79" i="8"/>
  <c r="Y79" i="8"/>
  <c r="U79" i="8"/>
  <c r="AF77" i="8"/>
  <c r="U12" i="9" s="1"/>
  <c r="AE77" i="8"/>
  <c r="T12" i="9" s="1"/>
  <c r="AD77" i="8"/>
  <c r="S12" i="9" s="1"/>
  <c r="AB77" i="8"/>
  <c r="Q12" i="9" s="1"/>
  <c r="AA77" i="8"/>
  <c r="P12" i="9" s="1"/>
  <c r="Z77" i="8"/>
  <c r="O12" i="9" s="1"/>
  <c r="X77" i="8"/>
  <c r="M12" i="9" s="1"/>
  <c r="W77" i="8"/>
  <c r="L12" i="9" s="1"/>
  <c r="V77" i="8"/>
  <c r="K12" i="9" s="1"/>
  <c r="T77" i="8"/>
  <c r="I12" i="9" s="1"/>
  <c r="S77" i="8"/>
  <c r="H12" i="9" s="1"/>
  <c r="R77" i="8"/>
  <c r="G12" i="9" s="1"/>
  <c r="O77" i="8"/>
  <c r="F12" i="9" s="1"/>
  <c r="N77" i="8"/>
  <c r="E12" i="9" s="1"/>
  <c r="M77" i="8"/>
  <c r="D12" i="9" s="1"/>
  <c r="K77" i="8"/>
  <c r="C12" i="9" s="1"/>
  <c r="J77" i="8"/>
  <c r="B12" i="9" s="1"/>
  <c r="AG76" i="8"/>
  <c r="AC76" i="8"/>
  <c r="Y76" i="8"/>
  <c r="U76" i="8"/>
  <c r="AG39" i="8"/>
  <c r="AC39" i="8"/>
  <c r="Y39" i="8"/>
  <c r="U39" i="8"/>
  <c r="AF37" i="8"/>
  <c r="U11" i="9" s="1"/>
  <c r="AE37" i="8"/>
  <c r="T11" i="9" s="1"/>
  <c r="AD37" i="8"/>
  <c r="S11" i="9" s="1"/>
  <c r="AB37" i="8"/>
  <c r="Q11" i="9" s="1"/>
  <c r="AA37" i="8"/>
  <c r="P11" i="9" s="1"/>
  <c r="Z37" i="8"/>
  <c r="O11" i="9" s="1"/>
  <c r="X37" i="8"/>
  <c r="M11" i="9" s="1"/>
  <c r="W37" i="8"/>
  <c r="L11" i="9" s="1"/>
  <c r="V37" i="8"/>
  <c r="K11" i="9" s="1"/>
  <c r="T37" i="8"/>
  <c r="I11" i="9" s="1"/>
  <c r="S37" i="8"/>
  <c r="H11" i="9" s="1"/>
  <c r="R37" i="8"/>
  <c r="G11" i="9" s="1"/>
  <c r="O37" i="8"/>
  <c r="F11" i="9" s="1"/>
  <c r="N37" i="8"/>
  <c r="E11" i="9" s="1"/>
  <c r="M37" i="8"/>
  <c r="D11" i="9" s="1"/>
  <c r="K37" i="8"/>
  <c r="C11" i="9" s="1"/>
  <c r="J37" i="8"/>
  <c r="B11" i="9" s="1"/>
  <c r="AG36" i="8"/>
  <c r="AC36" i="8"/>
  <c r="Y36" i="8"/>
  <c r="U36" i="8"/>
  <c r="AG21" i="8"/>
  <c r="AC21" i="8"/>
  <c r="Y21" i="8"/>
  <c r="U21" i="8"/>
  <c r="AF19" i="8"/>
  <c r="U10" i="9" s="1"/>
  <c r="AE19" i="8"/>
  <c r="T10" i="9" s="1"/>
  <c r="AD19" i="8"/>
  <c r="S10" i="9" s="1"/>
  <c r="AB19" i="8"/>
  <c r="Q10" i="9" s="1"/>
  <c r="AA19" i="8"/>
  <c r="P10" i="9" s="1"/>
  <c r="Z19" i="8"/>
  <c r="O10" i="9" s="1"/>
  <c r="X19" i="8"/>
  <c r="M10" i="9" s="1"/>
  <c r="W19" i="8"/>
  <c r="L10" i="9" s="1"/>
  <c r="V19" i="8"/>
  <c r="K10" i="9" s="1"/>
  <c r="T19" i="8"/>
  <c r="I10" i="9" s="1"/>
  <c r="S19" i="8"/>
  <c r="H10" i="9" s="1"/>
  <c r="R19" i="8"/>
  <c r="G10" i="9" s="1"/>
  <c r="O19" i="8"/>
  <c r="F10" i="9" s="1"/>
  <c r="N19" i="8"/>
  <c r="E10" i="9" s="1"/>
  <c r="M19" i="8"/>
  <c r="D10" i="9" s="1"/>
  <c r="K19" i="8"/>
  <c r="C10" i="9" s="1"/>
  <c r="J19" i="8"/>
  <c r="B10" i="9" s="1"/>
  <c r="AG18" i="8"/>
  <c r="AC18" i="8"/>
  <c r="Y18" i="8"/>
  <c r="U18" i="8"/>
  <c r="AG17" i="8"/>
  <c r="AC17" i="8"/>
  <c r="Y17" i="8"/>
  <c r="U17" i="8"/>
  <c r="AF15" i="8"/>
  <c r="U9" i="9" s="1"/>
  <c r="AE15" i="8"/>
  <c r="T9" i="9" s="1"/>
  <c r="AD15" i="8"/>
  <c r="S9" i="9" s="1"/>
  <c r="AB15" i="8"/>
  <c r="Q9" i="9" s="1"/>
  <c r="AA15" i="8"/>
  <c r="P9" i="9" s="1"/>
  <c r="Z15" i="8"/>
  <c r="O9" i="9" s="1"/>
  <c r="X15" i="8"/>
  <c r="M9" i="9" s="1"/>
  <c r="W15" i="8"/>
  <c r="L9" i="9" s="1"/>
  <c r="V15" i="8"/>
  <c r="K9" i="9" s="1"/>
  <c r="T15" i="8"/>
  <c r="I9" i="9" s="1"/>
  <c r="S15" i="8"/>
  <c r="H9" i="9" s="1"/>
  <c r="R15" i="8"/>
  <c r="G9" i="9" s="1"/>
  <c r="O15" i="8"/>
  <c r="F9" i="9" s="1"/>
  <c r="N15" i="8"/>
  <c r="E9" i="9" s="1"/>
  <c r="M15" i="8"/>
  <c r="D9" i="9" s="1"/>
  <c r="K15" i="8"/>
  <c r="C9" i="9" s="1"/>
  <c r="J15" i="8"/>
  <c r="B9" i="9" s="1"/>
  <c r="AG14" i="8"/>
  <c r="AC14" i="8"/>
  <c r="Y14" i="8"/>
  <c r="U14" i="8"/>
  <c r="AG13" i="8"/>
  <c r="AC13" i="8"/>
  <c r="Y13" i="8"/>
  <c r="U13" i="8"/>
  <c r="AF11" i="8"/>
  <c r="AE11" i="8"/>
  <c r="AD11" i="8"/>
  <c r="AB11" i="8"/>
  <c r="Q8" i="9" s="1"/>
  <c r="AA11" i="8"/>
  <c r="P8" i="9" s="1"/>
  <c r="Z11" i="8"/>
  <c r="X11" i="8"/>
  <c r="W11" i="8"/>
  <c r="V11" i="8"/>
  <c r="T11" i="8"/>
  <c r="I8" i="9" s="1"/>
  <c r="S11" i="8"/>
  <c r="R11" i="8"/>
  <c r="G8" i="9" s="1"/>
  <c r="O11" i="8"/>
  <c r="N11" i="8"/>
  <c r="F8" i="9" s="1"/>
  <c r="M11" i="8"/>
  <c r="E8" i="9" s="1"/>
  <c r="K11" i="8"/>
  <c r="C8" i="9" s="1"/>
  <c r="J11" i="8"/>
  <c r="B8" i="9" s="1"/>
  <c r="AG10" i="8"/>
  <c r="AC10" i="8"/>
  <c r="Y10" i="8"/>
  <c r="U10" i="8"/>
  <c r="AG9" i="8"/>
  <c r="AC9" i="8"/>
  <c r="Y9" i="8"/>
  <c r="U9" i="8"/>
  <c r="AH66" i="40" l="1"/>
  <c r="U67" i="40"/>
  <c r="J22" i="41" s="1"/>
  <c r="Y59" i="40"/>
  <c r="N20" i="41" s="1"/>
  <c r="AH49" i="40"/>
  <c r="AH51" i="40" s="1"/>
  <c r="W18" i="41" s="1"/>
  <c r="Y47" i="40"/>
  <c r="N17" i="41" s="1"/>
  <c r="AG43" i="40"/>
  <c r="V16" i="41" s="1"/>
  <c r="Y39" i="40"/>
  <c r="N15" i="41" s="1"/>
  <c r="AC39" i="40"/>
  <c r="R15" i="41" s="1"/>
  <c r="U35" i="40"/>
  <c r="J14" i="41" s="1"/>
  <c r="AC35" i="40"/>
  <c r="R14" i="41" s="1"/>
  <c r="Z76" i="40"/>
  <c r="AG31" i="40"/>
  <c r="V13" i="41" s="1"/>
  <c r="U31" i="40"/>
  <c r="J13" i="41" s="1"/>
  <c r="N76" i="40"/>
  <c r="E8" i="41"/>
  <c r="AC11" i="40"/>
  <c r="R8" i="41" s="1"/>
  <c r="O8" i="41"/>
  <c r="U71" i="40"/>
  <c r="J23" i="41" s="1"/>
  <c r="AH66" i="38"/>
  <c r="Y59" i="38"/>
  <c r="N20" i="39" s="1"/>
  <c r="AG55" i="38"/>
  <c r="V19" i="39" s="1"/>
  <c r="AC35" i="38"/>
  <c r="R14" i="39" s="1"/>
  <c r="Y23" i="38"/>
  <c r="N11" i="39" s="1"/>
  <c r="AG23" i="38"/>
  <c r="V11" i="39" s="1"/>
  <c r="AG15" i="38"/>
  <c r="V9" i="39" s="1"/>
  <c r="AH17" i="36"/>
  <c r="AG23" i="36"/>
  <c r="V11" i="37" s="1"/>
  <c r="U39" i="36"/>
  <c r="J15" i="37" s="1"/>
  <c r="U43" i="36"/>
  <c r="J16" i="37" s="1"/>
  <c r="AH53" i="36"/>
  <c r="AH62" i="36"/>
  <c r="U67" i="36"/>
  <c r="J22" i="37" s="1"/>
  <c r="U71" i="36"/>
  <c r="J23" i="37" s="1"/>
  <c r="AH13" i="34"/>
  <c r="AG19" i="34"/>
  <c r="X76" i="34"/>
  <c r="U39" i="34"/>
  <c r="AC47" i="34"/>
  <c r="T76" i="34"/>
  <c r="AH49" i="34"/>
  <c r="AG51" i="34"/>
  <c r="AF76" i="34"/>
  <c r="U59" i="34"/>
  <c r="AA76" i="34"/>
  <c r="AB76" i="34"/>
  <c r="AD76" i="34"/>
  <c r="AE76" i="34"/>
  <c r="AH61" i="34"/>
  <c r="M76" i="34"/>
  <c r="N76" i="34"/>
  <c r="Y63" i="34"/>
  <c r="O76" i="34"/>
  <c r="R76" i="34"/>
  <c r="S76" i="34"/>
  <c r="V76" i="34"/>
  <c r="W76" i="34"/>
  <c r="Y67" i="34"/>
  <c r="Z76" i="34"/>
  <c r="U71" i="34"/>
  <c r="J76" i="34"/>
  <c r="K76" i="34"/>
  <c r="U11" i="30"/>
  <c r="J8" i="31" s="1"/>
  <c r="AC11" i="30"/>
  <c r="R8" i="31" s="1"/>
  <c r="Y15" i="30"/>
  <c r="N9" i="31" s="1"/>
  <c r="AG15" i="30"/>
  <c r="V9" i="31" s="1"/>
  <c r="U27" i="30"/>
  <c r="J12" i="31" s="1"/>
  <c r="AG31" i="30"/>
  <c r="V13" i="31" s="1"/>
  <c r="U39" i="30"/>
  <c r="J15" i="31" s="1"/>
  <c r="Y39" i="30"/>
  <c r="N15" i="31" s="1"/>
  <c r="N76" i="30"/>
  <c r="U47" i="30"/>
  <c r="J17" i="31" s="1"/>
  <c r="AC47" i="30"/>
  <c r="R17" i="31" s="1"/>
  <c r="AE76" i="30"/>
  <c r="AH50" i="30"/>
  <c r="AI50" i="30" s="1"/>
  <c r="O76" i="30"/>
  <c r="AH53" i="30"/>
  <c r="U55" i="30"/>
  <c r="J19" i="31" s="1"/>
  <c r="AC55" i="30"/>
  <c r="R19" i="31" s="1"/>
  <c r="S76" i="30"/>
  <c r="T76" i="30"/>
  <c r="AD76" i="30"/>
  <c r="AG63" i="30"/>
  <c r="V21" i="31" s="1"/>
  <c r="AF76" i="30"/>
  <c r="R76" i="30"/>
  <c r="M76" i="30"/>
  <c r="AC67" i="30"/>
  <c r="R22" i="31" s="1"/>
  <c r="AB76" i="30"/>
  <c r="AH65" i="30"/>
  <c r="AG67" i="30"/>
  <c r="V22" i="31" s="1"/>
  <c r="AA76" i="30"/>
  <c r="S23" i="31"/>
  <c r="Z76" i="30"/>
  <c r="T23" i="31"/>
  <c r="E23" i="31"/>
  <c r="U23" i="31"/>
  <c r="X76" i="30"/>
  <c r="F23" i="31"/>
  <c r="W76" i="30"/>
  <c r="G23" i="31"/>
  <c r="V76" i="30"/>
  <c r="H23" i="31"/>
  <c r="I23" i="31"/>
  <c r="K76" i="30"/>
  <c r="AH70" i="30"/>
  <c r="AI70" i="30" s="1"/>
  <c r="AG11" i="10"/>
  <c r="V8" i="11" s="1"/>
  <c r="AC15" i="10"/>
  <c r="R9" i="11" s="1"/>
  <c r="U19" i="10"/>
  <c r="J10" i="11" s="1"/>
  <c r="AC23" i="10"/>
  <c r="R11" i="11" s="1"/>
  <c r="U31" i="10"/>
  <c r="J13" i="11" s="1"/>
  <c r="AC31" i="10"/>
  <c r="R13" i="11" s="1"/>
  <c r="AG35" i="10"/>
  <c r="V14" i="11" s="1"/>
  <c r="X76" i="10"/>
  <c r="Y35" i="10"/>
  <c r="N14" i="11" s="1"/>
  <c r="AH38" i="10"/>
  <c r="AG47" i="10"/>
  <c r="V17" i="11" s="1"/>
  <c r="AH46" i="10"/>
  <c r="N76" i="10"/>
  <c r="AE76" i="10"/>
  <c r="U51" i="10"/>
  <c r="J18" i="11" s="1"/>
  <c r="AC51" i="10"/>
  <c r="R18" i="11" s="1"/>
  <c r="AF76" i="10"/>
  <c r="AC59" i="10"/>
  <c r="R20" i="11" s="1"/>
  <c r="AC63" i="10"/>
  <c r="R21" i="11" s="1"/>
  <c r="AH62" i="10"/>
  <c r="O76" i="10"/>
  <c r="R76" i="10"/>
  <c r="AG63" i="10"/>
  <c r="V21" i="11" s="1"/>
  <c r="M76" i="10"/>
  <c r="V76" i="10"/>
  <c r="W76" i="10"/>
  <c r="J76" i="10"/>
  <c r="Z76" i="10"/>
  <c r="AA76" i="10"/>
  <c r="AB76" i="10"/>
  <c r="AD76" i="10"/>
  <c r="U63" i="10"/>
  <c r="J21" i="11" s="1"/>
  <c r="AH66" i="10"/>
  <c r="S76" i="10"/>
  <c r="T76" i="10"/>
  <c r="B25" i="43"/>
  <c r="Z79" i="42"/>
  <c r="AC15" i="42"/>
  <c r="R9" i="43" s="1"/>
  <c r="O79" i="42"/>
  <c r="AA79" i="42"/>
  <c r="AC55" i="42"/>
  <c r="R19" i="43" s="1"/>
  <c r="AH46" i="42"/>
  <c r="AI46" i="42" s="1"/>
  <c r="P8" i="43"/>
  <c r="R24" i="43"/>
  <c r="AC78" i="42"/>
  <c r="Y11" i="42"/>
  <c r="N8" i="43" s="1"/>
  <c r="U15" i="42"/>
  <c r="J9" i="43" s="1"/>
  <c r="Y43" i="42"/>
  <c r="N16" i="43" s="1"/>
  <c r="U47" i="42"/>
  <c r="J17" i="43" s="1"/>
  <c r="AG78" i="42"/>
  <c r="AI73" i="40"/>
  <c r="U75" i="40"/>
  <c r="J24" i="41" s="1"/>
  <c r="U78" i="36"/>
  <c r="J24" i="37" s="1"/>
  <c r="U78" i="42"/>
  <c r="J24" i="43" s="1"/>
  <c r="R79" i="42"/>
  <c r="D11" i="43"/>
  <c r="M79" i="42"/>
  <c r="AH42" i="42"/>
  <c r="AI42" i="42" s="1"/>
  <c r="AH65" i="42"/>
  <c r="AI65" i="42" s="1"/>
  <c r="U67" i="42"/>
  <c r="J22" i="43" s="1"/>
  <c r="S79" i="42"/>
  <c r="H8" i="43"/>
  <c r="S8" i="43"/>
  <c r="AD79" i="42"/>
  <c r="AE79" i="42"/>
  <c r="B8" i="43"/>
  <c r="J79" i="42"/>
  <c r="K8" i="43"/>
  <c r="V79" i="42"/>
  <c r="U8" i="43"/>
  <c r="AF79" i="42"/>
  <c r="W79" i="42"/>
  <c r="Y15" i="42"/>
  <c r="N9" i="43" s="1"/>
  <c r="AG23" i="42"/>
  <c r="V11" i="43" s="1"/>
  <c r="AC27" i="42"/>
  <c r="R12" i="43" s="1"/>
  <c r="U35" i="42"/>
  <c r="J14" i="43" s="1"/>
  <c r="N79" i="42"/>
  <c r="G8" i="43"/>
  <c r="O8" i="43"/>
  <c r="AG67" i="42"/>
  <c r="V22" i="43" s="1"/>
  <c r="AB79" i="42"/>
  <c r="T79" i="42"/>
  <c r="K79" i="42"/>
  <c r="AC11" i="42"/>
  <c r="AG19" i="42"/>
  <c r="V10" i="43" s="1"/>
  <c r="AH50" i="42"/>
  <c r="AH10" i="42"/>
  <c r="Y19" i="42"/>
  <c r="N10" i="43" s="1"/>
  <c r="U23" i="42"/>
  <c r="J11" i="43" s="1"/>
  <c r="AC43" i="42"/>
  <c r="R16" i="43" s="1"/>
  <c r="Y47" i="42"/>
  <c r="N17" i="43" s="1"/>
  <c r="U51" i="42"/>
  <c r="J18" i="43" s="1"/>
  <c r="AH70" i="42"/>
  <c r="AI70" i="42" s="1"/>
  <c r="AH77" i="42"/>
  <c r="AH66" i="42"/>
  <c r="AC19" i="42"/>
  <c r="R10" i="43" s="1"/>
  <c r="U27" i="42"/>
  <c r="J12" i="43" s="1"/>
  <c r="AC47" i="42"/>
  <c r="R17" i="43" s="1"/>
  <c r="Y51" i="42"/>
  <c r="N18" i="43" s="1"/>
  <c r="Y55" i="42"/>
  <c r="N19" i="43" s="1"/>
  <c r="U59" i="42"/>
  <c r="J20" i="43" s="1"/>
  <c r="X79" i="42"/>
  <c r="J76" i="40"/>
  <c r="M8" i="39"/>
  <c r="X78" i="38"/>
  <c r="V78" i="38"/>
  <c r="S78" i="38"/>
  <c r="C8" i="39"/>
  <c r="K78" i="38"/>
  <c r="L8" i="39"/>
  <c r="W78" i="38"/>
  <c r="U67" i="38"/>
  <c r="J22" i="39" s="1"/>
  <c r="R78" i="38"/>
  <c r="J78" i="38"/>
  <c r="O78" i="38"/>
  <c r="M78" i="38"/>
  <c r="AA78" i="38"/>
  <c r="AB78" i="38"/>
  <c r="AD78" i="38"/>
  <c r="AH46" i="38"/>
  <c r="U63" i="38"/>
  <c r="J21" i="39" s="1"/>
  <c r="AH61" i="38"/>
  <c r="AI61" i="38" s="1"/>
  <c r="Z78" i="38"/>
  <c r="T78" i="38"/>
  <c r="T8" i="39"/>
  <c r="AE78" i="38"/>
  <c r="AH49" i="38"/>
  <c r="AI49" i="38" s="1"/>
  <c r="Y63" i="38"/>
  <c r="N21" i="39" s="1"/>
  <c r="AG27" i="38"/>
  <c r="V12" i="39" s="1"/>
  <c r="AC31" i="38"/>
  <c r="R13" i="39" s="1"/>
  <c r="Y35" i="38"/>
  <c r="N14" i="39" s="1"/>
  <c r="Y47" i="38"/>
  <c r="N17" i="39" s="1"/>
  <c r="AH62" i="38"/>
  <c r="AI62" i="38" s="1"/>
  <c r="AH65" i="38"/>
  <c r="AI65" i="38" s="1"/>
  <c r="AH30" i="38"/>
  <c r="Y43" i="38"/>
  <c r="N16" i="39" s="1"/>
  <c r="AH45" i="38"/>
  <c r="AI45" i="38" s="1"/>
  <c r="AH50" i="38"/>
  <c r="AI50" i="38" s="1"/>
  <c r="Y71" i="38"/>
  <c r="N23" i="39" s="1"/>
  <c r="AG63" i="38"/>
  <c r="V21" i="39" s="1"/>
  <c r="AF78" i="38"/>
  <c r="K8" i="39"/>
  <c r="S8" i="39"/>
  <c r="U27" i="38"/>
  <c r="J12" i="39" s="1"/>
  <c r="AC55" i="38"/>
  <c r="R19" i="39" s="1"/>
  <c r="AH10" i="38"/>
  <c r="AG19" i="38"/>
  <c r="V10" i="39" s="1"/>
  <c r="AC23" i="38"/>
  <c r="R11" i="39" s="1"/>
  <c r="Y27" i="38"/>
  <c r="N12" i="39" s="1"/>
  <c r="AH42" i="38"/>
  <c r="AI42" i="38" s="1"/>
  <c r="AG47" i="38"/>
  <c r="V17" i="39" s="1"/>
  <c r="AH70" i="38"/>
  <c r="AI70" i="38" s="1"/>
  <c r="Y67" i="38"/>
  <c r="N22" i="39" s="1"/>
  <c r="N78" i="38"/>
  <c r="J79" i="36"/>
  <c r="AH18" i="36"/>
  <c r="AH19" i="36" s="1"/>
  <c r="W10" i="37" s="1"/>
  <c r="AH50" i="36"/>
  <c r="AH66" i="36"/>
  <c r="AI66" i="36" s="1"/>
  <c r="V79" i="36"/>
  <c r="AH22" i="36"/>
  <c r="AI22" i="36" s="1"/>
  <c r="K8" i="37"/>
  <c r="AF79" i="36"/>
  <c r="U8" i="37"/>
  <c r="Z79" i="36"/>
  <c r="O11" i="37"/>
  <c r="AH54" i="36"/>
  <c r="AI54" i="36" s="1"/>
  <c r="AC11" i="36"/>
  <c r="R8" i="37" s="1"/>
  <c r="X79" i="36"/>
  <c r="Y15" i="36"/>
  <c r="N9" i="37" s="1"/>
  <c r="AC43" i="36"/>
  <c r="R16" i="37" s="1"/>
  <c r="Y47" i="36"/>
  <c r="N17" i="37" s="1"/>
  <c r="Y67" i="36"/>
  <c r="N22" i="37" s="1"/>
  <c r="K79" i="36"/>
  <c r="AG11" i="36"/>
  <c r="V8" i="37" s="1"/>
  <c r="Y19" i="36"/>
  <c r="N10" i="37" s="1"/>
  <c r="U23" i="36"/>
  <c r="J11" i="37" s="1"/>
  <c r="AG43" i="36"/>
  <c r="V16" i="37" s="1"/>
  <c r="Y51" i="36"/>
  <c r="N18" i="37" s="1"/>
  <c r="AH57" i="36"/>
  <c r="AI57" i="36" s="1"/>
  <c r="AH10" i="36"/>
  <c r="Y23" i="36"/>
  <c r="N11" i="37" s="1"/>
  <c r="U27" i="36"/>
  <c r="J12" i="37" s="1"/>
  <c r="AH34" i="36"/>
  <c r="AH38" i="36"/>
  <c r="AC55" i="36"/>
  <c r="R19" i="37" s="1"/>
  <c r="Y59" i="36"/>
  <c r="N20" i="37" s="1"/>
  <c r="AG63" i="36"/>
  <c r="V21" i="37" s="1"/>
  <c r="AH65" i="36"/>
  <c r="U15" i="36"/>
  <c r="J9" i="37" s="1"/>
  <c r="AG19" i="36"/>
  <c r="V10" i="37" s="1"/>
  <c r="Y27" i="36"/>
  <c r="N12" i="37" s="1"/>
  <c r="U47" i="36"/>
  <c r="J17" i="37" s="1"/>
  <c r="AG51" i="36"/>
  <c r="V18" i="37" s="1"/>
  <c r="AG34" i="32"/>
  <c r="V12" i="33" s="1"/>
  <c r="AC38" i="32"/>
  <c r="R13" i="33" s="1"/>
  <c r="U51" i="32"/>
  <c r="J15" i="33" s="1"/>
  <c r="AC87" i="32"/>
  <c r="R23" i="33" s="1"/>
  <c r="AC72" i="32"/>
  <c r="R20" i="33" s="1"/>
  <c r="Y76" i="32"/>
  <c r="N21" i="33" s="1"/>
  <c r="U93" i="32"/>
  <c r="AC43" i="32"/>
  <c r="R14" i="33" s="1"/>
  <c r="Y51" i="32"/>
  <c r="N15" i="33" s="1"/>
  <c r="AG93" i="32"/>
  <c r="V24" i="33" s="1"/>
  <c r="Y72" i="32"/>
  <c r="N20" i="33" s="1"/>
  <c r="U81" i="32"/>
  <c r="J22" i="33" s="1"/>
  <c r="Y93" i="32"/>
  <c r="N24" i="33" s="1"/>
  <c r="AC93" i="32"/>
  <c r="R24" i="33" s="1"/>
  <c r="AC81" i="32"/>
  <c r="R22" i="33" s="1"/>
  <c r="AH37" i="32"/>
  <c r="AI37" i="32" s="1"/>
  <c r="Y18" i="32"/>
  <c r="N9" i="33" s="1"/>
  <c r="AH42" i="32"/>
  <c r="AI42" i="32" s="1"/>
  <c r="AG13" i="32"/>
  <c r="V8" i="33" s="1"/>
  <c r="AC18" i="32"/>
  <c r="R9" i="33" s="1"/>
  <c r="AH21" i="32"/>
  <c r="AI21" i="32" s="1"/>
  <c r="AH83" i="32"/>
  <c r="AI83" i="32" s="1"/>
  <c r="J24" i="33"/>
  <c r="K8" i="33"/>
  <c r="V94" i="32"/>
  <c r="S10" i="33"/>
  <c r="AD94" i="32"/>
  <c r="C8" i="33"/>
  <c r="K94" i="32"/>
  <c r="W94" i="32"/>
  <c r="M94" i="32"/>
  <c r="AA94" i="32"/>
  <c r="Z94" i="32"/>
  <c r="Y81" i="32"/>
  <c r="N22" i="33" s="1"/>
  <c r="AH80" i="32"/>
  <c r="AI80" i="32" s="1"/>
  <c r="R94" i="32"/>
  <c r="F11" i="33"/>
  <c r="O94" i="32"/>
  <c r="M13" i="33"/>
  <c r="X94" i="32"/>
  <c r="AF94" i="32"/>
  <c r="U8" i="33"/>
  <c r="AE94" i="32"/>
  <c r="N94" i="32"/>
  <c r="S94" i="32"/>
  <c r="AH63" i="32"/>
  <c r="AI63" i="32" s="1"/>
  <c r="AC22" i="32"/>
  <c r="R10" i="33" s="1"/>
  <c r="U27" i="32"/>
  <c r="J11" i="33" s="1"/>
  <c r="Y59" i="32"/>
  <c r="N17" i="33" s="1"/>
  <c r="U64" i="32"/>
  <c r="J18" i="33" s="1"/>
  <c r="AG68" i="32"/>
  <c r="V19" i="33" s="1"/>
  <c r="H8" i="33"/>
  <c r="P8" i="33"/>
  <c r="O8" i="33"/>
  <c r="AH17" i="32"/>
  <c r="AI17" i="32" s="1"/>
  <c r="Y27" i="32"/>
  <c r="N11" i="33" s="1"/>
  <c r="AG55" i="32"/>
  <c r="V16" i="33" s="1"/>
  <c r="AC59" i="32"/>
  <c r="R17" i="33" s="1"/>
  <c r="Y87" i="32"/>
  <c r="N23" i="33" s="1"/>
  <c r="AB94" i="32"/>
  <c r="T94" i="32"/>
  <c r="AC64" i="32"/>
  <c r="R18" i="33" s="1"/>
  <c r="U72" i="32"/>
  <c r="J20" i="33" s="1"/>
  <c r="AH92" i="32"/>
  <c r="AI92" i="32" s="1"/>
  <c r="AH78" i="32"/>
  <c r="AG27" i="32"/>
  <c r="V11" i="33" s="1"/>
  <c r="Y38" i="32"/>
  <c r="N13" i="33" s="1"/>
  <c r="AH58" i="32"/>
  <c r="AI58" i="32" s="1"/>
  <c r="AC68" i="32"/>
  <c r="R19" i="33" s="1"/>
  <c r="U76" i="32"/>
  <c r="J21" i="33" s="1"/>
  <c r="AH86" i="32"/>
  <c r="AI86" i="32" s="1"/>
  <c r="J94" i="32"/>
  <c r="J76" i="30"/>
  <c r="S8" i="29"/>
  <c r="G9" i="29"/>
  <c r="K86" i="28"/>
  <c r="U55" i="28"/>
  <c r="J19" i="29" s="1"/>
  <c r="AC11" i="28"/>
  <c r="D8" i="29"/>
  <c r="Y15" i="28"/>
  <c r="N9" i="29" s="1"/>
  <c r="K10" i="29"/>
  <c r="AG39" i="28"/>
  <c r="V15" i="29" s="1"/>
  <c r="AC43" i="28"/>
  <c r="R16" i="29" s="1"/>
  <c r="Y47" i="28"/>
  <c r="N17" i="29" s="1"/>
  <c r="O8" i="29"/>
  <c r="Y19" i="28"/>
  <c r="N10" i="29" s="1"/>
  <c r="E8" i="29"/>
  <c r="AH66" i="28"/>
  <c r="AI66" i="28" s="1"/>
  <c r="I8" i="29"/>
  <c r="AG63" i="28"/>
  <c r="V21" i="29" s="1"/>
  <c r="AH62" i="28"/>
  <c r="AI62" i="28" s="1"/>
  <c r="AC31" i="28"/>
  <c r="R13" i="29" s="1"/>
  <c r="AH33" i="28"/>
  <c r="AH58" i="28"/>
  <c r="AC67" i="28"/>
  <c r="R22" i="29" s="1"/>
  <c r="AH30" i="28"/>
  <c r="AI30" i="28" s="1"/>
  <c r="U27" i="28"/>
  <c r="J12" i="29" s="1"/>
  <c r="AH84" i="28"/>
  <c r="AH14" i="28"/>
  <c r="AH46" i="28"/>
  <c r="AC59" i="28"/>
  <c r="R20" i="29" s="1"/>
  <c r="AH61" i="28"/>
  <c r="AH63" i="28" s="1"/>
  <c r="W21" i="29" s="1"/>
  <c r="AH69" i="28"/>
  <c r="U67" i="28"/>
  <c r="J22" i="29" s="1"/>
  <c r="K76" i="10"/>
  <c r="AC223" i="8"/>
  <c r="R20" i="9" s="1"/>
  <c r="Y230" i="8"/>
  <c r="N21" i="9" s="1"/>
  <c r="U238" i="8"/>
  <c r="J23" i="9" s="1"/>
  <c r="U146" i="8"/>
  <c r="J14" i="9" s="1"/>
  <c r="Y234" i="8"/>
  <c r="AC37" i="8"/>
  <c r="R11" i="9" s="1"/>
  <c r="Y77" i="8"/>
  <c r="N12" i="9" s="1"/>
  <c r="AG194" i="8"/>
  <c r="V18" i="9" s="1"/>
  <c r="Y37" i="8"/>
  <c r="N11" i="9" s="1"/>
  <c r="U77" i="8"/>
  <c r="J12" i="9" s="1"/>
  <c r="AH76" i="8"/>
  <c r="AI76" i="8" s="1"/>
  <c r="AC15" i="8"/>
  <c r="R9" i="9" s="1"/>
  <c r="Y19" i="8"/>
  <c r="N10" i="9" s="1"/>
  <c r="U37" i="8"/>
  <c r="J11" i="9" s="1"/>
  <c r="U19" i="8"/>
  <c r="J10" i="9" s="1"/>
  <c r="AC186" i="8"/>
  <c r="R16" i="9" s="1"/>
  <c r="Y190" i="8"/>
  <c r="N17" i="9" s="1"/>
  <c r="U194" i="8"/>
  <c r="J18" i="9" s="1"/>
  <c r="U223" i="8"/>
  <c r="J20" i="9" s="1"/>
  <c r="AH233" i="8"/>
  <c r="AI233" i="8" s="1"/>
  <c r="AH18" i="8"/>
  <c r="AI18" i="8" s="1"/>
  <c r="U234" i="8"/>
  <c r="AH185" i="8"/>
  <c r="AI185" i="8" s="1"/>
  <c r="AH209" i="8"/>
  <c r="AI209" i="8" s="1"/>
  <c r="AC230" i="8"/>
  <c r="R21" i="9" s="1"/>
  <c r="V243" i="8"/>
  <c r="AF243" i="8"/>
  <c r="AG113" i="8"/>
  <c r="V13" i="9" s="1"/>
  <c r="AC146" i="8"/>
  <c r="R14" i="9" s="1"/>
  <c r="U186" i="8"/>
  <c r="J16" i="9" s="1"/>
  <c r="AC238" i="8"/>
  <c r="R23" i="9" s="1"/>
  <c r="Y11" i="8"/>
  <c r="N8" i="9" s="1"/>
  <c r="W243" i="8"/>
  <c r="AH112" i="8"/>
  <c r="AI112" i="8" s="1"/>
  <c r="AC182" i="8"/>
  <c r="R15" i="9" s="1"/>
  <c r="Y186" i="8"/>
  <c r="N16" i="9" s="1"/>
  <c r="AH229" i="8"/>
  <c r="AI229" i="8" s="1"/>
  <c r="X243" i="8"/>
  <c r="AC77" i="8"/>
  <c r="R12" i="9" s="1"/>
  <c r="AG207" i="8"/>
  <c r="V19" i="9" s="1"/>
  <c r="AH237" i="8"/>
  <c r="Z243" i="8"/>
  <c r="O243" i="8"/>
  <c r="AA243" i="8"/>
  <c r="S243" i="8"/>
  <c r="AD243" i="8"/>
  <c r="AE243" i="8"/>
  <c r="R243" i="8"/>
  <c r="O8" i="9"/>
  <c r="AC19" i="8"/>
  <c r="R10" i="9" s="1"/>
  <c r="AH222" i="8"/>
  <c r="AH232" i="8"/>
  <c r="AI232" i="8" s="1"/>
  <c r="U8" i="9"/>
  <c r="M8" i="9"/>
  <c r="AC190" i="8"/>
  <c r="R17" i="9" s="1"/>
  <c r="Y194" i="8"/>
  <c r="N18" i="9" s="1"/>
  <c r="U207" i="8"/>
  <c r="J19" i="9" s="1"/>
  <c r="N243" i="8"/>
  <c r="T8" i="9"/>
  <c r="L8" i="9"/>
  <c r="AB243" i="8"/>
  <c r="AG77" i="8"/>
  <c r="V12" i="9" s="1"/>
  <c r="AH79" i="8"/>
  <c r="AI79" i="8" s="1"/>
  <c r="AG190" i="8"/>
  <c r="V17" i="9" s="1"/>
  <c r="AC194" i="8"/>
  <c r="R18" i="9" s="1"/>
  <c r="Y207" i="8"/>
  <c r="N19" i="9" s="1"/>
  <c r="M243" i="8"/>
  <c r="S8" i="9"/>
  <c r="K8" i="9"/>
  <c r="AH13" i="8"/>
  <c r="AI13" i="8" s="1"/>
  <c r="AH189" i="8"/>
  <c r="AI189" i="8" s="1"/>
  <c r="AC207" i="8"/>
  <c r="R19" i="9" s="1"/>
  <c r="H8" i="9"/>
  <c r="AC11" i="8"/>
  <c r="AC113" i="8"/>
  <c r="R13" i="9" s="1"/>
  <c r="Y146" i="8"/>
  <c r="N14" i="9" s="1"/>
  <c r="U182" i="8"/>
  <c r="J15" i="9" s="1"/>
  <c r="AH193" i="8"/>
  <c r="AI193" i="8" s="1"/>
  <c r="AH225" i="8"/>
  <c r="AI225" i="8" s="1"/>
  <c r="T243" i="8"/>
  <c r="U11" i="8"/>
  <c r="J8" i="9" s="1"/>
  <c r="AH10" i="8"/>
  <c r="AI10" i="8" s="1"/>
  <c r="K243" i="8"/>
  <c r="AH240" i="8"/>
  <c r="AH242" i="8" s="1"/>
  <c r="I24" i="9"/>
  <c r="J243" i="8"/>
  <c r="AI66" i="42"/>
  <c r="AH21" i="42"/>
  <c r="AI21" i="42" s="1"/>
  <c r="AH33" i="42"/>
  <c r="U39" i="42"/>
  <c r="J15" i="43" s="1"/>
  <c r="AH53" i="42"/>
  <c r="AI53" i="42" s="1"/>
  <c r="AH69" i="42"/>
  <c r="AH22" i="42"/>
  <c r="AI22" i="42" s="1"/>
  <c r="AG31" i="42"/>
  <c r="V13" i="43" s="1"/>
  <c r="AG39" i="42"/>
  <c r="V15" i="43" s="1"/>
  <c r="AG51" i="42"/>
  <c r="V18" i="43" s="1"/>
  <c r="AH73" i="42"/>
  <c r="AH14" i="42"/>
  <c r="AG27" i="42"/>
  <c r="V12" i="43" s="1"/>
  <c r="U43" i="42"/>
  <c r="J16" i="43" s="1"/>
  <c r="AH49" i="42"/>
  <c r="AH51" i="42" s="1"/>
  <c r="W18" i="43" s="1"/>
  <c r="AG55" i="42"/>
  <c r="V19" i="43" s="1"/>
  <c r="Y59" i="42"/>
  <c r="N20" i="43" s="1"/>
  <c r="U63" i="42"/>
  <c r="J21" i="43" s="1"/>
  <c r="AH34" i="42"/>
  <c r="AI34" i="42" s="1"/>
  <c r="AH38" i="42"/>
  <c r="AG47" i="42"/>
  <c r="V17" i="43" s="1"/>
  <c r="Y63" i="42"/>
  <c r="N21" i="43" s="1"/>
  <c r="AH67" i="42"/>
  <c r="W22" i="43" s="1"/>
  <c r="U11" i="42"/>
  <c r="AH17" i="42"/>
  <c r="AI17" i="42" s="1"/>
  <c r="Y23" i="42"/>
  <c r="N11" i="43" s="1"/>
  <c r="AH26" i="42"/>
  <c r="AI26" i="42" s="1"/>
  <c r="AG15" i="42"/>
  <c r="V9" i="43" s="1"/>
  <c r="AH18" i="42"/>
  <c r="AI18" i="42" s="1"/>
  <c r="AG43" i="42"/>
  <c r="V16" i="43" s="1"/>
  <c r="AH58" i="42"/>
  <c r="AI58" i="42" s="1"/>
  <c r="AG63" i="42"/>
  <c r="V21" i="43" s="1"/>
  <c r="Y71" i="42"/>
  <c r="N23" i="43" s="1"/>
  <c r="AI66" i="40"/>
  <c r="AH10" i="40"/>
  <c r="AI10" i="40" s="1"/>
  <c r="O76" i="40"/>
  <c r="AA76" i="40"/>
  <c r="Y19" i="40"/>
  <c r="AC27" i="40"/>
  <c r="R12" i="41" s="1"/>
  <c r="AG39" i="40"/>
  <c r="V15" i="41" s="1"/>
  <c r="AH74" i="40"/>
  <c r="AI74" i="40" s="1"/>
  <c r="R76" i="40"/>
  <c r="AB76" i="40"/>
  <c r="U15" i="40"/>
  <c r="J9" i="41" s="1"/>
  <c r="AH22" i="40"/>
  <c r="AI22" i="40" s="1"/>
  <c r="AG27" i="40"/>
  <c r="V12" i="41" s="1"/>
  <c r="AC31" i="40"/>
  <c r="R13" i="41" s="1"/>
  <c r="U43" i="40"/>
  <c r="J16" i="41" s="1"/>
  <c r="AG47" i="40"/>
  <c r="V17" i="41" s="1"/>
  <c r="AC59" i="40"/>
  <c r="R20" i="41" s="1"/>
  <c r="AC71" i="40"/>
  <c r="R23" i="41" s="1"/>
  <c r="S76" i="40"/>
  <c r="AD76" i="40"/>
  <c r="AG19" i="40"/>
  <c r="AH26" i="40"/>
  <c r="Y35" i="40"/>
  <c r="N14" i="41" s="1"/>
  <c r="Y43" i="40"/>
  <c r="N16" i="41" s="1"/>
  <c r="U47" i="40"/>
  <c r="J17" i="41" s="1"/>
  <c r="T76" i="40"/>
  <c r="AE76" i="40"/>
  <c r="AH17" i="40"/>
  <c r="AH19" i="40" s="1"/>
  <c r="W10" i="41" s="1"/>
  <c r="AH21" i="40"/>
  <c r="AH23" i="40" s="1"/>
  <c r="W11" i="41" s="1"/>
  <c r="U23" i="40"/>
  <c r="J11" i="41" s="1"/>
  <c r="AH30" i="40"/>
  <c r="AI30" i="40" s="1"/>
  <c r="AC43" i="40"/>
  <c r="R16" i="41" s="1"/>
  <c r="U59" i="40"/>
  <c r="J20" i="41" s="1"/>
  <c r="AH69" i="40"/>
  <c r="AG67" i="40"/>
  <c r="V22" i="41" s="1"/>
  <c r="V76" i="40"/>
  <c r="AF76" i="40"/>
  <c r="AG35" i="40"/>
  <c r="V14" i="41" s="1"/>
  <c r="U51" i="40"/>
  <c r="J18" i="41" s="1"/>
  <c r="U55" i="40"/>
  <c r="J19" i="41" s="1"/>
  <c r="AH67" i="40"/>
  <c r="W22" i="41" s="1"/>
  <c r="K76" i="40"/>
  <c r="W76" i="40"/>
  <c r="AH13" i="40"/>
  <c r="AH35" i="40"/>
  <c r="W14" i="41" s="1"/>
  <c r="AH37" i="40"/>
  <c r="AH39" i="40" s="1"/>
  <c r="W15" i="41" s="1"/>
  <c r="AH42" i="40"/>
  <c r="M76" i="40"/>
  <c r="X76" i="40"/>
  <c r="U39" i="40"/>
  <c r="J15" i="41" s="1"/>
  <c r="AH46" i="40"/>
  <c r="AC51" i="40"/>
  <c r="R18" i="41" s="1"/>
  <c r="AH70" i="40"/>
  <c r="AI70" i="40" s="1"/>
  <c r="AC11" i="38"/>
  <c r="Y15" i="38"/>
  <c r="N9" i="39" s="1"/>
  <c r="AH26" i="38"/>
  <c r="AI26" i="38" s="1"/>
  <c r="AG31" i="38"/>
  <c r="V13" i="39" s="1"/>
  <c r="AH34" i="38"/>
  <c r="AI34" i="38" s="1"/>
  <c r="U39" i="38"/>
  <c r="J15" i="39" s="1"/>
  <c r="AC43" i="38"/>
  <c r="R16" i="39" s="1"/>
  <c r="U47" i="38"/>
  <c r="J17" i="39" s="1"/>
  <c r="Y55" i="38"/>
  <c r="N19" i="39" s="1"/>
  <c r="AG59" i="38"/>
  <c r="V20" i="39" s="1"/>
  <c r="AG11" i="38"/>
  <c r="AC15" i="38"/>
  <c r="R9" i="39" s="1"/>
  <c r="AH17" i="38"/>
  <c r="AI17" i="38" s="1"/>
  <c r="U35" i="38"/>
  <c r="J14" i="39" s="1"/>
  <c r="AG43" i="38"/>
  <c r="V16" i="39" s="1"/>
  <c r="AC47" i="38"/>
  <c r="R17" i="39" s="1"/>
  <c r="U59" i="38"/>
  <c r="J20" i="39" s="1"/>
  <c r="Y31" i="38"/>
  <c r="N13" i="39" s="1"/>
  <c r="AC71" i="38"/>
  <c r="R23" i="39" s="1"/>
  <c r="AC19" i="38"/>
  <c r="R10" i="39" s="1"/>
  <c r="AG39" i="38"/>
  <c r="V15" i="39" s="1"/>
  <c r="AH54" i="38"/>
  <c r="AI54" i="38" s="1"/>
  <c r="AC59" i="38"/>
  <c r="R20" i="39" s="1"/>
  <c r="AG67" i="38"/>
  <c r="V22" i="39" s="1"/>
  <c r="AG35" i="38"/>
  <c r="V14" i="39" s="1"/>
  <c r="Y51" i="38"/>
  <c r="N18" i="39" s="1"/>
  <c r="AH76" i="38"/>
  <c r="AI76" i="38" s="1"/>
  <c r="AH69" i="38"/>
  <c r="AH29" i="38"/>
  <c r="AH33" i="38"/>
  <c r="AH58" i="38"/>
  <c r="AI58" i="38" s="1"/>
  <c r="AC63" i="38"/>
  <c r="R21" i="39" s="1"/>
  <c r="AI66" i="38"/>
  <c r="U11" i="38"/>
  <c r="AH18" i="38"/>
  <c r="U23" i="38"/>
  <c r="J11" i="39" s="1"/>
  <c r="AC27" i="38"/>
  <c r="R12" i="39" s="1"/>
  <c r="U31" i="38"/>
  <c r="J13" i="39" s="1"/>
  <c r="AC39" i="38"/>
  <c r="R15" i="39" s="1"/>
  <c r="U43" i="38"/>
  <c r="J16" i="39" s="1"/>
  <c r="AG51" i="38"/>
  <c r="V18" i="39" s="1"/>
  <c r="AI65" i="36"/>
  <c r="AH67" i="36"/>
  <c r="W22" i="37" s="1"/>
  <c r="W79" i="36"/>
  <c r="AH13" i="36"/>
  <c r="R79" i="36"/>
  <c r="U59" i="36"/>
  <c r="J20" i="37" s="1"/>
  <c r="Y63" i="36"/>
  <c r="N21" i="37" s="1"/>
  <c r="AH9" i="36"/>
  <c r="AI9" i="36" s="1"/>
  <c r="M79" i="36"/>
  <c r="AH25" i="36"/>
  <c r="AI25" i="36" s="1"/>
  <c r="AH33" i="36"/>
  <c r="AH35" i="36" s="1"/>
  <c r="W14" i="37" s="1"/>
  <c r="AH41" i="36"/>
  <c r="AI41" i="36" s="1"/>
  <c r="AH49" i="36"/>
  <c r="AI49" i="36" s="1"/>
  <c r="N79" i="36"/>
  <c r="AH73" i="36"/>
  <c r="O79" i="36"/>
  <c r="AA79" i="36"/>
  <c r="AG15" i="36"/>
  <c r="AC19" i="36"/>
  <c r="R10" i="37" s="1"/>
  <c r="AG31" i="36"/>
  <c r="V13" i="37" s="1"/>
  <c r="AC35" i="36"/>
  <c r="R14" i="37" s="1"/>
  <c r="AH42" i="36"/>
  <c r="AI42" i="36" s="1"/>
  <c r="AG47" i="36"/>
  <c r="V17" i="37" s="1"/>
  <c r="AC51" i="36"/>
  <c r="R18" i="37" s="1"/>
  <c r="Y55" i="36"/>
  <c r="N19" i="37" s="1"/>
  <c r="AG59" i="36"/>
  <c r="V20" i="37" s="1"/>
  <c r="U63" i="36"/>
  <c r="J21" i="37" s="1"/>
  <c r="AG71" i="36"/>
  <c r="V23" i="37" s="1"/>
  <c r="AG67" i="36"/>
  <c r="V22" i="37" s="1"/>
  <c r="AB79" i="36"/>
  <c r="AC23" i="36"/>
  <c r="U31" i="36"/>
  <c r="J13" i="37" s="1"/>
  <c r="U11" i="36"/>
  <c r="J8" i="37" s="1"/>
  <c r="S79" i="36"/>
  <c r="AD79" i="36"/>
  <c r="AG39" i="36"/>
  <c r="V15" i="37" s="1"/>
  <c r="AG55" i="36"/>
  <c r="V19" i="37" s="1"/>
  <c r="U55" i="36"/>
  <c r="J19" i="37" s="1"/>
  <c r="AH58" i="36"/>
  <c r="AI58" i="36" s="1"/>
  <c r="AC63" i="36"/>
  <c r="R21" i="37" s="1"/>
  <c r="Y11" i="36"/>
  <c r="N8" i="37" s="1"/>
  <c r="T79" i="36"/>
  <c r="AE79" i="36"/>
  <c r="AC15" i="36"/>
  <c r="R9" i="37" s="1"/>
  <c r="AC31" i="36"/>
  <c r="R13" i="37" s="1"/>
  <c r="Y43" i="36"/>
  <c r="AC47" i="36"/>
  <c r="R17" i="37" s="1"/>
  <c r="AH69" i="36"/>
  <c r="AI69" i="36" s="1"/>
  <c r="AI65" i="34"/>
  <c r="AH67" i="34"/>
  <c r="Y15" i="34"/>
  <c r="U15" i="34"/>
  <c r="AH22" i="34"/>
  <c r="AI22" i="34" s="1"/>
  <c r="AC27" i="34"/>
  <c r="Y31" i="34"/>
  <c r="U31" i="34"/>
  <c r="AH38" i="34"/>
  <c r="AI38" i="34" s="1"/>
  <c r="AC43" i="34"/>
  <c r="Y47" i="34"/>
  <c r="AG55" i="34"/>
  <c r="AG11" i="34"/>
  <c r="AG27" i="34"/>
  <c r="AG43" i="34"/>
  <c r="AC59" i="34"/>
  <c r="AG63" i="34"/>
  <c r="AH70" i="34"/>
  <c r="AH71" i="34" s="1"/>
  <c r="U51" i="34"/>
  <c r="Y19" i="34"/>
  <c r="AG23" i="34"/>
  <c r="Y35" i="34"/>
  <c r="AG39" i="34"/>
  <c r="Y51" i="34"/>
  <c r="AC63" i="34"/>
  <c r="AG67" i="34"/>
  <c r="AH58" i="34"/>
  <c r="AI58" i="34" s="1"/>
  <c r="AH74" i="34"/>
  <c r="AI66" i="34"/>
  <c r="U11" i="34"/>
  <c r="AC23" i="34"/>
  <c r="U27" i="34"/>
  <c r="AC39" i="34"/>
  <c r="U43" i="34"/>
  <c r="Y55" i="34"/>
  <c r="AG59" i="34"/>
  <c r="AH62" i="34"/>
  <c r="AI78" i="32"/>
  <c r="AC13" i="32"/>
  <c r="AG22" i="32"/>
  <c r="V10" i="33" s="1"/>
  <c r="AC34" i="32"/>
  <c r="R12" i="33" s="1"/>
  <c r="AG43" i="32"/>
  <c r="V14" i="33" s="1"/>
  <c r="AC55" i="32"/>
  <c r="R16" i="33" s="1"/>
  <c r="AG64" i="32"/>
  <c r="V18" i="33" s="1"/>
  <c r="U68" i="32"/>
  <c r="J19" i="33" s="1"/>
  <c r="AH74" i="32"/>
  <c r="U87" i="32"/>
  <c r="J23" i="33" s="1"/>
  <c r="U22" i="32"/>
  <c r="J10" i="33" s="1"/>
  <c r="AC27" i="32"/>
  <c r="R11" i="33" s="1"/>
  <c r="AC51" i="32"/>
  <c r="R15" i="33" s="1"/>
  <c r="AG72" i="32"/>
  <c r="V20" i="33" s="1"/>
  <c r="AH29" i="32"/>
  <c r="AI29" i="32" s="1"/>
  <c r="AG51" i="32"/>
  <c r="V15" i="33" s="1"/>
  <c r="AH75" i="32"/>
  <c r="AI75" i="32" s="1"/>
  <c r="AG87" i="32"/>
  <c r="V23" i="33" s="1"/>
  <c r="AH9" i="32"/>
  <c r="AI9" i="32" s="1"/>
  <c r="U18" i="32"/>
  <c r="J9" i="33" s="1"/>
  <c r="AH24" i="32"/>
  <c r="AI24" i="32" s="1"/>
  <c r="Y34" i="32"/>
  <c r="N12" i="33" s="1"/>
  <c r="U38" i="32"/>
  <c r="J13" i="33" s="1"/>
  <c r="AH45" i="32"/>
  <c r="AI45" i="32" s="1"/>
  <c r="AH53" i="32"/>
  <c r="AI53" i="32" s="1"/>
  <c r="U59" i="32"/>
  <c r="J17" i="33" s="1"/>
  <c r="AG81" i="32"/>
  <c r="V22" i="33" s="1"/>
  <c r="AG76" i="32"/>
  <c r="V21" i="33" s="1"/>
  <c r="AH26" i="32"/>
  <c r="AI26" i="32" s="1"/>
  <c r="AH40" i="32"/>
  <c r="AH50" i="32"/>
  <c r="AI50" i="32" s="1"/>
  <c r="AH67" i="32"/>
  <c r="AI67" i="32" s="1"/>
  <c r="AH61" i="32"/>
  <c r="U13" i="32"/>
  <c r="AG18" i="32"/>
  <c r="AH20" i="32"/>
  <c r="AI20" i="32" s="1"/>
  <c r="U34" i="32"/>
  <c r="J12" i="33" s="1"/>
  <c r="AG38" i="32"/>
  <c r="V13" i="33" s="1"/>
  <c r="Y43" i="32"/>
  <c r="N14" i="33" s="1"/>
  <c r="U55" i="32"/>
  <c r="J16" i="33" s="1"/>
  <c r="AG59" i="32"/>
  <c r="V17" i="33" s="1"/>
  <c r="Y64" i="32"/>
  <c r="N18" i="33" s="1"/>
  <c r="AH71" i="32"/>
  <c r="AI71" i="32" s="1"/>
  <c r="AC76" i="32"/>
  <c r="R21" i="33" s="1"/>
  <c r="AI66" i="30"/>
  <c r="AI65" i="30"/>
  <c r="AH67" i="30"/>
  <c r="W22" i="31" s="1"/>
  <c r="AH21" i="30"/>
  <c r="AI21" i="30" s="1"/>
  <c r="AH38" i="30"/>
  <c r="AH33" i="30"/>
  <c r="AH35" i="30" s="1"/>
  <c r="AH42" i="30"/>
  <c r="U51" i="30"/>
  <c r="J18" i="31" s="1"/>
  <c r="Y51" i="30"/>
  <c r="N18" i="31" s="1"/>
  <c r="AH73" i="30"/>
  <c r="AH19" i="30"/>
  <c r="W10" i="31" s="1"/>
  <c r="AG11" i="30"/>
  <c r="V8" i="31" s="1"/>
  <c r="AC15" i="30"/>
  <c r="R9" i="31" s="1"/>
  <c r="AH22" i="30"/>
  <c r="AI22" i="30" s="1"/>
  <c r="Y27" i="30"/>
  <c r="N12" i="31" s="1"/>
  <c r="U31" i="30"/>
  <c r="J13" i="31" s="1"/>
  <c r="AH37" i="30"/>
  <c r="AI37" i="30" s="1"/>
  <c r="Y67" i="30"/>
  <c r="N22" i="31" s="1"/>
  <c r="AH10" i="30"/>
  <c r="Y19" i="30"/>
  <c r="N10" i="31" s="1"/>
  <c r="AC27" i="30"/>
  <c r="R12" i="31" s="1"/>
  <c r="AG39" i="30"/>
  <c r="V15" i="31" s="1"/>
  <c r="AC71" i="30"/>
  <c r="AH14" i="30"/>
  <c r="AC19" i="30"/>
  <c r="R10" i="31" s="1"/>
  <c r="AG27" i="30"/>
  <c r="V12" i="31" s="1"/>
  <c r="AC31" i="30"/>
  <c r="R13" i="31" s="1"/>
  <c r="U35" i="30"/>
  <c r="J14" i="31" s="1"/>
  <c r="U43" i="30"/>
  <c r="J16" i="31" s="1"/>
  <c r="AH49" i="30"/>
  <c r="AH51" i="30" s="1"/>
  <c r="AG59" i="30"/>
  <c r="V20" i="31" s="1"/>
  <c r="AG71" i="30"/>
  <c r="AH26" i="30"/>
  <c r="AI26" i="30" s="1"/>
  <c r="Y43" i="30"/>
  <c r="N16" i="31" s="1"/>
  <c r="AG47" i="30"/>
  <c r="V17" i="31" s="1"/>
  <c r="U59" i="30"/>
  <c r="J20" i="31" s="1"/>
  <c r="AH69" i="30"/>
  <c r="J86" i="28"/>
  <c r="AH35" i="28"/>
  <c r="AI33" i="28"/>
  <c r="AH51" i="28"/>
  <c r="AI49" i="28"/>
  <c r="AH67" i="28"/>
  <c r="W22" i="29" s="1"/>
  <c r="AI65" i="28"/>
  <c r="AG11" i="28"/>
  <c r="AC15" i="28"/>
  <c r="R9" i="29" s="1"/>
  <c r="U23" i="28"/>
  <c r="J11" i="29" s="1"/>
  <c r="Y35" i="28"/>
  <c r="N14" i="29" s="1"/>
  <c r="U39" i="28"/>
  <c r="J15" i="29" s="1"/>
  <c r="AC47" i="28"/>
  <c r="R17" i="29" s="1"/>
  <c r="Y63" i="28"/>
  <c r="N21" i="29" s="1"/>
  <c r="U71" i="28"/>
  <c r="J23" i="29" s="1"/>
  <c r="AG15" i="28"/>
  <c r="V9" i="29" s="1"/>
  <c r="U19" i="28"/>
  <c r="J10" i="29" s="1"/>
  <c r="U35" i="28"/>
  <c r="J14" i="29" s="1"/>
  <c r="AH54" i="28"/>
  <c r="AC39" i="28"/>
  <c r="R15" i="29" s="1"/>
  <c r="U51" i="28"/>
  <c r="J18" i="29" s="1"/>
  <c r="Y55" i="28"/>
  <c r="N19" i="29" s="1"/>
  <c r="AH10" i="28"/>
  <c r="AH26" i="28"/>
  <c r="AH42" i="28"/>
  <c r="AG71" i="28"/>
  <c r="V23" i="29" s="1"/>
  <c r="AG19" i="28"/>
  <c r="V10" i="29" s="1"/>
  <c r="AG35" i="28"/>
  <c r="V14" i="29" s="1"/>
  <c r="AG51" i="28"/>
  <c r="V18" i="29" s="1"/>
  <c r="AG55" i="28"/>
  <c r="V19" i="29" s="1"/>
  <c r="Y67" i="28"/>
  <c r="N22" i="29" s="1"/>
  <c r="AH17" i="28"/>
  <c r="AH21" i="28"/>
  <c r="AH37" i="28"/>
  <c r="U43" i="28"/>
  <c r="J16" i="29" s="1"/>
  <c r="AH70" i="28"/>
  <c r="AI70" i="28" s="1"/>
  <c r="Y11" i="28"/>
  <c r="U15" i="28"/>
  <c r="J9" i="29" s="1"/>
  <c r="Y27" i="28"/>
  <c r="N12" i="29" s="1"/>
  <c r="U31" i="28"/>
  <c r="J13" i="29" s="1"/>
  <c r="AI66" i="10"/>
  <c r="AI65" i="10"/>
  <c r="AH67" i="10"/>
  <c r="W22" i="11" s="1"/>
  <c r="AG15" i="10"/>
  <c r="V9" i="11" s="1"/>
  <c r="AC19" i="10"/>
  <c r="R10" i="11" s="1"/>
  <c r="Y23" i="10"/>
  <c r="N11" i="11" s="1"/>
  <c r="AH30" i="10"/>
  <c r="AI30" i="10" s="1"/>
  <c r="AC39" i="10"/>
  <c r="R15" i="11" s="1"/>
  <c r="AH41" i="10"/>
  <c r="AH43" i="10" s="1"/>
  <c r="W16" i="11" s="1"/>
  <c r="U43" i="10"/>
  <c r="J16" i="11" s="1"/>
  <c r="AH53" i="10"/>
  <c r="AI53" i="10" s="1"/>
  <c r="AH57" i="10"/>
  <c r="AI57" i="10" s="1"/>
  <c r="AH9" i="10"/>
  <c r="AI9" i="10" s="1"/>
  <c r="AH10" i="10"/>
  <c r="AI10" i="10" s="1"/>
  <c r="AH14" i="10"/>
  <c r="AH25" i="10"/>
  <c r="U27" i="10"/>
  <c r="J12" i="11" s="1"/>
  <c r="AH34" i="10"/>
  <c r="AI34" i="10" s="1"/>
  <c r="AH37" i="10"/>
  <c r="AI37" i="10" s="1"/>
  <c r="AH54" i="10"/>
  <c r="AI54" i="10" s="1"/>
  <c r="AH73" i="10"/>
  <c r="U11" i="10"/>
  <c r="J8" i="11" s="1"/>
  <c r="AH18" i="10"/>
  <c r="AG23" i="10"/>
  <c r="V11" i="11" s="1"/>
  <c r="AH50" i="10"/>
  <c r="AH70" i="10"/>
  <c r="AI70" i="10" s="1"/>
  <c r="AH74" i="10"/>
  <c r="AG43" i="10"/>
  <c r="V16" i="11" s="1"/>
  <c r="U47" i="10"/>
  <c r="J17" i="11" s="1"/>
  <c r="AG51" i="10"/>
  <c r="V18" i="11" s="1"/>
  <c r="AG59" i="10"/>
  <c r="V20" i="11" s="1"/>
  <c r="Y63" i="10"/>
  <c r="N21" i="11" s="1"/>
  <c r="U71" i="10"/>
  <c r="Y67" i="10"/>
  <c r="N22" i="11" s="1"/>
  <c r="AH42" i="10"/>
  <c r="AI42" i="10" s="1"/>
  <c r="O11" i="11"/>
  <c r="U15" i="10"/>
  <c r="J9" i="11" s="1"/>
  <c r="AG19" i="10"/>
  <c r="V10" i="11" s="1"/>
  <c r="AH26" i="10"/>
  <c r="Y31" i="10"/>
  <c r="N13" i="11" s="1"/>
  <c r="U35" i="10"/>
  <c r="J14" i="11" s="1"/>
  <c r="AC47" i="10"/>
  <c r="R17" i="11" s="1"/>
  <c r="Y51" i="10"/>
  <c r="N18" i="11" s="1"/>
  <c r="AH69" i="10"/>
  <c r="AH71" i="10" s="1"/>
  <c r="P11" i="11"/>
  <c r="AG71" i="10"/>
  <c r="I8" i="11"/>
  <c r="Q8" i="11"/>
  <c r="AH65" i="3"/>
  <c r="AI65" i="3" s="1"/>
  <c r="AH14" i="8"/>
  <c r="AI14" i="8" s="1"/>
  <c r="AG182" i="8"/>
  <c r="V15" i="9" s="1"/>
  <c r="AG223" i="8"/>
  <c r="V20" i="9" s="1"/>
  <c r="AG230" i="8"/>
  <c r="V21" i="9" s="1"/>
  <c r="AC234" i="8"/>
  <c r="U230" i="8"/>
  <c r="J21" i="9" s="1"/>
  <c r="AH148" i="8"/>
  <c r="AI148" i="8" s="1"/>
  <c r="AG238" i="8"/>
  <c r="V23" i="9" s="1"/>
  <c r="U15" i="8"/>
  <c r="J9" i="9" s="1"/>
  <c r="AH145" i="8"/>
  <c r="AI145" i="8" s="1"/>
  <c r="AH241" i="8"/>
  <c r="AI241" i="8" s="1"/>
  <c r="AG234" i="8"/>
  <c r="Y15" i="8"/>
  <c r="N9" i="9" s="1"/>
  <c r="U113" i="8"/>
  <c r="J13" i="9" s="1"/>
  <c r="AG186" i="8"/>
  <c r="V16" i="9" s="1"/>
  <c r="Y238" i="8"/>
  <c r="N23" i="9" s="1"/>
  <c r="AG11" i="8"/>
  <c r="AG19" i="8"/>
  <c r="V10" i="9" s="1"/>
  <c r="AH36" i="8"/>
  <c r="AI36" i="8" s="1"/>
  <c r="Y113" i="8"/>
  <c r="N13" i="9" s="1"/>
  <c r="AH188" i="8"/>
  <c r="U190" i="8"/>
  <c r="J17" i="9" s="1"/>
  <c r="Y223" i="8"/>
  <c r="N20" i="9" s="1"/>
  <c r="AG15" i="8"/>
  <c r="V9" i="9" s="1"/>
  <c r="AG37" i="8"/>
  <c r="V11" i="9" s="1"/>
  <c r="AG146" i="8"/>
  <c r="V14" i="9" s="1"/>
  <c r="AH181" i="8"/>
  <c r="AI181" i="8" s="1"/>
  <c r="AH66" i="3"/>
  <c r="U67" i="3"/>
  <c r="J22" i="4" s="1"/>
  <c r="AG67" i="3"/>
  <c r="V22" i="4" s="1"/>
  <c r="AI38" i="42"/>
  <c r="AI77" i="42"/>
  <c r="AI14" i="42"/>
  <c r="AI30" i="42"/>
  <c r="AI50" i="42"/>
  <c r="AI69" i="42"/>
  <c r="AH71" i="42"/>
  <c r="W23" i="43" s="1"/>
  <c r="AI10" i="42"/>
  <c r="AI33" i="42"/>
  <c r="AI49" i="42"/>
  <c r="AH61" i="42"/>
  <c r="AI62" i="42"/>
  <c r="AH13" i="42"/>
  <c r="AH29" i="42"/>
  <c r="AH45" i="42"/>
  <c r="AH57" i="42"/>
  <c r="V24" i="43"/>
  <c r="AH9" i="42"/>
  <c r="AH25" i="42"/>
  <c r="AH41" i="42"/>
  <c r="AH54" i="42"/>
  <c r="AH39" i="42"/>
  <c r="W15" i="43" s="1"/>
  <c r="AG71" i="42"/>
  <c r="V23" i="43" s="1"/>
  <c r="AG35" i="42"/>
  <c r="V14" i="43" s="1"/>
  <c r="AI46" i="40"/>
  <c r="AI13" i="40"/>
  <c r="AI58" i="40"/>
  <c r="AI51" i="40"/>
  <c r="X18" i="41" s="1"/>
  <c r="AI42" i="40"/>
  <c r="AI26" i="40"/>
  <c r="AI19" i="40"/>
  <c r="X10" i="41" s="1"/>
  <c r="AI21" i="40"/>
  <c r="AH14" i="40"/>
  <c r="AH15" i="40" s="1"/>
  <c r="W9" i="41" s="1"/>
  <c r="AI17" i="40"/>
  <c r="AI33" i="40"/>
  <c r="AI49" i="40"/>
  <c r="AH61" i="40"/>
  <c r="AI62" i="40"/>
  <c r="AH29" i="40"/>
  <c r="AH45" i="40"/>
  <c r="AH57" i="40"/>
  <c r="AH9" i="40"/>
  <c r="AH25" i="40"/>
  <c r="AH41" i="40"/>
  <c r="AH54" i="40"/>
  <c r="AH55" i="40" s="1"/>
  <c r="W19" i="41" s="1"/>
  <c r="AI10" i="38"/>
  <c r="AH13" i="38"/>
  <c r="AI14" i="38"/>
  <c r="U19" i="38"/>
  <c r="J10" i="39" s="1"/>
  <c r="AI30" i="38"/>
  <c r="AI46" i="38"/>
  <c r="AH57" i="38"/>
  <c r="AH9" i="38"/>
  <c r="AH25" i="38"/>
  <c r="AH41" i="38"/>
  <c r="AH22" i="38"/>
  <c r="AH38" i="38"/>
  <c r="AH53" i="38"/>
  <c r="AH73" i="38"/>
  <c r="AH21" i="38"/>
  <c r="AH37" i="38"/>
  <c r="AI17" i="36"/>
  <c r="AI10" i="36"/>
  <c r="AI26" i="36"/>
  <c r="AI13" i="36"/>
  <c r="AI70" i="36"/>
  <c r="AI34" i="36"/>
  <c r="AI50" i="36"/>
  <c r="AI62" i="36"/>
  <c r="AH14" i="36"/>
  <c r="AH15" i="36" s="1"/>
  <c r="W9" i="37" s="1"/>
  <c r="AH30" i="36"/>
  <c r="AH46" i="36"/>
  <c r="U51" i="36"/>
  <c r="J18" i="37" s="1"/>
  <c r="AH61" i="36"/>
  <c r="AC71" i="36"/>
  <c r="R23" i="37" s="1"/>
  <c r="U19" i="36"/>
  <c r="AH29" i="36"/>
  <c r="U35" i="36"/>
  <c r="J14" i="37" s="1"/>
  <c r="AH45" i="36"/>
  <c r="AH43" i="36"/>
  <c r="W16" i="37" s="1"/>
  <c r="AH55" i="36"/>
  <c r="W19" i="37" s="1"/>
  <c r="AH21" i="36"/>
  <c r="AH37" i="36"/>
  <c r="AI38" i="36"/>
  <c r="AI53" i="36"/>
  <c r="AI62" i="34"/>
  <c r="AI9" i="34"/>
  <c r="AH11" i="34"/>
  <c r="AH15" i="34"/>
  <c r="AI13" i="34"/>
  <c r="AI25" i="34"/>
  <c r="AH27" i="34"/>
  <c r="AH31" i="34"/>
  <c r="AI29" i="34"/>
  <c r="AI41" i="34"/>
  <c r="AH43" i="34"/>
  <c r="AI10" i="34"/>
  <c r="AH19" i="34"/>
  <c r="AI17" i="34"/>
  <c r="AI26" i="34"/>
  <c r="AH35" i="34"/>
  <c r="AI33" i="34"/>
  <c r="AI42" i="34"/>
  <c r="AI49" i="34"/>
  <c r="AH51" i="34"/>
  <c r="AI54" i="34"/>
  <c r="AH63" i="34"/>
  <c r="AI74" i="34"/>
  <c r="Y11" i="34"/>
  <c r="AI14" i="34"/>
  <c r="U19" i="34"/>
  <c r="Y27" i="34"/>
  <c r="AI30" i="34"/>
  <c r="U35" i="34"/>
  <c r="Y43" i="34"/>
  <c r="AH45" i="34"/>
  <c r="AI46" i="34"/>
  <c r="AI61" i="34"/>
  <c r="AH57" i="34"/>
  <c r="AH53" i="34"/>
  <c r="AH73" i="34"/>
  <c r="AH21" i="34"/>
  <c r="AH37" i="34"/>
  <c r="AI61" i="32"/>
  <c r="Y13" i="32"/>
  <c r="AH15" i="32"/>
  <c r="AH36" i="32"/>
  <c r="U43" i="32"/>
  <c r="J14" i="33" s="1"/>
  <c r="Y55" i="32"/>
  <c r="N16" i="33" s="1"/>
  <c r="AH57" i="32"/>
  <c r="AH12" i="32"/>
  <c r="AH33" i="32"/>
  <c r="AH54" i="32"/>
  <c r="Y68" i="32"/>
  <c r="N19" i="33" s="1"/>
  <c r="AH70" i="32"/>
  <c r="AH66" i="32"/>
  <c r="AH89" i="32"/>
  <c r="Y22" i="32"/>
  <c r="N10" i="33" s="1"/>
  <c r="AI14" i="30"/>
  <c r="AI46" i="30"/>
  <c r="AI74" i="30"/>
  <c r="AI10" i="30"/>
  <c r="AI30" i="30"/>
  <c r="AI53" i="30"/>
  <c r="AI38" i="30"/>
  <c r="AI42" i="30"/>
  <c r="AI58" i="30"/>
  <c r="AI73" i="30"/>
  <c r="AH75" i="30"/>
  <c r="AI17" i="30"/>
  <c r="AH61" i="30"/>
  <c r="AI62" i="30"/>
  <c r="AH13" i="30"/>
  <c r="AH29" i="30"/>
  <c r="AH45" i="30"/>
  <c r="AG55" i="30"/>
  <c r="V19" i="31" s="1"/>
  <c r="AH57" i="30"/>
  <c r="AG75" i="30"/>
  <c r="AH9" i="30"/>
  <c r="Y23" i="30"/>
  <c r="N11" i="31" s="1"/>
  <c r="AH25" i="30"/>
  <c r="AH41" i="30"/>
  <c r="AH54" i="30"/>
  <c r="AH55" i="30" s="1"/>
  <c r="W19" i="31" s="1"/>
  <c r="AI21" i="28"/>
  <c r="AI37" i="28"/>
  <c r="AI63" i="28"/>
  <c r="X21" i="29" s="1"/>
  <c r="AI18" i="28"/>
  <c r="AI34" i="28"/>
  <c r="AI50" i="28"/>
  <c r="AI84" i="28"/>
  <c r="AI69" i="28"/>
  <c r="AI54" i="28"/>
  <c r="AI58" i="28"/>
  <c r="AI10" i="28"/>
  <c r="AI26" i="28"/>
  <c r="AI42" i="28"/>
  <c r="AH13" i="28"/>
  <c r="AI14" i="28"/>
  <c r="AH29" i="28"/>
  <c r="AH45" i="28"/>
  <c r="AI46" i="28"/>
  <c r="AI61" i="28"/>
  <c r="AH9" i="28"/>
  <c r="Y23" i="28"/>
  <c r="N11" i="29" s="1"/>
  <c r="AH25" i="28"/>
  <c r="Y39" i="28"/>
  <c r="N15" i="29" s="1"/>
  <c r="AH41" i="28"/>
  <c r="AH57" i="28"/>
  <c r="AH22" i="28"/>
  <c r="AH23" i="28" s="1"/>
  <c r="W11" i="29" s="1"/>
  <c r="AH38" i="28"/>
  <c r="AH39" i="28" s="1"/>
  <c r="W15" i="29" s="1"/>
  <c r="AH53" i="28"/>
  <c r="AH73" i="28"/>
  <c r="AI18" i="10"/>
  <c r="AI50" i="10"/>
  <c r="AI74" i="10"/>
  <c r="AI26" i="10"/>
  <c r="AI46" i="10"/>
  <c r="AI62" i="10"/>
  <c r="AI14" i="10"/>
  <c r="AI25" i="10"/>
  <c r="AH39" i="10"/>
  <c r="W15" i="11" s="1"/>
  <c r="AH17" i="10"/>
  <c r="AH33" i="10"/>
  <c r="AH49" i="10"/>
  <c r="AH61" i="10"/>
  <c r="AC71" i="10"/>
  <c r="AC76" i="10" s="1"/>
  <c r="AH13" i="10"/>
  <c r="AH29" i="10"/>
  <c r="AH45" i="10"/>
  <c r="AH58" i="10"/>
  <c r="AH21" i="10"/>
  <c r="AG39" i="10"/>
  <c r="AH75" i="10"/>
  <c r="W23" i="11" s="1"/>
  <c r="AI38" i="10"/>
  <c r="AI73" i="10"/>
  <c r="AI22" i="10"/>
  <c r="AI240" i="8"/>
  <c r="AI237" i="8"/>
  <c r="AC242" i="8"/>
  <c r="R24" i="9" s="1"/>
  <c r="AH17" i="8"/>
  <c r="AH115" i="8"/>
  <c r="AH192" i="8"/>
  <c r="AH39" i="8"/>
  <c r="Y182" i="8"/>
  <c r="N15" i="9" s="1"/>
  <c r="AH206" i="8"/>
  <c r="AH196" i="8"/>
  <c r="AH21" i="8"/>
  <c r="AH236" i="8"/>
  <c r="AH9" i="8"/>
  <c r="AH184" i="8"/>
  <c r="AI35" i="40" l="1"/>
  <c r="X14" i="41" s="1"/>
  <c r="AG76" i="40"/>
  <c r="V10" i="41"/>
  <c r="Y76" i="40"/>
  <c r="N10" i="41"/>
  <c r="AC76" i="40"/>
  <c r="AH47" i="38"/>
  <c r="W17" i="39" s="1"/>
  <c r="AH31" i="38"/>
  <c r="W13" i="39" s="1"/>
  <c r="AI18" i="36"/>
  <c r="AI33" i="36"/>
  <c r="AH51" i="36"/>
  <c r="W18" i="37" s="1"/>
  <c r="AH71" i="36"/>
  <c r="W23" i="37" s="1"/>
  <c r="AC76" i="34"/>
  <c r="U76" i="34"/>
  <c r="Y76" i="34"/>
  <c r="AG76" i="34"/>
  <c r="AI19" i="30"/>
  <c r="X10" i="31" s="1"/>
  <c r="AH23" i="30"/>
  <c r="W11" i="31" s="1"/>
  <c r="AI35" i="30"/>
  <c r="X14" i="31" s="1"/>
  <c r="W14" i="31"/>
  <c r="AH39" i="30"/>
  <c r="W15" i="31" s="1"/>
  <c r="U76" i="30"/>
  <c r="AI51" i="30"/>
  <c r="X18" i="31" s="1"/>
  <c r="W18" i="31"/>
  <c r="Y76" i="30"/>
  <c r="AC76" i="30"/>
  <c r="R23" i="31"/>
  <c r="AG76" i="30"/>
  <c r="V23" i="31"/>
  <c r="AH27" i="10"/>
  <c r="W12" i="11" s="1"/>
  <c r="U76" i="10"/>
  <c r="AI41" i="10"/>
  <c r="AG76" i="10"/>
  <c r="Y76" i="10"/>
  <c r="AI51" i="42"/>
  <c r="X18" i="43" s="1"/>
  <c r="U76" i="40"/>
  <c r="AH75" i="40"/>
  <c r="W24" i="41" s="1"/>
  <c r="AI73" i="36"/>
  <c r="AH78" i="36"/>
  <c r="W24" i="37" s="1"/>
  <c r="AI73" i="42"/>
  <c r="AH78" i="42"/>
  <c r="W24" i="43" s="1"/>
  <c r="R8" i="43"/>
  <c r="AC79" i="42"/>
  <c r="AH55" i="42"/>
  <c r="W19" i="43" s="1"/>
  <c r="Y79" i="42"/>
  <c r="J8" i="43"/>
  <c r="U79" i="42"/>
  <c r="AG79" i="42"/>
  <c r="J8" i="39"/>
  <c r="U78" i="38"/>
  <c r="Y78" i="38"/>
  <c r="AH19" i="38"/>
  <c r="W10" i="39" s="1"/>
  <c r="AG78" i="38"/>
  <c r="V8" i="39"/>
  <c r="AI29" i="38"/>
  <c r="AH63" i="38"/>
  <c r="R8" i="39"/>
  <c r="AC78" i="38"/>
  <c r="AH67" i="38"/>
  <c r="W22" i="39" s="1"/>
  <c r="AH51" i="38"/>
  <c r="Y79" i="36"/>
  <c r="N16" i="37"/>
  <c r="AC79" i="36"/>
  <c r="R11" i="37"/>
  <c r="AG79" i="36"/>
  <c r="V9" i="37"/>
  <c r="U79" i="36"/>
  <c r="J10" i="37"/>
  <c r="AH81" i="32"/>
  <c r="W22" i="33" s="1"/>
  <c r="AH13" i="32"/>
  <c r="W8" i="33" s="1"/>
  <c r="AH76" i="32"/>
  <c r="W21" i="33" s="1"/>
  <c r="AH43" i="32"/>
  <c r="W14" i="33" s="1"/>
  <c r="AH93" i="32"/>
  <c r="W24" i="33" s="1"/>
  <c r="AI74" i="32"/>
  <c r="AH51" i="32"/>
  <c r="W15" i="33" s="1"/>
  <c r="AH87" i="32"/>
  <c r="W23" i="33" s="1"/>
  <c r="J8" i="33"/>
  <c r="U94" i="32"/>
  <c r="AH22" i="32"/>
  <c r="W10" i="33" s="1"/>
  <c r="AH64" i="32"/>
  <c r="W18" i="33" s="1"/>
  <c r="R8" i="33"/>
  <c r="AC94" i="32"/>
  <c r="V9" i="33"/>
  <c r="AG94" i="32"/>
  <c r="N8" i="33"/>
  <c r="Y94" i="32"/>
  <c r="AH27" i="32"/>
  <c r="W11" i="33" s="1"/>
  <c r="AI35" i="28"/>
  <c r="X14" i="29" s="1"/>
  <c r="W14" i="29"/>
  <c r="R8" i="29"/>
  <c r="V8" i="29"/>
  <c r="N8" i="29"/>
  <c r="AI51" i="28"/>
  <c r="X18" i="29" s="1"/>
  <c r="W18" i="29"/>
  <c r="AH230" i="8"/>
  <c r="W21" i="9" s="1"/>
  <c r="AH223" i="8"/>
  <c r="AI223" i="8" s="1"/>
  <c r="X20" i="9" s="1"/>
  <c r="AH190" i="8"/>
  <c r="W17" i="9" s="1"/>
  <c r="AH113" i="8"/>
  <c r="W13" i="9" s="1"/>
  <c r="AH182" i="8"/>
  <c r="W15" i="9" s="1"/>
  <c r="AI188" i="8"/>
  <c r="AH15" i="8"/>
  <c r="W9" i="9" s="1"/>
  <c r="W20" i="9"/>
  <c r="AI222" i="8"/>
  <c r="AG243" i="8"/>
  <c r="V8" i="9"/>
  <c r="AC243" i="8"/>
  <c r="R8" i="9"/>
  <c r="AH234" i="8"/>
  <c r="AI234" i="8" s="1"/>
  <c r="U243" i="8"/>
  <c r="Y243" i="8"/>
  <c r="W24" i="9"/>
  <c r="AH35" i="42"/>
  <c r="W14" i="43" s="1"/>
  <c r="AH23" i="42"/>
  <c r="AH19" i="42"/>
  <c r="W10" i="43" s="1"/>
  <c r="AI67" i="42"/>
  <c r="X22" i="43" s="1"/>
  <c r="AI37" i="40"/>
  <c r="AI67" i="40"/>
  <c r="X22" i="41" s="1"/>
  <c r="AH71" i="40"/>
  <c r="AI69" i="40"/>
  <c r="AI18" i="38"/>
  <c r="AH71" i="38"/>
  <c r="W23" i="39" s="1"/>
  <c r="AI69" i="38"/>
  <c r="AH35" i="38"/>
  <c r="AI33" i="38"/>
  <c r="AH27" i="36"/>
  <c r="W12" i="37" s="1"/>
  <c r="AH11" i="36"/>
  <c r="W8" i="37" s="1"/>
  <c r="AH59" i="36"/>
  <c r="W20" i="37" s="1"/>
  <c r="AI67" i="36"/>
  <c r="X22" i="37" s="1"/>
  <c r="AI70" i="34"/>
  <c r="AI67" i="34"/>
  <c r="AH55" i="32"/>
  <c r="AI40" i="32"/>
  <c r="AH71" i="30"/>
  <c r="AI69" i="30"/>
  <c r="AI67" i="30"/>
  <c r="X22" i="31" s="1"/>
  <c r="AI49" i="30"/>
  <c r="AI33" i="30"/>
  <c r="AH71" i="28"/>
  <c r="W23" i="29" s="1"/>
  <c r="AI67" i="28"/>
  <c r="X22" i="29" s="1"/>
  <c r="AH19" i="28"/>
  <c r="AI17" i="28"/>
  <c r="AH55" i="10"/>
  <c r="W19" i="11" s="1"/>
  <c r="V15" i="11"/>
  <c r="AH11" i="10"/>
  <c r="W8" i="11" s="1"/>
  <c r="AI69" i="10"/>
  <c r="AI67" i="10"/>
  <c r="X22" i="11" s="1"/>
  <c r="AH67" i="3"/>
  <c r="W22" i="4" s="1"/>
  <c r="AI67" i="3"/>
  <c r="X22" i="4" s="1"/>
  <c r="AI66" i="3"/>
  <c r="AI55" i="42"/>
  <c r="X19" i="43" s="1"/>
  <c r="AI57" i="42"/>
  <c r="AH59" i="42"/>
  <c r="W20" i="43" s="1"/>
  <c r="AH63" i="42"/>
  <c r="W21" i="43" s="1"/>
  <c r="AI61" i="42"/>
  <c r="AI39" i="42"/>
  <c r="X15" i="43" s="1"/>
  <c r="AI45" i="42"/>
  <c r="AH47" i="42"/>
  <c r="W17" i="43" s="1"/>
  <c r="AI54" i="42"/>
  <c r="AI35" i="42"/>
  <c r="X14" i="43" s="1"/>
  <c r="AI41" i="42"/>
  <c r="AH43" i="42"/>
  <c r="W16" i="43" s="1"/>
  <c r="AI29" i="42"/>
  <c r="AH31" i="42"/>
  <c r="W13" i="43" s="1"/>
  <c r="AI25" i="42"/>
  <c r="AH27" i="42"/>
  <c r="W12" i="43" s="1"/>
  <c r="AI19" i="42"/>
  <c r="X10" i="43" s="1"/>
  <c r="AI9" i="42"/>
  <c r="AH11" i="42"/>
  <c r="AI13" i="42"/>
  <c r="AH15" i="42"/>
  <c r="W9" i="43" s="1"/>
  <c r="AI71" i="42"/>
  <c r="X23" i="43" s="1"/>
  <c r="AI9" i="40"/>
  <c r="AH11" i="40"/>
  <c r="W8" i="41" s="1"/>
  <c r="AI39" i="40"/>
  <c r="X15" i="41" s="1"/>
  <c r="AI41" i="40"/>
  <c r="AH43" i="40"/>
  <c r="W16" i="41" s="1"/>
  <c r="AI57" i="40"/>
  <c r="AH59" i="40"/>
  <c r="W20" i="41" s="1"/>
  <c r="AH63" i="40"/>
  <c r="W21" i="41" s="1"/>
  <c r="AI61" i="40"/>
  <c r="AI25" i="40"/>
  <c r="AH27" i="40"/>
  <c r="W12" i="41" s="1"/>
  <c r="AI15" i="40"/>
  <c r="X9" i="41" s="1"/>
  <c r="AI75" i="40"/>
  <c r="X24" i="41" s="1"/>
  <c r="AI45" i="40"/>
  <c r="AH47" i="40"/>
  <c r="W17" i="41" s="1"/>
  <c r="AI23" i="40"/>
  <c r="X11" i="41" s="1"/>
  <c r="AI55" i="40"/>
  <c r="X19" i="41" s="1"/>
  <c r="AI54" i="40"/>
  <c r="AI29" i="40"/>
  <c r="AH31" i="40"/>
  <c r="W13" i="41" s="1"/>
  <c r="AI14" i="40"/>
  <c r="AI53" i="38"/>
  <c r="AH55" i="38"/>
  <c r="W19" i="39" s="1"/>
  <c r="AI57" i="38"/>
  <c r="AH59" i="38"/>
  <c r="W20" i="39" s="1"/>
  <c r="AI38" i="38"/>
  <c r="AH15" i="38"/>
  <c r="W9" i="39" s="1"/>
  <c r="AI13" i="38"/>
  <c r="AI22" i="38"/>
  <c r="AI31" i="38"/>
  <c r="X13" i="39" s="1"/>
  <c r="AI73" i="38"/>
  <c r="W24" i="39"/>
  <c r="AI41" i="38"/>
  <c r="AH43" i="38"/>
  <c r="W16" i="39" s="1"/>
  <c r="AI47" i="38"/>
  <c r="X17" i="39" s="1"/>
  <c r="AI37" i="38"/>
  <c r="AH39" i="38"/>
  <c r="W15" i="39" s="1"/>
  <c r="AI25" i="38"/>
  <c r="AH27" i="38"/>
  <c r="W12" i="39" s="1"/>
  <c r="AI21" i="38"/>
  <c r="AH23" i="38"/>
  <c r="W11" i="39" s="1"/>
  <c r="AI9" i="38"/>
  <c r="AH11" i="38"/>
  <c r="AI19" i="38"/>
  <c r="X10" i="39" s="1"/>
  <c r="AI29" i="36"/>
  <c r="AH31" i="36"/>
  <c r="W13" i="37" s="1"/>
  <c r="AI55" i="36"/>
  <c r="X19" i="37" s="1"/>
  <c r="AI21" i="36"/>
  <c r="AH23" i="36"/>
  <c r="W11" i="37" s="1"/>
  <c r="AI51" i="36"/>
  <c r="X18" i="37" s="1"/>
  <c r="AI43" i="36"/>
  <c r="X16" i="37" s="1"/>
  <c r="AH63" i="36"/>
  <c r="W21" i="37" s="1"/>
  <c r="AI61" i="36"/>
  <c r="AI71" i="36"/>
  <c r="X23" i="37" s="1"/>
  <c r="AI59" i="36"/>
  <c r="X20" i="37" s="1"/>
  <c r="AI27" i="36"/>
  <c r="X12" i="37" s="1"/>
  <c r="AI11" i="36"/>
  <c r="X8" i="37" s="1"/>
  <c r="AI37" i="36"/>
  <c r="AH39" i="36"/>
  <c r="W15" i="37" s="1"/>
  <c r="AI30" i="36"/>
  <c r="AI35" i="36"/>
  <c r="X14" i="37" s="1"/>
  <c r="AI46" i="36"/>
  <c r="AI15" i="36"/>
  <c r="X9" i="37" s="1"/>
  <c r="AI45" i="36"/>
  <c r="AH47" i="36"/>
  <c r="W17" i="37" s="1"/>
  <c r="AI14" i="36"/>
  <c r="AI19" i="36"/>
  <c r="X10" i="37" s="1"/>
  <c r="AI53" i="34"/>
  <c r="AH55" i="34"/>
  <c r="AI19" i="34"/>
  <c r="AI15" i="34"/>
  <c r="AI57" i="34"/>
  <c r="AH59" i="34"/>
  <c r="AI11" i="34"/>
  <c r="AI35" i="34"/>
  <c r="AI27" i="34"/>
  <c r="AI31" i="34"/>
  <c r="AI71" i="34"/>
  <c r="AI43" i="34"/>
  <c r="AI37" i="34"/>
  <c r="AH39" i="34"/>
  <c r="AH47" i="34"/>
  <c r="AI45" i="34"/>
  <c r="AI51" i="34"/>
  <c r="AI21" i="34"/>
  <c r="AH23" i="34"/>
  <c r="AI73" i="34"/>
  <c r="AH75" i="34"/>
  <c r="AI63" i="34"/>
  <c r="AI54" i="32"/>
  <c r="AH38" i="32"/>
  <c r="W13" i="33" s="1"/>
  <c r="AI36" i="32"/>
  <c r="AI89" i="32"/>
  <c r="AI66" i="32"/>
  <c r="AH68" i="32"/>
  <c r="W19" i="33" s="1"/>
  <c r="AI12" i="32"/>
  <c r="AI70" i="32"/>
  <c r="AH72" i="32"/>
  <c r="W20" i="33" s="1"/>
  <c r="AI33" i="32"/>
  <c r="AH18" i="32"/>
  <c r="W9" i="33" s="1"/>
  <c r="AI15" i="32"/>
  <c r="AH34" i="32"/>
  <c r="W12" i="33" s="1"/>
  <c r="AH59" i="32"/>
  <c r="W17" i="33" s="1"/>
  <c r="AI57" i="32"/>
  <c r="AI55" i="30"/>
  <c r="X19" i="31" s="1"/>
  <c r="AI13" i="30"/>
  <c r="AH15" i="30"/>
  <c r="W9" i="31" s="1"/>
  <c r="AI29" i="30"/>
  <c r="AH31" i="30"/>
  <c r="W13" i="31" s="1"/>
  <c r="AI23" i="30"/>
  <c r="X11" i="31" s="1"/>
  <c r="AI57" i="30"/>
  <c r="AH59" i="30"/>
  <c r="W20" i="31" s="1"/>
  <c r="AI75" i="30"/>
  <c r="X24" i="31" s="1"/>
  <c r="AI9" i="30"/>
  <c r="AH11" i="30"/>
  <c r="W8" i="31" s="1"/>
  <c r="AI39" i="30"/>
  <c r="X15" i="31" s="1"/>
  <c r="AI54" i="30"/>
  <c r="AH63" i="30"/>
  <c r="W21" i="31" s="1"/>
  <c r="AI61" i="30"/>
  <c r="AI41" i="30"/>
  <c r="AH43" i="30"/>
  <c r="W16" i="31" s="1"/>
  <c r="AI45" i="30"/>
  <c r="AH47" i="30"/>
  <c r="W17" i="31" s="1"/>
  <c r="AI25" i="30"/>
  <c r="AH27" i="30"/>
  <c r="W12" i="31" s="1"/>
  <c r="AI39" i="28"/>
  <c r="X15" i="29" s="1"/>
  <c r="AH27" i="28"/>
  <c r="W12" i="29" s="1"/>
  <c r="AI25" i="28"/>
  <c r="AI73" i="28"/>
  <c r="W24" i="29"/>
  <c r="AI29" i="28"/>
  <c r="AH31" i="28"/>
  <c r="W13" i="29" s="1"/>
  <c r="AI71" i="28"/>
  <c r="X23" i="29" s="1"/>
  <c r="AI53" i="28"/>
  <c r="AH55" i="28"/>
  <c r="W19" i="29" s="1"/>
  <c r="AI13" i="28"/>
  <c r="AH15" i="28"/>
  <c r="W9" i="29" s="1"/>
  <c r="AH11" i="28"/>
  <c r="AI9" i="28"/>
  <c r="AI38" i="28"/>
  <c r="AI23" i="28"/>
  <c r="X11" i="29" s="1"/>
  <c r="AI22" i="28"/>
  <c r="AI57" i="28"/>
  <c r="AH59" i="28"/>
  <c r="W20" i="29" s="1"/>
  <c r="AI41" i="28"/>
  <c r="AH43" i="28"/>
  <c r="W16" i="29" s="1"/>
  <c r="AI45" i="28"/>
  <c r="AH47" i="28"/>
  <c r="W17" i="29" s="1"/>
  <c r="AI58" i="10"/>
  <c r="AI75" i="10"/>
  <c r="X23" i="11" s="1"/>
  <c r="AI55" i="10"/>
  <c r="X19" i="11" s="1"/>
  <c r="AI61" i="10"/>
  <c r="AH63" i="10"/>
  <c r="W21" i="11" s="1"/>
  <c r="AI39" i="10"/>
  <c r="X15" i="11" s="1"/>
  <c r="AH51" i="10"/>
  <c r="W18" i="11" s="1"/>
  <c r="AI49" i="10"/>
  <c r="AI43" i="10"/>
  <c r="X16" i="11" s="1"/>
  <c r="AH19" i="10"/>
  <c r="W10" i="11" s="1"/>
  <c r="AI17" i="10"/>
  <c r="AI13" i="10"/>
  <c r="AH15" i="10"/>
  <c r="W9" i="11" s="1"/>
  <c r="AI21" i="10"/>
  <c r="AH23" i="10"/>
  <c r="W11" i="11" s="1"/>
  <c r="AH35" i="10"/>
  <c r="W14" i="11" s="1"/>
  <c r="AI33" i="10"/>
  <c r="AI11" i="10"/>
  <c r="X8" i="11" s="1"/>
  <c r="AI45" i="10"/>
  <c r="AH47" i="10"/>
  <c r="W17" i="11" s="1"/>
  <c r="AI29" i="10"/>
  <c r="AH31" i="10"/>
  <c r="W13" i="11" s="1"/>
  <c r="AI27" i="10"/>
  <c r="X12" i="11" s="1"/>
  <c r="AH59" i="10"/>
  <c r="W20" i="11" s="1"/>
  <c r="AI71" i="10"/>
  <c r="AI39" i="8"/>
  <c r="AH77" i="8"/>
  <c r="W12" i="9" s="1"/>
  <c r="AH238" i="8"/>
  <c r="W23" i="9" s="1"/>
  <c r="AI236" i="8"/>
  <c r="AI9" i="8"/>
  <c r="AH11" i="8"/>
  <c r="W8" i="9" s="1"/>
  <c r="AI21" i="8"/>
  <c r="AH37" i="8"/>
  <c r="W11" i="9" s="1"/>
  <c r="AI192" i="8"/>
  <c r="AH194" i="8"/>
  <c r="W18" i="9" s="1"/>
  <c r="AI190" i="8"/>
  <c r="X17" i="9" s="1"/>
  <c r="AI196" i="8"/>
  <c r="AH207" i="8"/>
  <c r="W19" i="9" s="1"/>
  <c r="AI115" i="8"/>
  <c r="AH146" i="8"/>
  <c r="W14" i="9" s="1"/>
  <c r="AI17" i="8"/>
  <c r="AH19" i="8"/>
  <c r="W10" i="9" s="1"/>
  <c r="AI206" i="8"/>
  <c r="AI242" i="8"/>
  <c r="X24" i="9" s="1"/>
  <c r="AI230" i="8"/>
  <c r="X21" i="9" s="1"/>
  <c r="AI184" i="8"/>
  <c r="AH186" i="8"/>
  <c r="W16" i="9" s="1"/>
  <c r="AI71" i="40" l="1"/>
  <c r="X23" i="41" s="1"/>
  <c r="W23" i="41"/>
  <c r="AH76" i="34"/>
  <c r="AI71" i="30"/>
  <c r="X23" i="31" s="1"/>
  <c r="AH76" i="30"/>
  <c r="W23" i="31"/>
  <c r="AH76" i="10"/>
  <c r="AI78" i="36"/>
  <c r="X24" i="37" s="1"/>
  <c r="AI23" i="42"/>
  <c r="X11" i="43" s="1"/>
  <c r="W11" i="43"/>
  <c r="AH79" i="42"/>
  <c r="W8" i="43"/>
  <c r="AI78" i="42"/>
  <c r="X24" i="43" s="1"/>
  <c r="W8" i="39"/>
  <c r="AH78" i="38"/>
  <c r="W18" i="39"/>
  <c r="AI51" i="38"/>
  <c r="X18" i="39" s="1"/>
  <c r="AI35" i="38"/>
  <c r="X14" i="39" s="1"/>
  <c r="W14" i="39"/>
  <c r="W21" i="39"/>
  <c r="AI63" i="38"/>
  <c r="X21" i="39" s="1"/>
  <c r="AI67" i="38"/>
  <c r="X22" i="39" s="1"/>
  <c r="AI22" i="32"/>
  <c r="X10" i="33" s="1"/>
  <c r="AI76" i="32"/>
  <c r="X21" i="33" s="1"/>
  <c r="AI43" i="32"/>
  <c r="X14" i="33" s="1"/>
  <c r="AI13" i="32"/>
  <c r="X8" i="33" s="1"/>
  <c r="AI81" i="32"/>
  <c r="X22" i="33" s="1"/>
  <c r="AI87" i="32"/>
  <c r="X23" i="33" s="1"/>
  <c r="AI51" i="32"/>
  <c r="X15" i="33" s="1"/>
  <c r="AI64" i="32"/>
  <c r="X18" i="33" s="1"/>
  <c r="AH94" i="32"/>
  <c r="AJ62" i="32" s="1"/>
  <c r="AI55" i="32"/>
  <c r="X16" i="33" s="1"/>
  <c r="W16" i="33"/>
  <c r="AI27" i="32"/>
  <c r="X11" i="33" s="1"/>
  <c r="AI19" i="28"/>
  <c r="X10" i="29" s="1"/>
  <c r="W10" i="29"/>
  <c r="AJ43" i="28"/>
  <c r="Y16" i="29" s="1"/>
  <c r="W8" i="29"/>
  <c r="AI15" i="8"/>
  <c r="X9" i="9" s="1"/>
  <c r="AI113" i="8"/>
  <c r="X13" i="9" s="1"/>
  <c r="AI182" i="8"/>
  <c r="X15" i="9" s="1"/>
  <c r="AH243" i="8"/>
  <c r="AI71" i="38"/>
  <c r="X23" i="39" s="1"/>
  <c r="AI47" i="42"/>
  <c r="X17" i="43" s="1"/>
  <c r="AI15" i="42"/>
  <c r="X9" i="43" s="1"/>
  <c r="AI27" i="42"/>
  <c r="X12" i="43" s="1"/>
  <c r="AI43" i="42"/>
  <c r="X16" i="43" s="1"/>
  <c r="AI63" i="42"/>
  <c r="X21" i="43" s="1"/>
  <c r="AI59" i="42"/>
  <c r="X20" i="43" s="1"/>
  <c r="AI11" i="42"/>
  <c r="X8" i="43" s="1"/>
  <c r="AI31" i="42"/>
  <c r="X13" i="43" s="1"/>
  <c r="AI27" i="40"/>
  <c r="X12" i="41" s="1"/>
  <c r="AI43" i="40"/>
  <c r="X16" i="41" s="1"/>
  <c r="AI31" i="40"/>
  <c r="X13" i="41" s="1"/>
  <c r="AI63" i="40"/>
  <c r="X21" i="41" s="1"/>
  <c r="AI59" i="40"/>
  <c r="X20" i="41" s="1"/>
  <c r="AH76" i="40"/>
  <c r="AJ63" i="40" s="1"/>
  <c r="Y21" i="41" s="1"/>
  <c r="AI11" i="40"/>
  <c r="X8" i="41" s="1"/>
  <c r="AI47" i="40"/>
  <c r="X17" i="41" s="1"/>
  <c r="AI27" i="38"/>
  <c r="X12" i="39" s="1"/>
  <c r="AI59" i="38"/>
  <c r="X20" i="39" s="1"/>
  <c r="AI11" i="38"/>
  <c r="X8" i="39" s="1"/>
  <c r="AI39" i="38"/>
  <c r="X15" i="39" s="1"/>
  <c r="AI77" i="38"/>
  <c r="X24" i="39" s="1"/>
  <c r="AI15" i="38"/>
  <c r="X9" i="39" s="1"/>
  <c r="AI55" i="38"/>
  <c r="X19" i="39" s="1"/>
  <c r="AI23" i="38"/>
  <c r="X11" i="39" s="1"/>
  <c r="AI43" i="38"/>
  <c r="X16" i="39" s="1"/>
  <c r="AI39" i="36"/>
  <c r="X15" i="37" s="1"/>
  <c r="AI63" i="36"/>
  <c r="X21" i="37" s="1"/>
  <c r="AI31" i="36"/>
  <c r="X13" i="37" s="1"/>
  <c r="AI23" i="36"/>
  <c r="X11" i="37" s="1"/>
  <c r="AI47" i="36"/>
  <c r="X17" i="37" s="1"/>
  <c r="AH79" i="36"/>
  <c r="AJ47" i="36" s="1"/>
  <c r="AI23" i="34"/>
  <c r="AI39" i="34"/>
  <c r="AI55" i="34"/>
  <c r="AI59" i="34"/>
  <c r="AI75" i="34"/>
  <c r="AI47" i="34"/>
  <c r="AI68" i="32"/>
  <c r="X19" i="33" s="1"/>
  <c r="AI38" i="32"/>
  <c r="X13" i="33" s="1"/>
  <c r="AI34" i="32"/>
  <c r="X12" i="33" s="1"/>
  <c r="AI18" i="32"/>
  <c r="X9" i="33" s="1"/>
  <c r="AI93" i="32"/>
  <c r="X24" i="33" s="1"/>
  <c r="AI72" i="32"/>
  <c r="X20" i="33" s="1"/>
  <c r="AI59" i="32"/>
  <c r="X17" i="33" s="1"/>
  <c r="AI47" i="30"/>
  <c r="X17" i="31" s="1"/>
  <c r="AI31" i="30"/>
  <c r="X13" i="31" s="1"/>
  <c r="AI59" i="30"/>
  <c r="X20" i="31" s="1"/>
  <c r="AI15" i="30"/>
  <c r="X9" i="31" s="1"/>
  <c r="AI43" i="30"/>
  <c r="X16" i="31" s="1"/>
  <c r="AI63" i="30"/>
  <c r="X21" i="31" s="1"/>
  <c r="AI27" i="30"/>
  <c r="X12" i="31" s="1"/>
  <c r="AJ43" i="30"/>
  <c r="Y16" i="31" s="1"/>
  <c r="AI11" i="30"/>
  <c r="X8" i="31" s="1"/>
  <c r="AI59" i="28"/>
  <c r="X20" i="29" s="1"/>
  <c r="AI27" i="28"/>
  <c r="X12" i="29" s="1"/>
  <c r="AI85" i="28"/>
  <c r="X24" i="29" s="1"/>
  <c r="AI55" i="28"/>
  <c r="X19" i="29" s="1"/>
  <c r="AI47" i="28"/>
  <c r="X17" i="29" s="1"/>
  <c r="AI11" i="28"/>
  <c r="X8" i="29" s="1"/>
  <c r="AI43" i="28"/>
  <c r="X16" i="29" s="1"/>
  <c r="AI15" i="28"/>
  <c r="X9" i="29" s="1"/>
  <c r="AI31" i="28"/>
  <c r="X13" i="29" s="1"/>
  <c r="AI59" i="10"/>
  <c r="X20" i="11" s="1"/>
  <c r="AI23" i="10"/>
  <c r="X11" i="11" s="1"/>
  <c r="AI15" i="10"/>
  <c r="X9" i="11" s="1"/>
  <c r="AI31" i="10"/>
  <c r="X13" i="11" s="1"/>
  <c r="AJ35" i="10"/>
  <c r="Y14" i="11" s="1"/>
  <c r="AI51" i="10"/>
  <c r="X18" i="11" s="1"/>
  <c r="AI47" i="10"/>
  <c r="X17" i="11" s="1"/>
  <c r="AI35" i="10"/>
  <c r="X14" i="11" s="1"/>
  <c r="AI19" i="10"/>
  <c r="X10" i="11" s="1"/>
  <c r="AI63" i="10"/>
  <c r="X21" i="11" s="1"/>
  <c r="AI194" i="8"/>
  <c r="X18" i="9" s="1"/>
  <c r="AI146" i="8"/>
  <c r="X14" i="9" s="1"/>
  <c r="AI19" i="8"/>
  <c r="X10" i="9" s="1"/>
  <c r="AI207" i="8"/>
  <c r="X19" i="9" s="1"/>
  <c r="AI186" i="8"/>
  <c r="X16" i="9" s="1"/>
  <c r="AI238" i="8"/>
  <c r="X23" i="9" s="1"/>
  <c r="AI11" i="8"/>
  <c r="X8" i="9" s="1"/>
  <c r="AI37" i="8"/>
  <c r="X11" i="9" s="1"/>
  <c r="AI77" i="8"/>
  <c r="X12" i="9" s="1"/>
  <c r="AJ31" i="42" l="1"/>
  <c r="Y13" i="43" s="1"/>
  <c r="AJ75" i="42"/>
  <c r="AJ74" i="42"/>
  <c r="AJ76" i="42"/>
  <c r="AJ75" i="38"/>
  <c r="AJ74" i="38"/>
  <c r="AJ55" i="38"/>
  <c r="Y19" i="39" s="1"/>
  <c r="AJ11" i="38"/>
  <c r="Y8" i="39" s="1"/>
  <c r="AJ15" i="38"/>
  <c r="Y9" i="39" s="1"/>
  <c r="AJ39" i="36"/>
  <c r="Y15" i="37" s="1"/>
  <c r="AJ75" i="36"/>
  <c r="AJ74" i="36"/>
  <c r="AJ76" i="36"/>
  <c r="AJ41" i="32"/>
  <c r="AJ46" i="32"/>
  <c r="AJ47" i="32"/>
  <c r="AJ49" i="32"/>
  <c r="AJ48" i="32"/>
  <c r="AJ32" i="32"/>
  <c r="AJ31" i="32"/>
  <c r="AJ30" i="32"/>
  <c r="AJ16" i="32"/>
  <c r="AJ25" i="32"/>
  <c r="AJ79" i="32"/>
  <c r="AJ10" i="32"/>
  <c r="AJ11" i="32"/>
  <c r="AJ68" i="32"/>
  <c r="Y19" i="33" s="1"/>
  <c r="AJ84" i="32"/>
  <c r="AJ85" i="32"/>
  <c r="AJ90" i="32"/>
  <c r="AJ91" i="32"/>
  <c r="AJ15" i="28"/>
  <c r="Y9" i="29" s="1"/>
  <c r="AJ85" i="28"/>
  <c r="Y24" i="29" s="1"/>
  <c r="AJ11" i="28"/>
  <c r="Y8" i="29" s="1"/>
  <c r="AJ80" i="28"/>
  <c r="AJ74" i="28"/>
  <c r="AJ81" i="28"/>
  <c r="AJ76" i="28"/>
  <c r="AJ82" i="28"/>
  <c r="AJ78" i="28"/>
  <c r="AJ83" i="28"/>
  <c r="AJ79" i="28"/>
  <c r="AJ75" i="28"/>
  <c r="AJ77" i="28"/>
  <c r="AJ227" i="8"/>
  <c r="AJ226" i="8"/>
  <c r="AJ228" i="8"/>
  <c r="AJ210" i="8"/>
  <c r="AJ218" i="8"/>
  <c r="AJ211" i="8"/>
  <c r="AJ221" i="8"/>
  <c r="AJ214" i="8"/>
  <c r="AJ215" i="8"/>
  <c r="AJ220" i="8"/>
  <c r="AJ213" i="8"/>
  <c r="AJ216" i="8"/>
  <c r="AJ219" i="8"/>
  <c r="AJ212" i="8"/>
  <c r="AJ217" i="8"/>
  <c r="AJ202" i="8"/>
  <c r="AJ201" i="8"/>
  <c r="AJ204" i="8"/>
  <c r="AJ199" i="8"/>
  <c r="AJ200" i="8"/>
  <c r="AJ203" i="8"/>
  <c r="AJ197" i="8"/>
  <c r="AJ205" i="8"/>
  <c r="AJ198" i="8"/>
  <c r="AJ163" i="8"/>
  <c r="AJ154" i="8"/>
  <c r="AJ161" i="8"/>
  <c r="AJ170" i="8"/>
  <c r="AJ160" i="8"/>
  <c r="AJ152" i="8"/>
  <c r="AJ165" i="8"/>
  <c r="AJ171" i="8"/>
  <c r="AJ164" i="8"/>
  <c r="AJ158" i="8"/>
  <c r="AJ172" i="8"/>
  <c r="AJ179" i="8"/>
  <c r="AJ173" i="8"/>
  <c r="AJ168" i="8"/>
  <c r="AJ174" i="8"/>
  <c r="AJ156" i="8"/>
  <c r="AJ176" i="8"/>
  <c r="AJ149" i="8"/>
  <c r="AJ169" i="8"/>
  <c r="AJ177" i="8"/>
  <c r="AJ155" i="8"/>
  <c r="AJ180" i="8"/>
  <c r="AJ167" i="8"/>
  <c r="AJ162" i="8"/>
  <c r="AJ175" i="8"/>
  <c r="AJ157" i="8"/>
  <c r="AJ151" i="8"/>
  <c r="AJ153" i="8"/>
  <c r="AJ166" i="8"/>
  <c r="AJ178" i="8"/>
  <c r="AJ159" i="8"/>
  <c r="AJ150" i="8"/>
  <c r="AJ136" i="8"/>
  <c r="AJ142" i="8"/>
  <c r="AJ116" i="8"/>
  <c r="AJ122" i="8"/>
  <c r="AJ137" i="8"/>
  <c r="AJ143" i="8"/>
  <c r="AJ119" i="8"/>
  <c r="AJ140" i="8"/>
  <c r="AJ120" i="8"/>
  <c r="AJ118" i="8"/>
  <c r="AJ144" i="8"/>
  <c r="AJ121" i="8"/>
  <c r="AJ117" i="8"/>
  <c r="AJ128" i="8"/>
  <c r="AJ135" i="8"/>
  <c r="AJ127" i="8"/>
  <c r="AJ134" i="8"/>
  <c r="AJ125" i="8"/>
  <c r="AJ130" i="8"/>
  <c r="AJ126" i="8"/>
  <c r="AJ124" i="8"/>
  <c r="AJ139" i="8"/>
  <c r="AJ132" i="8"/>
  <c r="AJ129" i="8"/>
  <c r="AJ123" i="8"/>
  <c r="AJ133" i="8"/>
  <c r="AJ138" i="8"/>
  <c r="AJ141" i="8"/>
  <c r="AJ131" i="8"/>
  <c r="AJ107" i="8"/>
  <c r="AJ110" i="8"/>
  <c r="AJ92" i="8"/>
  <c r="AJ111" i="8"/>
  <c r="AJ100" i="8"/>
  <c r="AJ97" i="8"/>
  <c r="AJ91" i="8"/>
  <c r="AJ89" i="8"/>
  <c r="AJ103" i="8"/>
  <c r="AJ83" i="8"/>
  <c r="AJ98" i="8"/>
  <c r="AJ95" i="8"/>
  <c r="AJ99" i="8"/>
  <c r="AJ85" i="8"/>
  <c r="AJ108" i="8"/>
  <c r="AJ93" i="8"/>
  <c r="AJ106" i="8"/>
  <c r="AJ94" i="8"/>
  <c r="AJ102" i="8"/>
  <c r="AJ109" i="8"/>
  <c r="AJ88" i="8"/>
  <c r="AJ84" i="8"/>
  <c r="AJ90" i="8"/>
  <c r="AJ96" i="8"/>
  <c r="AJ87" i="8"/>
  <c r="AJ81" i="8"/>
  <c r="AJ101" i="8"/>
  <c r="AJ80" i="8"/>
  <c r="AJ104" i="8"/>
  <c r="AJ105" i="8"/>
  <c r="AJ82" i="8"/>
  <c r="AJ86" i="8"/>
  <c r="AJ62" i="8"/>
  <c r="AJ73" i="8"/>
  <c r="AJ42" i="8"/>
  <c r="AJ63" i="8"/>
  <c r="AJ47" i="8"/>
  <c r="AJ71" i="8"/>
  <c r="AJ66" i="8"/>
  <c r="AJ49" i="8"/>
  <c r="AJ41" i="8"/>
  <c r="AJ61" i="8"/>
  <c r="AJ69" i="8"/>
  <c r="AJ45" i="8"/>
  <c r="AJ46" i="8"/>
  <c r="AJ48" i="8"/>
  <c r="AJ68" i="8"/>
  <c r="AJ52" i="8"/>
  <c r="AJ53" i="8"/>
  <c r="AJ75" i="8"/>
  <c r="AJ51" i="8"/>
  <c r="AJ72" i="8"/>
  <c r="AJ65" i="8"/>
  <c r="AJ57" i="8"/>
  <c r="AJ67" i="8"/>
  <c r="AJ59" i="8"/>
  <c r="AJ60" i="8"/>
  <c r="AJ54" i="8"/>
  <c r="AJ56" i="8"/>
  <c r="AJ44" i="8"/>
  <c r="AJ50" i="8"/>
  <c r="AJ74" i="8"/>
  <c r="AJ58" i="8"/>
  <c r="AJ40" i="8"/>
  <c r="AJ70" i="8"/>
  <c r="AJ55" i="8"/>
  <c r="AJ64" i="8"/>
  <c r="AJ43" i="8"/>
  <c r="AJ25" i="8"/>
  <c r="AJ34" i="8"/>
  <c r="AJ27" i="8"/>
  <c r="AJ28" i="8"/>
  <c r="AJ30" i="8"/>
  <c r="AJ32" i="8"/>
  <c r="AJ22" i="8"/>
  <c r="AJ35" i="8"/>
  <c r="AJ29" i="8"/>
  <c r="AJ26" i="8"/>
  <c r="AJ24" i="8"/>
  <c r="AJ31" i="8"/>
  <c r="AJ33" i="8"/>
  <c r="AJ23" i="8"/>
  <c r="AJ146" i="8"/>
  <c r="Y14" i="9" s="1"/>
  <c r="AJ11" i="42"/>
  <c r="Y8" i="43" s="1"/>
  <c r="AJ65" i="42"/>
  <c r="AJ66" i="42"/>
  <c r="AJ67" i="42"/>
  <c r="Y22" i="43" s="1"/>
  <c r="AJ31" i="40"/>
  <c r="Y13" i="41" s="1"/>
  <c r="AJ65" i="40"/>
  <c r="AJ66" i="40"/>
  <c r="AJ67" i="40"/>
  <c r="Y22" i="41" s="1"/>
  <c r="AJ47" i="40"/>
  <c r="AJ11" i="40"/>
  <c r="Y8" i="41" s="1"/>
  <c r="AJ39" i="38"/>
  <c r="Y15" i="39" s="1"/>
  <c r="AJ23" i="38"/>
  <c r="Y11" i="39" s="1"/>
  <c r="AJ66" i="38"/>
  <c r="AJ70" i="38"/>
  <c r="AJ65" i="38"/>
  <c r="AJ69" i="38"/>
  <c r="AJ67" i="38"/>
  <c r="Y22" i="39" s="1"/>
  <c r="AJ71" i="38"/>
  <c r="Y23" i="39" s="1"/>
  <c r="AJ23" i="36"/>
  <c r="Y11" i="37" s="1"/>
  <c r="AJ65" i="36"/>
  <c r="AJ66" i="36"/>
  <c r="AJ67" i="36"/>
  <c r="Y22" i="37" s="1"/>
  <c r="AJ55" i="34"/>
  <c r="AJ66" i="34"/>
  <c r="AJ65" i="34"/>
  <c r="AJ67" i="34"/>
  <c r="AJ59" i="34"/>
  <c r="AJ59" i="32"/>
  <c r="AJ72" i="32"/>
  <c r="Y20" i="33" s="1"/>
  <c r="AJ78" i="32"/>
  <c r="AJ80" i="32"/>
  <c r="AJ81" i="32"/>
  <c r="Y22" i="33" s="1"/>
  <c r="AJ93" i="32"/>
  <c r="Y24" i="33" s="1"/>
  <c r="AJ47" i="30"/>
  <c r="AJ66" i="30"/>
  <c r="AJ65" i="30"/>
  <c r="AJ67" i="30"/>
  <c r="Y22" i="31" s="1"/>
  <c r="AJ55" i="28"/>
  <c r="Y19" i="29" s="1"/>
  <c r="AJ66" i="28"/>
  <c r="AJ65" i="28"/>
  <c r="AJ67" i="28"/>
  <c r="Y22" i="29" s="1"/>
  <c r="AJ47" i="28"/>
  <c r="AJ19" i="10"/>
  <c r="Y10" i="11" s="1"/>
  <c r="AJ31" i="10"/>
  <c r="Y13" i="11" s="1"/>
  <c r="AJ66" i="10"/>
  <c r="AJ65" i="10"/>
  <c r="AJ67" i="10"/>
  <c r="Y22" i="11" s="1"/>
  <c r="AJ47" i="10"/>
  <c r="AJ51" i="10"/>
  <c r="Y18" i="11" s="1"/>
  <c r="AJ23" i="10"/>
  <c r="Y11" i="11" s="1"/>
  <c r="AJ15" i="10"/>
  <c r="Y9" i="11" s="1"/>
  <c r="AJ63" i="10"/>
  <c r="Y21" i="11" s="1"/>
  <c r="AJ233" i="8"/>
  <c r="AJ232" i="8"/>
  <c r="AJ234" i="8"/>
  <c r="AJ238" i="8"/>
  <c r="Y23" i="9" s="1"/>
  <c r="AJ77" i="8"/>
  <c r="Y12" i="9" s="1"/>
  <c r="AJ43" i="42"/>
  <c r="Y16" i="43" s="1"/>
  <c r="AJ70" i="42"/>
  <c r="AJ37" i="42"/>
  <c r="AJ21" i="42"/>
  <c r="AJ79" i="42"/>
  <c r="Y25" i="43" s="1"/>
  <c r="AI79" i="42"/>
  <c r="X25" i="43" s="1"/>
  <c r="AJ58" i="42"/>
  <c r="AJ73" i="42"/>
  <c r="AJ18" i="42"/>
  <c r="AJ34" i="42"/>
  <c r="AJ50" i="42"/>
  <c r="AJ69" i="42"/>
  <c r="AJ17" i="42"/>
  <c r="AJ38" i="42"/>
  <c r="AJ26" i="42"/>
  <c r="AJ14" i="42"/>
  <c r="AJ10" i="42"/>
  <c r="AJ33" i="42"/>
  <c r="AJ51" i="42"/>
  <c r="Y18" i="43" s="1"/>
  <c r="AJ62" i="42"/>
  <c r="AJ30" i="42"/>
  <c r="AJ53" i="42"/>
  <c r="AJ22" i="42"/>
  <c r="AJ49" i="42"/>
  <c r="AJ77" i="42"/>
  <c r="AJ42" i="42"/>
  <c r="AJ46" i="42"/>
  <c r="AJ55" i="42"/>
  <c r="Y19" i="43" s="1"/>
  <c r="AJ39" i="42"/>
  <c r="Y15" i="43" s="1"/>
  <c r="AJ9" i="42"/>
  <c r="AJ78" i="42"/>
  <c r="Y24" i="43" s="1"/>
  <c r="AJ57" i="42"/>
  <c r="AJ23" i="42"/>
  <c r="Y11" i="43" s="1"/>
  <c r="AJ35" i="42"/>
  <c r="Y14" i="43" s="1"/>
  <c r="AJ41" i="42"/>
  <c r="AJ25" i="42"/>
  <c r="AJ13" i="42"/>
  <c r="AJ19" i="42"/>
  <c r="Y10" i="43" s="1"/>
  <c r="AJ45" i="42"/>
  <c r="AJ61" i="42"/>
  <c r="AJ29" i="42"/>
  <c r="AJ71" i="42"/>
  <c r="Y23" i="43" s="1"/>
  <c r="AJ54" i="42"/>
  <c r="AJ27" i="42"/>
  <c r="Y12" i="43" s="1"/>
  <c r="AJ59" i="42"/>
  <c r="Y20" i="43" s="1"/>
  <c r="AJ15" i="42"/>
  <c r="Y9" i="43" s="1"/>
  <c r="AJ63" i="42"/>
  <c r="Y21" i="43" s="1"/>
  <c r="AJ47" i="42"/>
  <c r="AJ76" i="40"/>
  <c r="Y25" i="41" s="1"/>
  <c r="AJ73" i="40"/>
  <c r="AJ53" i="40"/>
  <c r="AJ38" i="40"/>
  <c r="AI76" i="40"/>
  <c r="X25" i="41" s="1"/>
  <c r="AJ46" i="40"/>
  <c r="AJ35" i="40"/>
  <c r="Y14" i="41" s="1"/>
  <c r="AJ50" i="40"/>
  <c r="AJ51" i="40"/>
  <c r="Y18" i="41" s="1"/>
  <c r="AJ42" i="40"/>
  <c r="AJ21" i="40"/>
  <c r="AJ33" i="40"/>
  <c r="AJ74" i="40"/>
  <c r="AJ70" i="40"/>
  <c r="AJ58" i="40"/>
  <c r="AJ26" i="40"/>
  <c r="AJ30" i="40"/>
  <c r="AJ49" i="40"/>
  <c r="AJ71" i="40"/>
  <c r="Y23" i="41" s="1"/>
  <c r="AJ22" i="40"/>
  <c r="AJ62" i="40"/>
  <c r="AJ17" i="40"/>
  <c r="AJ13" i="40"/>
  <c r="AJ69" i="40"/>
  <c r="AJ18" i="40"/>
  <c r="AJ19" i="40"/>
  <c r="Y10" i="41" s="1"/>
  <c r="AJ10" i="40"/>
  <c r="AJ34" i="40"/>
  <c r="AJ37" i="40"/>
  <c r="AJ15" i="40"/>
  <c r="Y9" i="41" s="1"/>
  <c r="AJ14" i="40"/>
  <c r="AJ61" i="40"/>
  <c r="AJ9" i="40"/>
  <c r="AJ55" i="40"/>
  <c r="Y19" i="41" s="1"/>
  <c r="AJ54" i="40"/>
  <c r="AJ23" i="40"/>
  <c r="Y11" i="41" s="1"/>
  <c r="AJ39" i="40"/>
  <c r="Y15" i="41" s="1"/>
  <c r="AJ75" i="40"/>
  <c r="Y24" i="41" s="1"/>
  <c r="AJ41" i="40"/>
  <c r="AJ45" i="40"/>
  <c r="AJ57" i="40"/>
  <c r="AJ25" i="40"/>
  <c r="AJ29" i="40"/>
  <c r="AJ43" i="40"/>
  <c r="Y16" i="41" s="1"/>
  <c r="AJ59" i="40"/>
  <c r="Y20" i="41" s="1"/>
  <c r="AJ27" i="40"/>
  <c r="Y12" i="41" s="1"/>
  <c r="AJ78" i="38"/>
  <c r="AI78" i="38"/>
  <c r="AJ62" i="38"/>
  <c r="AJ45" i="38"/>
  <c r="AJ76" i="38"/>
  <c r="AJ42" i="38"/>
  <c r="AJ29" i="38"/>
  <c r="AJ17" i="38"/>
  <c r="AJ61" i="38"/>
  <c r="AJ33" i="38"/>
  <c r="AJ18" i="38"/>
  <c r="AJ46" i="38"/>
  <c r="AJ26" i="38"/>
  <c r="AJ50" i="38"/>
  <c r="AJ35" i="38"/>
  <c r="Y14" i="39" s="1"/>
  <c r="AJ34" i="38"/>
  <c r="AJ10" i="38"/>
  <c r="AJ63" i="38"/>
  <c r="Y21" i="39" s="1"/>
  <c r="AJ30" i="38"/>
  <c r="AJ51" i="38"/>
  <c r="Y18" i="39" s="1"/>
  <c r="AJ54" i="38"/>
  <c r="AJ49" i="38"/>
  <c r="AJ14" i="38"/>
  <c r="AJ58" i="38"/>
  <c r="AJ53" i="38"/>
  <c r="AJ73" i="38"/>
  <c r="AJ37" i="38"/>
  <c r="AJ38" i="38"/>
  <c r="AJ13" i="38"/>
  <c r="AJ9" i="38"/>
  <c r="AJ21" i="38"/>
  <c r="AJ57" i="38"/>
  <c r="AJ31" i="38"/>
  <c r="Y13" i="39" s="1"/>
  <c r="AJ41" i="38"/>
  <c r="AJ25" i="38"/>
  <c r="AJ19" i="38"/>
  <c r="Y10" i="39" s="1"/>
  <c r="AJ22" i="38"/>
  <c r="AJ47" i="38"/>
  <c r="AJ59" i="38"/>
  <c r="Y20" i="39" s="1"/>
  <c r="AJ43" i="38"/>
  <c r="Y16" i="39" s="1"/>
  <c r="AJ77" i="38"/>
  <c r="Y24" i="39" s="1"/>
  <c r="AJ27" i="38"/>
  <c r="Y12" i="39" s="1"/>
  <c r="AJ31" i="36"/>
  <c r="Y13" i="37" s="1"/>
  <c r="AJ79" i="36"/>
  <c r="Y25" i="37" s="1"/>
  <c r="AI79" i="36"/>
  <c r="X25" i="37" s="1"/>
  <c r="AJ49" i="36"/>
  <c r="AJ73" i="36"/>
  <c r="AJ13" i="36"/>
  <c r="AJ25" i="36"/>
  <c r="AJ18" i="36"/>
  <c r="AJ57" i="36"/>
  <c r="AJ10" i="36"/>
  <c r="AJ53" i="36"/>
  <c r="AJ34" i="36"/>
  <c r="AJ26" i="36"/>
  <c r="AJ70" i="36"/>
  <c r="AJ17" i="36"/>
  <c r="AJ33" i="36"/>
  <c r="AJ50" i="36"/>
  <c r="AJ9" i="36"/>
  <c r="AJ42" i="36"/>
  <c r="AJ69" i="36"/>
  <c r="AJ62" i="36"/>
  <c r="AJ41" i="36"/>
  <c r="AJ22" i="36"/>
  <c r="AJ58" i="36"/>
  <c r="AJ38" i="36"/>
  <c r="AJ54" i="36"/>
  <c r="AJ77" i="36"/>
  <c r="AJ29" i="36"/>
  <c r="AJ35" i="36"/>
  <c r="Y14" i="37" s="1"/>
  <c r="AJ14" i="36"/>
  <c r="AJ71" i="36"/>
  <c r="Y23" i="37" s="1"/>
  <c r="AJ46" i="36"/>
  <c r="AJ43" i="36"/>
  <c r="Y16" i="37" s="1"/>
  <c r="AJ11" i="36"/>
  <c r="Y8" i="37" s="1"/>
  <c r="AJ51" i="36"/>
  <c r="Y18" i="37" s="1"/>
  <c r="AJ37" i="36"/>
  <c r="AJ19" i="36"/>
  <c r="Y10" i="37" s="1"/>
  <c r="AJ30" i="36"/>
  <c r="AJ55" i="36"/>
  <c r="Y19" i="37" s="1"/>
  <c r="AJ21" i="36"/>
  <c r="AJ78" i="36"/>
  <c r="Y24" i="37" s="1"/>
  <c r="AJ59" i="36"/>
  <c r="Y20" i="37" s="1"/>
  <c r="AJ15" i="36"/>
  <c r="Y9" i="37" s="1"/>
  <c r="AJ27" i="36"/>
  <c r="Y12" i="37" s="1"/>
  <c r="AJ61" i="36"/>
  <c r="AJ45" i="36"/>
  <c r="AJ63" i="36"/>
  <c r="Y21" i="37" s="1"/>
  <c r="AJ76" i="34"/>
  <c r="AI76" i="34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51" i="34"/>
  <c r="AJ27" i="34"/>
  <c r="AJ31" i="34"/>
  <c r="AJ35" i="34"/>
  <c r="AJ11" i="34"/>
  <c r="AJ73" i="34"/>
  <c r="AJ43" i="34"/>
  <c r="AJ57" i="34"/>
  <c r="AJ71" i="34"/>
  <c r="AJ19" i="34"/>
  <c r="AJ45" i="34"/>
  <c r="AJ15" i="34"/>
  <c r="AJ63" i="34"/>
  <c r="AJ47" i="34"/>
  <c r="AJ39" i="34"/>
  <c r="AJ75" i="34"/>
  <c r="AJ23" i="34"/>
  <c r="AJ18" i="32"/>
  <c r="Y9" i="33" s="1"/>
  <c r="AJ34" i="32"/>
  <c r="Y12" i="33" s="1"/>
  <c r="AJ94" i="32"/>
  <c r="Y25" i="33" s="1"/>
  <c r="AI94" i="32"/>
  <c r="X25" i="33" s="1"/>
  <c r="AJ42" i="32"/>
  <c r="AJ21" i="32"/>
  <c r="AJ83" i="32"/>
  <c r="AJ63" i="32"/>
  <c r="AJ29" i="32"/>
  <c r="AJ17" i="32"/>
  <c r="AJ20" i="32"/>
  <c r="AJ74" i="32"/>
  <c r="AJ24" i="32"/>
  <c r="AJ26" i="32"/>
  <c r="AJ71" i="32"/>
  <c r="AJ92" i="32"/>
  <c r="AJ37" i="32"/>
  <c r="AJ61" i="32"/>
  <c r="AJ45" i="32"/>
  <c r="AJ67" i="32"/>
  <c r="AJ86" i="32"/>
  <c r="AJ75" i="32"/>
  <c r="AJ53" i="32"/>
  <c r="AJ9" i="32"/>
  <c r="AJ40" i="32"/>
  <c r="AJ50" i="32"/>
  <c r="AJ58" i="32"/>
  <c r="AJ55" i="32"/>
  <c r="Y16" i="33" s="1"/>
  <c r="AJ76" i="32"/>
  <c r="Y21" i="33" s="1"/>
  <c r="AJ89" i="32"/>
  <c r="AJ43" i="32"/>
  <c r="Y14" i="33" s="1"/>
  <c r="AJ15" i="32"/>
  <c r="AJ57" i="32"/>
  <c r="AJ22" i="32"/>
  <c r="Y10" i="33" s="1"/>
  <c r="AJ70" i="32"/>
  <c r="AJ51" i="32"/>
  <c r="Y15" i="33" s="1"/>
  <c r="AJ13" i="32"/>
  <c r="Y8" i="33" s="1"/>
  <c r="AJ54" i="32"/>
  <c r="AJ66" i="32"/>
  <c r="AJ64" i="32"/>
  <c r="Y18" i="33" s="1"/>
  <c r="AJ87" i="32"/>
  <c r="Y23" i="33" s="1"/>
  <c r="AJ33" i="32"/>
  <c r="AJ27" i="32"/>
  <c r="Y11" i="33" s="1"/>
  <c r="AJ36" i="32"/>
  <c r="AJ12" i="32"/>
  <c r="AJ38" i="32"/>
  <c r="Y13" i="33" s="1"/>
  <c r="AJ76" i="30"/>
  <c r="Y25" i="31" s="1"/>
  <c r="AI76" i="30"/>
  <c r="X25" i="31" s="1"/>
  <c r="AJ70" i="30"/>
  <c r="AJ14" i="30"/>
  <c r="AJ46" i="30"/>
  <c r="AJ51" i="30"/>
  <c r="Y18" i="31" s="1"/>
  <c r="AJ30" i="30"/>
  <c r="AJ21" i="30"/>
  <c r="AJ33" i="30"/>
  <c r="AJ18" i="30"/>
  <c r="AJ17" i="30"/>
  <c r="AJ26" i="30"/>
  <c r="AJ38" i="30"/>
  <c r="AJ50" i="30"/>
  <c r="AJ37" i="30"/>
  <c r="AJ53" i="30"/>
  <c r="AJ58" i="30"/>
  <c r="AJ49" i="30"/>
  <c r="AJ22" i="30"/>
  <c r="AJ34" i="30"/>
  <c r="AJ19" i="30"/>
  <c r="Y10" i="31" s="1"/>
  <c r="AJ10" i="30"/>
  <c r="AJ69" i="30"/>
  <c r="AJ42" i="30"/>
  <c r="AJ71" i="30"/>
  <c r="Y23" i="31" s="1"/>
  <c r="AJ62" i="30"/>
  <c r="AJ35" i="30"/>
  <c r="Y14" i="31" s="1"/>
  <c r="AJ55" i="30"/>
  <c r="Y19" i="31" s="1"/>
  <c r="AJ23" i="30"/>
  <c r="Y11" i="31" s="1"/>
  <c r="AJ41" i="30"/>
  <c r="AJ61" i="30"/>
  <c r="AJ13" i="30"/>
  <c r="AJ57" i="30"/>
  <c r="AJ39" i="30"/>
  <c r="Y15" i="31" s="1"/>
  <c r="AJ9" i="30"/>
  <c r="AJ54" i="30"/>
  <c r="AJ45" i="30"/>
  <c r="AJ29" i="30"/>
  <c r="AJ75" i="30"/>
  <c r="Y24" i="31" s="1"/>
  <c r="AJ25" i="30"/>
  <c r="AJ27" i="30"/>
  <c r="Y12" i="31" s="1"/>
  <c r="AJ59" i="30"/>
  <c r="Y20" i="31" s="1"/>
  <c r="AJ11" i="30"/>
  <c r="Y8" i="31" s="1"/>
  <c r="AJ15" i="30"/>
  <c r="Y9" i="31" s="1"/>
  <c r="AJ63" i="30"/>
  <c r="Y21" i="31" s="1"/>
  <c r="AJ31" i="30"/>
  <c r="Y13" i="31" s="1"/>
  <c r="AJ86" i="28"/>
  <c r="Y25" i="29" s="1"/>
  <c r="AI86" i="28"/>
  <c r="X25" i="29" s="1"/>
  <c r="AJ51" i="28"/>
  <c r="Y18" i="29" s="1"/>
  <c r="AJ34" i="28"/>
  <c r="AJ54" i="28"/>
  <c r="AJ33" i="28"/>
  <c r="AJ10" i="28"/>
  <c r="AJ19" i="28"/>
  <c r="Y10" i="29" s="1"/>
  <c r="AJ35" i="28"/>
  <c r="Y14" i="29" s="1"/>
  <c r="AJ42" i="28"/>
  <c r="AJ17" i="28"/>
  <c r="AJ21" i="28"/>
  <c r="AJ63" i="28"/>
  <c r="Y21" i="29" s="1"/>
  <c r="AJ70" i="28"/>
  <c r="AJ50" i="28"/>
  <c r="AJ62" i="28"/>
  <c r="AJ14" i="28"/>
  <c r="AJ84" i="28"/>
  <c r="AJ58" i="28"/>
  <c r="AJ49" i="28"/>
  <c r="AJ37" i="28"/>
  <c r="AJ30" i="28"/>
  <c r="AJ18" i="28"/>
  <c r="AJ46" i="28"/>
  <c r="AJ69" i="28"/>
  <c r="AJ26" i="28"/>
  <c r="AJ61" i="28"/>
  <c r="AJ25" i="28"/>
  <c r="AJ29" i="28"/>
  <c r="AJ13" i="28"/>
  <c r="AJ22" i="28"/>
  <c r="AJ45" i="28"/>
  <c r="AJ57" i="28"/>
  <c r="AJ39" i="28"/>
  <c r="Y15" i="29" s="1"/>
  <c r="AJ71" i="28"/>
  <c r="Y23" i="29" s="1"/>
  <c r="AJ9" i="28"/>
  <c r="AJ41" i="28"/>
  <c r="AJ73" i="28"/>
  <c r="AJ53" i="28"/>
  <c r="AJ38" i="28"/>
  <c r="AJ23" i="28"/>
  <c r="Y11" i="29" s="1"/>
  <c r="AJ27" i="28"/>
  <c r="Y12" i="29" s="1"/>
  <c r="AJ31" i="28"/>
  <c r="Y13" i="29" s="1"/>
  <c r="AJ59" i="28"/>
  <c r="Y20" i="29" s="1"/>
  <c r="AJ76" i="10"/>
  <c r="AI76" i="10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Y15" i="11" s="1"/>
  <c r="AJ17" i="10"/>
  <c r="AJ71" i="10"/>
  <c r="AJ75" i="10"/>
  <c r="Y23" i="11" s="1"/>
  <c r="AJ33" i="10"/>
  <c r="AJ29" i="10"/>
  <c r="AJ13" i="10"/>
  <c r="AJ55" i="10"/>
  <c r="Y19" i="11" s="1"/>
  <c r="AJ49" i="10"/>
  <c r="AJ27" i="10"/>
  <c r="Y12" i="11" s="1"/>
  <c r="AJ61" i="10"/>
  <c r="AJ43" i="10"/>
  <c r="Y16" i="11" s="1"/>
  <c r="AJ11" i="10"/>
  <c r="Y8" i="11" s="1"/>
  <c r="AJ45" i="10"/>
  <c r="AJ59" i="10"/>
  <c r="Y20" i="11" s="1"/>
  <c r="AI243" i="8"/>
  <c r="X25" i="9" s="1"/>
  <c r="AJ243" i="8"/>
  <c r="Y25" i="9" s="1"/>
  <c r="AJ189" i="8"/>
  <c r="AJ181" i="8"/>
  <c r="AJ237" i="8"/>
  <c r="AJ79" i="8"/>
  <c r="AJ225" i="8"/>
  <c r="AJ112" i="8"/>
  <c r="AJ241" i="8"/>
  <c r="AJ222" i="8"/>
  <c r="AJ209" i="8"/>
  <c r="AJ223" i="8"/>
  <c r="Y20" i="9" s="1"/>
  <c r="AJ240" i="8"/>
  <c r="AJ76" i="8"/>
  <c r="AJ148" i="8"/>
  <c r="AJ18" i="8"/>
  <c r="AJ193" i="8"/>
  <c r="AJ13" i="8"/>
  <c r="AJ36" i="8"/>
  <c r="AJ10" i="8"/>
  <c r="AJ14" i="8"/>
  <c r="AJ185" i="8"/>
  <c r="AJ229" i="8"/>
  <c r="AJ188" i="8"/>
  <c r="AJ145" i="8"/>
  <c r="AJ182" i="8"/>
  <c r="Y15" i="9" s="1"/>
  <c r="AJ15" i="8"/>
  <c r="Y9" i="9" s="1"/>
  <c r="AJ21" i="8"/>
  <c r="AJ196" i="8"/>
  <c r="AJ17" i="8"/>
  <c r="AJ242" i="8"/>
  <c r="Y24" i="9" s="1"/>
  <c r="AJ190" i="8"/>
  <c r="AJ236" i="8"/>
  <c r="AJ192" i="8"/>
  <c r="AJ230" i="8"/>
  <c r="Y21" i="9" s="1"/>
  <c r="AJ9" i="8"/>
  <c r="AJ39" i="8"/>
  <c r="AJ115" i="8"/>
  <c r="AJ184" i="8"/>
  <c r="AJ113" i="8"/>
  <c r="Y13" i="9" s="1"/>
  <c r="AJ206" i="8"/>
  <c r="AJ11" i="8"/>
  <c r="Y8" i="9" s="1"/>
  <c r="AJ19" i="8"/>
  <c r="Y10" i="9" s="1"/>
  <c r="AJ207" i="8"/>
  <c r="Y19" i="9" s="1"/>
  <c r="AJ37" i="8"/>
  <c r="Y11" i="9" s="1"/>
  <c r="AJ186" i="8"/>
  <c r="Y16" i="9" s="1"/>
  <c r="AJ194" i="8"/>
  <c r="Y18" i="9" s="1"/>
  <c r="C18" i="4" l="1"/>
  <c r="Y17" i="4"/>
  <c r="A5" i="4"/>
  <c r="A25" i="4" s="1"/>
  <c r="A76" i="3"/>
  <c r="AF75" i="3"/>
  <c r="AE75" i="3"/>
  <c r="AD75" i="3"/>
  <c r="AB75" i="3"/>
  <c r="AA75" i="3"/>
  <c r="Z75" i="3"/>
  <c r="X75" i="3"/>
  <c r="W75" i="3"/>
  <c r="V75" i="3"/>
  <c r="T75" i="3"/>
  <c r="S75" i="3"/>
  <c r="R75" i="3"/>
  <c r="O75" i="3"/>
  <c r="N75" i="3"/>
  <c r="M75" i="3"/>
  <c r="K75" i="3"/>
  <c r="J75" i="3"/>
  <c r="AG74" i="3"/>
  <c r="AC74" i="3"/>
  <c r="Y74" i="3"/>
  <c r="U74" i="3"/>
  <c r="AG73" i="3"/>
  <c r="AG75" i="3" s="1"/>
  <c r="AC73" i="3"/>
  <c r="AC75" i="3" s="1"/>
  <c r="Y73" i="3"/>
  <c r="Y75" i="3" s="1"/>
  <c r="U73" i="3"/>
  <c r="U75" i="3" s="1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 s="1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C34" i="3"/>
  <c r="Y34" i="3"/>
  <c r="U34" i="3"/>
  <c r="AG33" i="3"/>
  <c r="AC33" i="3"/>
  <c r="Y33" i="3"/>
  <c r="Y35" i="3" s="1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G13" i="4" s="1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AC59" i="3" l="1"/>
  <c r="AC31" i="3"/>
  <c r="AG31" i="3"/>
  <c r="AC23" i="3"/>
  <c r="AG23" i="3"/>
  <c r="AG71" i="3"/>
  <c r="AG55" i="3"/>
  <c r="AH54" i="3"/>
  <c r="AI54" i="3" s="1"/>
  <c r="AG51" i="3"/>
  <c r="W76" i="3"/>
  <c r="K76" i="3"/>
  <c r="U39" i="3"/>
  <c r="N76" i="3"/>
  <c r="Z76" i="3"/>
  <c r="AG35" i="3"/>
  <c r="AC35" i="3"/>
  <c r="R14" i="4" s="1"/>
  <c r="AB76" i="3"/>
  <c r="Y27" i="3"/>
  <c r="S76" i="3"/>
  <c r="AC27" i="3"/>
  <c r="AD76" i="3"/>
  <c r="AG19" i="3"/>
  <c r="V10" i="4" s="1"/>
  <c r="AE76" i="3"/>
  <c r="T76" i="3"/>
  <c r="AC19" i="3"/>
  <c r="M76" i="3"/>
  <c r="X76" i="3"/>
  <c r="O76" i="3"/>
  <c r="AA76" i="3"/>
  <c r="J76" i="3"/>
  <c r="V76" i="3"/>
  <c r="AF76" i="3"/>
  <c r="G8" i="4"/>
  <c r="R76" i="3"/>
  <c r="AH9" i="3"/>
  <c r="N12" i="4"/>
  <c r="U13" i="4"/>
  <c r="P18" i="4"/>
  <c r="E11" i="4"/>
  <c r="M12" i="4"/>
  <c r="B14" i="4"/>
  <c r="T15" i="4"/>
  <c r="F19" i="4"/>
  <c r="J24" i="4"/>
  <c r="S9" i="4"/>
  <c r="G10" i="4"/>
  <c r="Q10" i="4"/>
  <c r="F11" i="4"/>
  <c r="P11" i="4"/>
  <c r="E12" i="4"/>
  <c r="O12" i="4"/>
  <c r="R13" i="4"/>
  <c r="D13" i="4"/>
  <c r="M13" i="4"/>
  <c r="N14" i="4"/>
  <c r="C14" i="4"/>
  <c r="L14" i="4"/>
  <c r="B15" i="4"/>
  <c r="K15" i="4"/>
  <c r="U15" i="4"/>
  <c r="I16" i="4"/>
  <c r="T16" i="4"/>
  <c r="H17" i="4"/>
  <c r="S17" i="4"/>
  <c r="H18" i="4"/>
  <c r="S18" i="4"/>
  <c r="G19" i="4"/>
  <c r="Q19" i="4"/>
  <c r="F20" i="4"/>
  <c r="P20" i="4"/>
  <c r="V21" i="4"/>
  <c r="E21" i="4"/>
  <c r="O21" i="4"/>
  <c r="D23" i="4"/>
  <c r="M23" i="4"/>
  <c r="N24" i="4"/>
  <c r="C24" i="4"/>
  <c r="L24" i="4"/>
  <c r="O10" i="4"/>
  <c r="C12" i="4"/>
  <c r="S15" i="4"/>
  <c r="O19" i="4"/>
  <c r="K23" i="4"/>
  <c r="P10" i="4"/>
  <c r="R12" i="4"/>
  <c r="L13" i="4"/>
  <c r="U14" i="4"/>
  <c r="O20" i="4"/>
  <c r="B24" i="4"/>
  <c r="H9" i="4"/>
  <c r="S10" i="4"/>
  <c r="F12" i="4"/>
  <c r="M14" i="4"/>
  <c r="L15" i="4"/>
  <c r="B16" i="4"/>
  <c r="K16" i="4"/>
  <c r="I18" i="4"/>
  <c r="T18" i="4"/>
  <c r="H19" i="4"/>
  <c r="S19" i="4"/>
  <c r="G20" i="4"/>
  <c r="Q20" i="4"/>
  <c r="F21" i="4"/>
  <c r="P21" i="4"/>
  <c r="V23" i="4"/>
  <c r="E23" i="4"/>
  <c r="O23" i="4"/>
  <c r="R24" i="4"/>
  <c r="D24" i="4"/>
  <c r="M24" i="4"/>
  <c r="P9" i="4"/>
  <c r="R11" i="4"/>
  <c r="L12" i="4"/>
  <c r="K13" i="4"/>
  <c r="I14" i="4"/>
  <c r="F18" i="4"/>
  <c r="R20" i="4"/>
  <c r="M20" i="4"/>
  <c r="C21" i="4"/>
  <c r="T24" i="4"/>
  <c r="S8" i="4"/>
  <c r="Q9" i="4"/>
  <c r="V11" i="4"/>
  <c r="H16" i="4"/>
  <c r="G17" i="4"/>
  <c r="Q18" i="4"/>
  <c r="E20" i="4"/>
  <c r="M21" i="4"/>
  <c r="U24" i="4"/>
  <c r="U8" i="4"/>
  <c r="T9" i="4"/>
  <c r="G11" i="4"/>
  <c r="V13" i="4"/>
  <c r="D14" i="4"/>
  <c r="I17" i="4"/>
  <c r="U9" i="4"/>
  <c r="T10" i="4"/>
  <c r="H11" i="4"/>
  <c r="M15" i="4"/>
  <c r="L16" i="4"/>
  <c r="B17" i="4"/>
  <c r="T19" i="4"/>
  <c r="S20" i="4"/>
  <c r="G21" i="4"/>
  <c r="P23" i="4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AC43" i="3"/>
  <c r="D16" i="4"/>
  <c r="M16" i="4"/>
  <c r="Y47" i="3"/>
  <c r="C17" i="4"/>
  <c r="L17" i="4"/>
  <c r="B18" i="4"/>
  <c r="L18" i="4"/>
  <c r="B19" i="4"/>
  <c r="K19" i="4"/>
  <c r="U19" i="4"/>
  <c r="AH58" i="3"/>
  <c r="AI58" i="3" s="1"/>
  <c r="I20" i="4"/>
  <c r="T20" i="4"/>
  <c r="H21" i="4"/>
  <c r="S21" i="4"/>
  <c r="G23" i="4"/>
  <c r="Q23" i="4"/>
  <c r="AH74" i="3"/>
  <c r="F24" i="4"/>
  <c r="P24" i="4"/>
  <c r="F9" i="4"/>
  <c r="D11" i="4"/>
  <c r="B13" i="4"/>
  <c r="T14" i="4"/>
  <c r="G16" i="4"/>
  <c r="F17" i="4"/>
  <c r="E19" i="4"/>
  <c r="I24" i="4"/>
  <c r="H8" i="4"/>
  <c r="F10" i="4"/>
  <c r="O11" i="4"/>
  <c r="C13" i="4"/>
  <c r="K14" i="4"/>
  <c r="I15" i="4"/>
  <c r="S16" i="4"/>
  <c r="Q17" i="4"/>
  <c r="G18" i="4"/>
  <c r="P19" i="4"/>
  <c r="D21" i="4"/>
  <c r="C23" i="4"/>
  <c r="L23" i="4"/>
  <c r="R10" i="4"/>
  <c r="Q11" i="4"/>
  <c r="E13" i="4"/>
  <c r="C15" i="4"/>
  <c r="T17" i="4"/>
  <c r="L8" i="4"/>
  <c r="K9" i="4"/>
  <c r="I10" i="4"/>
  <c r="S11" i="4"/>
  <c r="Q12" i="4"/>
  <c r="P13" i="4"/>
  <c r="E14" i="4"/>
  <c r="D15" i="4"/>
  <c r="C16" i="4"/>
  <c r="K17" i="4"/>
  <c r="U18" i="4"/>
  <c r="H20" i="4"/>
  <c r="U71" i="3"/>
  <c r="E24" i="4"/>
  <c r="E8" i="4"/>
  <c r="O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E10" i="4"/>
  <c r="M11" i="4"/>
  <c r="H15" i="4"/>
  <c r="Q16" i="4"/>
  <c r="P17" i="4"/>
  <c r="V19" i="4"/>
  <c r="D20" i="4"/>
  <c r="L21" i="4"/>
  <c r="B23" i="4"/>
  <c r="U23" i="4"/>
  <c r="G9" i="4"/>
  <c r="D12" i="4"/>
  <c r="K24" i="4"/>
  <c r="T8" i="4"/>
  <c r="I9" i="4"/>
  <c r="H10" i="4"/>
  <c r="P12" i="4"/>
  <c r="O13" i="4"/>
  <c r="U16" i="4"/>
  <c r="C8" i="4"/>
  <c r="B9" i="4"/>
  <c r="G12" i="4"/>
  <c r="F13" i="4"/>
  <c r="O14" i="4"/>
  <c r="Y43" i="3"/>
  <c r="U17" i="4"/>
  <c r="K18" i="4"/>
  <c r="I19" i="4"/>
  <c r="Q21" i="4"/>
  <c r="F23" i="4"/>
  <c r="V24" i="4"/>
  <c r="O24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Y59" i="3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15" i="3"/>
  <c r="AG27" i="3"/>
  <c r="AG39" i="3"/>
  <c r="AC47" i="3"/>
  <c r="AG15" i="3"/>
  <c r="U27" i="3"/>
  <c r="Y11" i="3"/>
  <c r="N8" i="4" s="1"/>
  <c r="AH41" i="3"/>
  <c r="AI41" i="3" s="1"/>
  <c r="AH45" i="3"/>
  <c r="AI45" i="3" s="1"/>
  <c r="AG11" i="3"/>
  <c r="AH25" i="3"/>
  <c r="AC55" i="3"/>
  <c r="U11" i="3"/>
  <c r="Y19" i="3"/>
  <c r="AH22" i="3"/>
  <c r="AI22" i="3" s="1"/>
  <c r="AC39" i="3"/>
  <c r="AH70" i="3"/>
  <c r="AH26" i="3"/>
  <c r="AI26" i="3" s="1"/>
  <c r="AG43" i="3"/>
  <c r="AG47" i="3"/>
  <c r="Y51" i="3"/>
  <c r="U55" i="3"/>
  <c r="Y63" i="3"/>
  <c r="AH29" i="3"/>
  <c r="AI29" i="3" s="1"/>
  <c r="U31" i="3"/>
  <c r="AH37" i="3"/>
  <c r="AI37" i="3" s="1"/>
  <c r="AH46" i="3"/>
  <c r="AC51" i="3"/>
  <c r="Y55" i="3"/>
  <c r="AC63" i="3"/>
  <c r="AH69" i="3"/>
  <c r="AI69" i="3" s="1"/>
  <c r="K8" i="4"/>
  <c r="U23" i="3"/>
  <c r="Y31" i="3"/>
  <c r="AH10" i="3"/>
  <c r="AI10" i="3" s="1"/>
  <c r="AH13" i="3"/>
  <c r="AI13" i="3" s="1"/>
  <c r="U15" i="3"/>
  <c r="AH38" i="3"/>
  <c r="AI38" i="3" s="1"/>
  <c r="AH62" i="3"/>
  <c r="AI62" i="3" s="1"/>
  <c r="V8" i="4"/>
  <c r="I8" i="4"/>
  <c r="Q8" i="4"/>
  <c r="AH33" i="3"/>
  <c r="AI9" i="3"/>
  <c r="B8" i="4"/>
  <c r="Y15" i="3"/>
  <c r="AH21" i="3"/>
  <c r="U35" i="3"/>
  <c r="U51" i="3"/>
  <c r="AH49" i="3"/>
  <c r="AH53" i="3"/>
  <c r="AI74" i="3"/>
  <c r="Y39" i="3"/>
  <c r="AH18" i="3"/>
  <c r="AH42" i="3"/>
  <c r="U47" i="3"/>
  <c r="AC71" i="3"/>
  <c r="Y23" i="3"/>
  <c r="AH73" i="3"/>
  <c r="AH14" i="3"/>
  <c r="AH34" i="3"/>
  <c r="AH57" i="3"/>
  <c r="AH17" i="3"/>
  <c r="AH30" i="3"/>
  <c r="AH50" i="3"/>
  <c r="AH61" i="3"/>
  <c r="U63" i="3"/>
  <c r="Y71" i="3"/>
  <c r="AH27" i="3" l="1"/>
  <c r="V18" i="4"/>
  <c r="AH47" i="3"/>
  <c r="P25" i="43"/>
  <c r="AH15" i="3"/>
  <c r="F25" i="11"/>
  <c r="F25" i="4"/>
  <c r="AI46" i="3"/>
  <c r="AH43" i="3"/>
  <c r="P25" i="33"/>
  <c r="J15" i="4"/>
  <c r="Y76" i="3"/>
  <c r="V14" i="4"/>
  <c r="T25" i="29"/>
  <c r="T25" i="4"/>
  <c r="T25" i="31"/>
  <c r="U76" i="3"/>
  <c r="D25" i="4"/>
  <c r="H25" i="39"/>
  <c r="E25" i="33"/>
  <c r="O25" i="39"/>
  <c r="E25" i="35"/>
  <c r="M25" i="39"/>
  <c r="B25" i="35"/>
  <c r="AG76" i="3"/>
  <c r="U25" i="35"/>
  <c r="R8" i="4"/>
  <c r="AC76" i="3"/>
  <c r="M25" i="4"/>
  <c r="S25" i="4"/>
  <c r="L25" i="4"/>
  <c r="U25" i="4"/>
  <c r="E25" i="4"/>
  <c r="K25" i="4"/>
  <c r="G25" i="4"/>
  <c r="B25" i="4"/>
  <c r="P25" i="4"/>
  <c r="C25" i="4"/>
  <c r="H25" i="4"/>
  <c r="O25" i="4"/>
  <c r="L25" i="31"/>
  <c r="C25" i="39"/>
  <c r="O25" i="11"/>
  <c r="O25" i="41"/>
  <c r="H25" i="37"/>
  <c r="M25" i="43"/>
  <c r="U25" i="37"/>
  <c r="S25" i="11"/>
  <c r="G25" i="29"/>
  <c r="K25" i="11"/>
  <c r="I25" i="11"/>
  <c r="R23" i="4"/>
  <c r="J14" i="4"/>
  <c r="N19" i="4"/>
  <c r="N21" i="4"/>
  <c r="R19" i="4"/>
  <c r="R17" i="4"/>
  <c r="P25" i="11"/>
  <c r="P25" i="37"/>
  <c r="F25" i="39"/>
  <c r="C25" i="11"/>
  <c r="C25" i="41"/>
  <c r="B25" i="37"/>
  <c r="T25" i="33"/>
  <c r="O25" i="9"/>
  <c r="O25" i="43"/>
  <c r="E25" i="37"/>
  <c r="J23" i="4"/>
  <c r="L25" i="35"/>
  <c r="H25" i="11"/>
  <c r="H25" i="41"/>
  <c r="M25" i="29"/>
  <c r="D25" i="41"/>
  <c r="U25" i="39"/>
  <c r="S25" i="33"/>
  <c r="G25" i="31"/>
  <c r="K25" i="9"/>
  <c r="K25" i="43"/>
  <c r="Q25" i="35"/>
  <c r="I25" i="37"/>
  <c r="L25" i="33"/>
  <c r="M25" i="11"/>
  <c r="D25" i="37"/>
  <c r="K25" i="41"/>
  <c r="Q25" i="29"/>
  <c r="I25" i="41"/>
  <c r="J17" i="4"/>
  <c r="R18" i="4"/>
  <c r="J19" i="4"/>
  <c r="V15" i="4"/>
  <c r="P25" i="39"/>
  <c r="P25" i="41"/>
  <c r="F25" i="35"/>
  <c r="C25" i="29"/>
  <c r="C25" i="43"/>
  <c r="B25" i="39"/>
  <c r="T25" i="35"/>
  <c r="J20" i="4"/>
  <c r="O25" i="29"/>
  <c r="E25" i="41"/>
  <c r="L25" i="37"/>
  <c r="H25" i="9"/>
  <c r="H25" i="43"/>
  <c r="R16" i="4"/>
  <c r="M25" i="31"/>
  <c r="D25" i="11"/>
  <c r="D25" i="39"/>
  <c r="U25" i="11"/>
  <c r="U25" i="41"/>
  <c r="S25" i="35"/>
  <c r="G25" i="35"/>
  <c r="K25" i="29"/>
  <c r="Q25" i="39"/>
  <c r="I25" i="31"/>
  <c r="J12" i="4"/>
  <c r="M25" i="9"/>
  <c r="I25" i="9"/>
  <c r="J18" i="4"/>
  <c r="R21" i="4"/>
  <c r="J16" i="4"/>
  <c r="N18" i="4"/>
  <c r="C25" i="35"/>
  <c r="D25" i="35"/>
  <c r="G25" i="9"/>
  <c r="F25" i="33"/>
  <c r="N23" i="4"/>
  <c r="N9" i="4"/>
  <c r="P25" i="9"/>
  <c r="B25" i="11"/>
  <c r="E25" i="9"/>
  <c r="L25" i="11"/>
  <c r="N17" i="4"/>
  <c r="D25" i="9"/>
  <c r="U25" i="9"/>
  <c r="K25" i="31"/>
  <c r="Q25" i="37"/>
  <c r="I25" i="29"/>
  <c r="J21" i="4"/>
  <c r="J11" i="4"/>
  <c r="V17" i="4"/>
  <c r="R9" i="4"/>
  <c r="N20" i="4"/>
  <c r="P25" i="29"/>
  <c r="F25" i="9"/>
  <c r="F25" i="41"/>
  <c r="N16" i="4"/>
  <c r="C25" i="31"/>
  <c r="B25" i="9"/>
  <c r="T25" i="41"/>
  <c r="O25" i="33"/>
  <c r="E25" i="11"/>
  <c r="E25" i="43"/>
  <c r="L25" i="9"/>
  <c r="L25" i="43"/>
  <c r="H25" i="31"/>
  <c r="M25" i="33"/>
  <c r="D25" i="29"/>
  <c r="U25" i="31"/>
  <c r="S25" i="39"/>
  <c r="G25" i="39"/>
  <c r="K25" i="33"/>
  <c r="Q25" i="9"/>
  <c r="Q25" i="43"/>
  <c r="I25" i="33"/>
  <c r="J10" i="4"/>
  <c r="G25" i="43"/>
  <c r="Q25" i="33"/>
  <c r="Q25" i="4"/>
  <c r="N13" i="4"/>
  <c r="V12" i="4"/>
  <c r="F25" i="37"/>
  <c r="T25" i="37"/>
  <c r="O25" i="31"/>
  <c r="M25" i="41"/>
  <c r="I25" i="4"/>
  <c r="J13" i="4"/>
  <c r="F25" i="31"/>
  <c r="T25" i="39"/>
  <c r="O25" i="35"/>
  <c r="E25" i="31"/>
  <c r="L25" i="29"/>
  <c r="H25" i="35"/>
  <c r="M25" i="35"/>
  <c r="D25" i="31"/>
  <c r="U25" i="29"/>
  <c r="S25" i="29"/>
  <c r="S25" i="41"/>
  <c r="G25" i="37"/>
  <c r="K25" i="35"/>
  <c r="Q25" i="31"/>
  <c r="Q25" i="41"/>
  <c r="I25" i="35"/>
  <c r="N10" i="4"/>
  <c r="S25" i="9"/>
  <c r="K25" i="39"/>
  <c r="I25" i="43"/>
  <c r="N15" i="4"/>
  <c r="J9" i="4"/>
  <c r="V9" i="4"/>
  <c r="B25" i="31"/>
  <c r="C25" i="9"/>
  <c r="B25" i="41"/>
  <c r="E25" i="39"/>
  <c r="L25" i="39"/>
  <c r="H25" i="29"/>
  <c r="D25" i="43"/>
  <c r="U25" i="43"/>
  <c r="S25" i="37"/>
  <c r="G25" i="33"/>
  <c r="N11" i="4"/>
  <c r="J8" i="4"/>
  <c r="V16" i="4"/>
  <c r="R15" i="4"/>
  <c r="P25" i="31"/>
  <c r="F25" i="43"/>
  <c r="C25" i="33"/>
  <c r="B25" i="29"/>
  <c r="T25" i="11"/>
  <c r="V20" i="4"/>
  <c r="P25" i="35"/>
  <c r="F25" i="29"/>
  <c r="C25" i="37"/>
  <c r="B25" i="33"/>
  <c r="T25" i="9"/>
  <c r="T25" i="43"/>
  <c r="O25" i="37"/>
  <c r="E25" i="29"/>
  <c r="L25" i="41"/>
  <c r="H25" i="33"/>
  <c r="M25" i="37"/>
  <c r="D25" i="33"/>
  <c r="U25" i="33"/>
  <c r="S25" i="31"/>
  <c r="S25" i="43"/>
  <c r="G25" i="11"/>
  <c r="G25" i="41"/>
  <c r="K25" i="37"/>
  <c r="Q25" i="11"/>
  <c r="I25" i="39"/>
  <c r="AH71" i="3"/>
  <c r="AH31" i="3"/>
  <c r="AH11" i="3"/>
  <c r="AI25" i="3"/>
  <c r="AH39" i="3"/>
  <c r="W15" i="4" s="1"/>
  <c r="AI70" i="3"/>
  <c r="W9" i="4"/>
  <c r="AI15" i="3"/>
  <c r="AI50" i="3"/>
  <c r="AI42" i="3"/>
  <c r="AI30" i="3"/>
  <c r="AI57" i="3"/>
  <c r="AH59" i="3"/>
  <c r="AI18" i="3"/>
  <c r="AI27" i="3"/>
  <c r="W12" i="4"/>
  <c r="AI14" i="3"/>
  <c r="AH75" i="3"/>
  <c r="AI73" i="3"/>
  <c r="AI33" i="3"/>
  <c r="AH35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I43" i="3" l="1"/>
  <c r="W16" i="4"/>
  <c r="AI39" i="3"/>
  <c r="X15" i="4" s="1"/>
  <c r="R25" i="41"/>
  <c r="AH76" i="3"/>
  <c r="N25" i="37"/>
  <c r="R25" i="43"/>
  <c r="N25" i="4"/>
  <c r="R25" i="29"/>
  <c r="J25" i="37"/>
  <c r="AI11" i="3"/>
  <c r="X8" i="4" s="1"/>
  <c r="R25" i="9"/>
  <c r="J25" i="4"/>
  <c r="V25" i="4"/>
  <c r="R25" i="4"/>
  <c r="N25" i="39"/>
  <c r="N25" i="29"/>
  <c r="V25" i="35"/>
  <c r="J25" i="9"/>
  <c r="J25" i="41"/>
  <c r="AI31" i="3"/>
  <c r="N25" i="11"/>
  <c r="R25" i="33"/>
  <c r="V25" i="37"/>
  <c r="J25" i="29"/>
  <c r="J25" i="43"/>
  <c r="J25" i="39"/>
  <c r="N25" i="43"/>
  <c r="R25" i="39"/>
  <c r="J25" i="11"/>
  <c r="N25" i="33"/>
  <c r="R25" i="31"/>
  <c r="V25" i="9"/>
  <c r="V25" i="39"/>
  <c r="J25" i="33"/>
  <c r="V25" i="11"/>
  <c r="W23" i="4"/>
  <c r="N25" i="9"/>
  <c r="V25" i="33"/>
  <c r="R25" i="11"/>
  <c r="X12" i="4"/>
  <c r="N25" i="31"/>
  <c r="V25" i="41"/>
  <c r="X9" i="4"/>
  <c r="N25" i="41"/>
  <c r="R25" i="35"/>
  <c r="V25" i="31"/>
  <c r="V25" i="43"/>
  <c r="J25" i="31"/>
  <c r="X16" i="4"/>
  <c r="X17" i="4"/>
  <c r="W13" i="4"/>
  <c r="W8" i="4"/>
  <c r="N25" i="35"/>
  <c r="R25" i="37"/>
  <c r="V25" i="29"/>
  <c r="J25" i="35"/>
  <c r="AI71" i="3"/>
  <c r="AI63" i="3"/>
  <c r="W21" i="4"/>
  <c r="AI19" i="3"/>
  <c r="W10" i="4"/>
  <c r="W24" i="4"/>
  <c r="AI75" i="3"/>
  <c r="AI51" i="3"/>
  <c r="W18" i="4"/>
  <c r="AI23" i="3"/>
  <c r="W11" i="4"/>
  <c r="W19" i="4"/>
  <c r="AI55" i="3"/>
  <c r="W20" i="4"/>
  <c r="AI59" i="3"/>
  <c r="AI35" i="3"/>
  <c r="W14" i="4"/>
  <c r="W25" i="31" l="1"/>
  <c r="X24" i="4"/>
  <c r="X10" i="4"/>
  <c r="W25" i="37"/>
  <c r="W25" i="11"/>
  <c r="W25" i="41"/>
  <c r="W25" i="33"/>
  <c r="W25" i="39"/>
  <c r="X11" i="4"/>
  <c r="X21" i="4"/>
  <c r="W25" i="9"/>
  <c r="W25" i="43"/>
  <c r="X20" i="4"/>
  <c r="X19" i="4"/>
  <c r="W25" i="29"/>
  <c r="X13" i="4"/>
  <c r="AJ76" i="3"/>
  <c r="AJ65" i="3"/>
  <c r="AJ67" i="3"/>
  <c r="Y22" i="4" s="1"/>
  <c r="AJ66" i="3"/>
  <c r="X14" i="4"/>
  <c r="X18" i="4"/>
  <c r="X23" i="4"/>
  <c r="W25" i="35"/>
  <c r="AJ74" i="3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I76" i="3"/>
  <c r="AJ15" i="3"/>
  <c r="AJ27" i="3"/>
  <c r="AJ55" i="3"/>
  <c r="AJ49" i="3"/>
  <c r="AJ75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Y16" i="4" l="1"/>
  <c r="Y18" i="4"/>
  <c r="Y15" i="4"/>
  <c r="Y21" i="4"/>
  <c r="Y14" i="4"/>
  <c r="Y23" i="4"/>
  <c r="Y19" i="4"/>
  <c r="Y8" i="4"/>
  <c r="Y13" i="4"/>
  <c r="Y24" i="4"/>
  <c r="Y25" i="4"/>
  <c r="Y12" i="4"/>
  <c r="Y9" i="4"/>
  <c r="Y11" i="4"/>
  <c r="Y20" i="4"/>
  <c r="X25" i="4"/>
  <c r="Y10" i="4"/>
</calcChain>
</file>

<file path=xl/sharedStrings.xml><?xml version="1.0" encoding="utf-8"?>
<sst xmlns="http://schemas.openxmlformats.org/spreadsheetml/2006/main" count="2366" uniqueCount="359">
  <si>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</si>
  <si>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</si>
  <si>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</si>
  <si>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</si>
  <si>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</si>
  <si>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</si>
  <si>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</si>
  <si>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</si>
  <si>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</si>
  <si>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</si>
  <si>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</si>
  <si>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</si>
  <si>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</si>
  <si>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</si>
  <si>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</si>
  <si>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</si>
  <si>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</si>
  <si>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</si>
  <si>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</si>
  <si>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</si>
  <si>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</si>
  <si>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</si>
  <si>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</si>
  <si>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</si>
  <si>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</si>
  <si>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</si>
  <si>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</si>
  <si>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</si>
  <si>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</si>
  <si>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</si>
  <si>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</si>
  <si>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</si>
  <si>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</si>
  <si>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</si>
  <si>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</si>
  <si>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</si>
  <si>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</si>
  <si>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</si>
  <si>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</si>
  <si>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</si>
  <si>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</si>
  <si>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</si>
  <si>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</si>
  <si>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</si>
  <si>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</si>
  <si>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</si>
  <si>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</si>
  <si>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</si>
  <si>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</si>
  <si>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</si>
  <si>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</si>
  <si>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</si>
  <si>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</si>
  <si>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</si>
  <si>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</si>
  <si>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</si>
  <si>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</si>
  <si>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</si>
  <si>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</si>
  <si>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</si>
  <si>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</si>
  <si>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</si>
  <si>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</si>
  <si>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</si>
  <si>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</si>
  <si>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</si>
  <si>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</si>
  <si>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</si>
  <si>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</si>
  <si>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</si>
  <si>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</si>
  <si>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</si>
  <si>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</si>
  <si>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</si>
  <si>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</si>
  <si>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</si>
  <si>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</si>
  <si>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</si>
  <si>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</si>
  <si>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</si>
  <si>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</si>
  <si>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24-03-341 "Sistema de Apoyo a la Selección de Beneficios Sociales"</t>
  </si>
  <si>
    <t>EJECUCIÓN AL 31 MARZO DE 2025</t>
  </si>
  <si>
    <t>24-03-342 "Apoyo, Monitoreo y Supervisión a la Gestión Territorial"</t>
  </si>
  <si>
    <t>24-03-358 "Programa Apoyo a la Atención de Salud Mental"</t>
  </si>
  <si>
    <t>24-03-414 "Programa Vivienda Primero"</t>
  </si>
  <si>
    <t>24-03-998 "Programa Noche Digna"</t>
  </si>
  <si>
    <t>24-08-001 "Fundación de las Familias - Programa Red Telecentros"</t>
  </si>
  <si>
    <t>24-09-003 "Elige Vivir Sano"</t>
  </si>
  <si>
    <t>24-09-004 "Programa Asuntos Indígenas"</t>
  </si>
  <si>
    <t>24-09-005 "Programa Red Integral de Protección Social"</t>
  </si>
  <si>
    <t>24-09-006 "Programa de Apoyo a la Selección de Beneficios Sociales"</t>
  </si>
  <si>
    <t>ÑUBLE</t>
  </si>
  <si>
    <t>TOTAL  REGIÓN DEL ÑUBLE</t>
  </si>
  <si>
    <t>REX 74</t>
  </si>
  <si>
    <t>Banco Estado</t>
  </si>
  <si>
    <t>Subsidio a la Calefaccion</t>
  </si>
  <si>
    <t>Subtitulo 22</t>
  </si>
  <si>
    <t>Municipalidad de Huara</t>
  </si>
  <si>
    <t>Municipalidad de Pozo Almonte</t>
  </si>
  <si>
    <t>REX 109</t>
  </si>
  <si>
    <t>Atención para registro social de Hogares</t>
  </si>
  <si>
    <t>Convocatorias</t>
  </si>
  <si>
    <t>Sistema de Apoyo a la Selección de Beneficios Sociales</t>
  </si>
  <si>
    <t>REX 68</t>
  </si>
  <si>
    <t> Municipalidad de Andacollo</t>
  </si>
  <si>
    <t> Municipalidad de Canela</t>
  </si>
  <si>
    <t> Municipalidad de Combarbalá</t>
  </si>
  <si>
    <t> Municipalidad de Coquimbo</t>
  </si>
  <si>
    <t> Municipalidad de Illapel</t>
  </si>
  <si>
    <t> Municipalidad de La Higuera</t>
  </si>
  <si>
    <t> Municipalidad de La Serena</t>
  </si>
  <si>
    <t> Municipalidad de Los Vilos</t>
  </si>
  <si>
    <t> Municipalidad de Monte Patria</t>
  </si>
  <si>
    <t> Municipalidad de Ovalle</t>
  </si>
  <si>
    <t> Municipalidad de Paihuano</t>
  </si>
  <si>
    <t> Municipalidad de Punitaqui</t>
  </si>
  <si>
    <t> Municipalidad de Río Hurtado</t>
  </si>
  <si>
    <t> Municipalidad de Salamanca</t>
  </si>
  <si>
    <t> Municipalidad de Vicuña</t>
  </si>
  <si>
    <t>REX 333</t>
  </si>
  <si>
    <t>REX 384</t>
  </si>
  <si>
    <t>Rex 326</t>
  </si>
  <si>
    <t>REX 360</t>
  </si>
  <si>
    <t> Municipalidad de Cabildo</t>
  </si>
  <si>
    <t> Municipalidad de Calle Larga</t>
  </si>
  <si>
    <t> Municipalidad de Cartagena</t>
  </si>
  <si>
    <t> Municipalidad de Casablanca</t>
  </si>
  <si>
    <t> Municipalidad de Catemu</t>
  </si>
  <si>
    <t> Municipalidad de Con-cón</t>
  </si>
  <si>
    <t> Municipalidad de El Quisco</t>
  </si>
  <si>
    <t> Municipalidad de El Tabo</t>
  </si>
  <si>
    <t> Municipalidad de Hijuelas</t>
  </si>
  <si>
    <t> Municipalidad de Isla De Pascua</t>
  </si>
  <si>
    <t> Municipalidad de Juan Fernández</t>
  </si>
  <si>
    <t> Municipalidad de La Calera</t>
  </si>
  <si>
    <t> Municipalidad de La Cruz</t>
  </si>
  <si>
    <t> Municipalidad de La Ligua</t>
  </si>
  <si>
    <t> Municipalidad de Limache</t>
  </si>
  <si>
    <t> Municipalidad de Llay llay</t>
  </si>
  <si>
    <t> Municipalidad de Los Andes</t>
  </si>
  <si>
    <t> Municipalidad de Nogales</t>
  </si>
  <si>
    <t> Municipalidad de Olmué</t>
  </si>
  <si>
    <t> Municipalidad de Panquehue</t>
  </si>
  <si>
    <t> Municipalidad de Papudo</t>
  </si>
  <si>
    <t> Municipalidad de Petorca</t>
  </si>
  <si>
    <t> Municipalidad de Puchuncaví</t>
  </si>
  <si>
    <t> Municipalidad de Putaendo</t>
  </si>
  <si>
    <t> Municipalidad de Quillota</t>
  </si>
  <si>
    <t> Municipalidad de Quilpué</t>
  </si>
  <si>
    <t> Municipalidad de Quintero</t>
  </si>
  <si>
    <t> Municipalidad de Rinconada</t>
  </si>
  <si>
    <t> Municipalidad de San Antonio</t>
  </si>
  <si>
    <t> Municipalidad de San Esteban</t>
  </si>
  <si>
    <t> Municipalidad de San Felipe</t>
  </si>
  <si>
    <t> Municipalidad de Santa María</t>
  </si>
  <si>
    <t> Municipalidad de Santo Domingo</t>
  </si>
  <si>
    <t> Municipalidad de Valparaíso</t>
  </si>
  <si>
    <t> Municipalidad de Villa Alemana</t>
  </si>
  <si>
    <t> Municipalidad de Viña Del Mar</t>
  </si>
  <si>
    <t> Municipalidad de Zapallar</t>
  </si>
  <si>
    <t>REX 161</t>
  </si>
  <si>
    <t> Municipalidad de Chimbarongo</t>
  </si>
  <si>
    <t> Municipalidad de Chépica</t>
  </si>
  <si>
    <t> Municipalidad de Codegua</t>
  </si>
  <si>
    <t> Municipalidad de Coinco</t>
  </si>
  <si>
    <t> Municipalidad de Coltauco</t>
  </si>
  <si>
    <t> Municipalidad de Doñihue</t>
  </si>
  <si>
    <t> Municipalidad de Graneros</t>
  </si>
  <si>
    <t> Municipalidad de La Estrella</t>
  </si>
  <si>
    <t> Municipalidad de Las Cabras</t>
  </si>
  <si>
    <t> Municipalidad de Litueche</t>
  </si>
  <si>
    <t> Municipalidad de Lolol</t>
  </si>
  <si>
    <t> Municipalidad de Machalí</t>
  </si>
  <si>
    <t> Municipalidad de Malloa</t>
  </si>
  <si>
    <t> Municipalidad de Marchigüe</t>
  </si>
  <si>
    <t> Municipalidad de Mostazal</t>
  </si>
  <si>
    <t> Municipalidad de Nancagua</t>
  </si>
  <si>
    <t> Municipalidad de Navidad</t>
  </si>
  <si>
    <t> Municipalidad de Olivar</t>
  </si>
  <si>
    <t> Municipalidad de Palmilla</t>
  </si>
  <si>
    <t> Municipalidad de Paredones</t>
  </si>
  <si>
    <t> Municipalidad de Peralillo</t>
  </si>
  <si>
    <t> Municipalidad de Peumo</t>
  </si>
  <si>
    <t> Municipalidad de Pichidegua</t>
  </si>
  <si>
    <t> Municipalidad de Pichilemu</t>
  </si>
  <si>
    <t> Municipalidad de Placilla</t>
  </si>
  <si>
    <t> Municipalidad de Pumanque</t>
  </si>
  <si>
    <t> Municipalidad de Quinta De Tilcoco</t>
  </si>
  <si>
    <t> Municipalidad de Rancagua</t>
  </si>
  <si>
    <t> Municipalidad de Rengo</t>
  </si>
  <si>
    <t> Municipalidad de Requínoa</t>
  </si>
  <si>
    <t> Municipalidad de San Fernando</t>
  </si>
  <si>
    <t> Municipalidad de San Vicente</t>
  </si>
  <si>
    <t> Municipalidad de Santa Cruz</t>
  </si>
  <si>
    <t>REX 121</t>
  </si>
  <si>
    <t>REX 119</t>
  </si>
  <si>
    <t>REX 124</t>
  </si>
  <si>
    <t>REX 118</t>
  </si>
  <si>
    <t>REX 123</t>
  </si>
  <si>
    <t>REX 101</t>
  </si>
  <si>
    <t>REX 102</t>
  </si>
  <si>
    <t>REX 108</t>
  </si>
  <si>
    <t>REX 106</t>
  </si>
  <si>
    <t>REX 107</t>
  </si>
  <si>
    <t>REX 126</t>
  </si>
  <si>
    <t> Municipalidad de Cauquenes</t>
  </si>
  <si>
    <t> Municipalidad de Chanco</t>
  </si>
  <si>
    <t> Municipalidad de Colbún</t>
  </si>
  <si>
    <t> Municipalidad de Constitución</t>
  </si>
  <si>
    <t> Municipalidad de Curepto</t>
  </si>
  <si>
    <t> Municipalidad de Curicó</t>
  </si>
  <si>
    <t> Municipalidad de Empedrado</t>
  </si>
  <si>
    <t> Municipalidad de Hualañe</t>
  </si>
  <si>
    <t> Municipalidad de Licantén</t>
  </si>
  <si>
    <t> Municipalidad de Linares</t>
  </si>
  <si>
    <t> Municipalidad de Longaví</t>
  </si>
  <si>
    <t> Municipalidad de Maule</t>
  </si>
  <si>
    <t> Municipalidad de Molina</t>
  </si>
  <si>
    <t> Municipalidad de Parral</t>
  </si>
  <si>
    <t> Municipalidad de Pelarco</t>
  </si>
  <si>
    <t> Municipalidad de Pelluhue</t>
  </si>
  <si>
    <t> Municipalidad de Pencahue</t>
  </si>
  <si>
    <t> Municipalidad de Rauco</t>
  </si>
  <si>
    <t> Municipalidad de Retiro</t>
  </si>
  <si>
    <t> Municipalidad de Romeral</t>
  </si>
  <si>
    <t> Municipalidad de Río Claro</t>
  </si>
  <si>
    <t> Municipalidad de Sagrada Familia</t>
  </si>
  <si>
    <t> Municipalidad de San Clemente</t>
  </si>
  <si>
    <t> Municipalidad de San Javier</t>
  </si>
  <si>
    <t> Municipalidad de San Rafael</t>
  </si>
  <si>
    <t> Municipalidad de Talca</t>
  </si>
  <si>
    <t> Municipalidad de Teno</t>
  </si>
  <si>
    <t> Municipalidad de Vichuquén</t>
  </si>
  <si>
    <t> Municipalidad de Villa Alegre</t>
  </si>
  <si>
    <t> Municipalidad de Yerbas Buenas</t>
  </si>
  <si>
    <t> Municipalidad de Alto Bíobío</t>
  </si>
  <si>
    <t> Municipalidad de Antuco</t>
  </si>
  <si>
    <t> Municipalidad de Arauco</t>
  </si>
  <si>
    <t> Municipalidad de Cabrero</t>
  </si>
  <si>
    <t> Municipalidad de Cañete</t>
  </si>
  <si>
    <t> Municipalidad de Chiguayante</t>
  </si>
  <si>
    <t> Municipalidad de Concepción</t>
  </si>
  <si>
    <t> Municipalidad de Contulmo</t>
  </si>
  <si>
    <t> Municipalidad de Coronel</t>
  </si>
  <si>
    <t> Municipalidad de Curanilahue</t>
  </si>
  <si>
    <t> Municipalidad de Florida</t>
  </si>
  <si>
    <t> Municipalidad de Hualpén</t>
  </si>
  <si>
    <t> Municipalidad de Hualqui</t>
  </si>
  <si>
    <t> Municipalidad de Laja</t>
  </si>
  <si>
    <t> Municipalidad de Lebu</t>
  </si>
  <si>
    <t> Municipalidad de Los Alamos</t>
  </si>
  <si>
    <t> Municipalidad de Los Angeles</t>
  </si>
  <si>
    <t> Municipalidad de Lota</t>
  </si>
  <si>
    <t> Municipalidad de Mulchén</t>
  </si>
  <si>
    <t> Municipalidad de Nacimiento</t>
  </si>
  <si>
    <t> Municipalidad de Negrete</t>
  </si>
  <si>
    <t> Municipalidad de Penco</t>
  </si>
  <si>
    <t> Municipalidad de Quilaco</t>
  </si>
  <si>
    <t> Municipalidad de Quilleco</t>
  </si>
  <si>
    <t> Municipalidad de San Pedro de la Paz</t>
  </si>
  <si>
    <t> Municipalidad de San Rosendo</t>
  </si>
  <si>
    <t> Municipalidad de Santa Barbara</t>
  </si>
  <si>
    <t> Municipalidad de Santa Juana</t>
  </si>
  <si>
    <t> Municipalidad de Talcahuano</t>
  </si>
  <si>
    <t> Municipalidad de Tirúa</t>
  </si>
  <si>
    <t> Municipalidad de Tomé</t>
  </si>
  <si>
    <t> Municipalidad de Tucapel</t>
  </si>
  <si>
    <t> Municipalidad de Yumbel</t>
  </si>
  <si>
    <t> Municipalidad de Cabo De Hornos</t>
  </si>
  <si>
    <t> Municipalidad de Laguna Blanca</t>
  </si>
  <si>
    <t> Municipalidad de Natales</t>
  </si>
  <si>
    <t> Municipalidad de Porvenir</t>
  </si>
  <si>
    <t> Municipalidad de Primavera</t>
  </si>
  <si>
    <t> Municipalidad de Punta Arenas</t>
  </si>
  <si>
    <t> Municipalidad de Río Verde</t>
  </si>
  <si>
    <t> Municipalidad de San Gregorio</t>
  </si>
  <si>
    <t> Municipalidad de Timaukel</t>
  </si>
  <si>
    <t> Municipalidad de Torres del Paine</t>
  </si>
  <si>
    <t>REX 331</t>
  </si>
  <si>
    <t> Municipalidad de Corral</t>
  </si>
  <si>
    <t> Municipalidad de Futrono</t>
  </si>
  <si>
    <t> Municipalidad de La Unión</t>
  </si>
  <si>
    <t> Municipalidad de Lago Ranco</t>
  </si>
  <si>
    <t> Municipalidad de Lanco</t>
  </si>
  <si>
    <t> Municipalidad de Los Lagos</t>
  </si>
  <si>
    <t> Municipalidad de Mariquina</t>
  </si>
  <si>
    <t> Municipalidad de Máfil</t>
  </si>
  <si>
    <t> Municipalidad de Paillaco</t>
  </si>
  <si>
    <t> Municipalidad de Panguipulli</t>
  </si>
  <si>
    <t> Municipalidad de Río Bueno</t>
  </si>
  <si>
    <t> Municipalidad de Valdivia</t>
  </si>
  <si>
    <t>REX 110</t>
  </si>
  <si>
    <t>REX 114</t>
  </si>
  <si>
    <t>REX 115</t>
  </si>
  <si>
    <t>REX 129</t>
  </si>
  <si>
    <t>REX 130</t>
  </si>
  <si>
    <t>REX 144</t>
  </si>
  <si>
    <t>REX 145</t>
  </si>
  <si>
    <t>REX 150</t>
  </si>
  <si>
    <t> Municipalidad de Arica</t>
  </si>
  <si>
    <t> Municipalidad de Camarones</t>
  </si>
  <si>
    <t> Municipalidad de General Lagos</t>
  </si>
  <si>
    <t> Municipalidad de Putre</t>
  </si>
  <si>
    <t>REX 94</t>
  </si>
  <si>
    <t>Municipalidad de Colina</t>
  </si>
  <si>
    <t xml:space="preserve">Municipalidad de Santiago </t>
  </si>
  <si>
    <t>Municipalidad de Recoleta</t>
  </si>
  <si>
    <t>Servicio de Salud Atacama</t>
  </si>
  <si>
    <t>Municipalidad de Maipú</t>
  </si>
  <si>
    <t>Municipalidad de Puente Alto</t>
  </si>
  <si>
    <t xml:space="preserve">Muncipalidad de Quinta Normal </t>
  </si>
  <si>
    <t>Servicio de Salud Arica</t>
  </si>
  <si>
    <t xml:space="preserve">Servicio de Salud Valparaiso San Antonio </t>
  </si>
  <si>
    <t>Prestaciones sociales en atención de salud mental</t>
  </si>
  <si>
    <t>DEX. 012</t>
  </si>
  <si>
    <t>DEX. 013</t>
  </si>
  <si>
    <t>DEX. 011</t>
  </si>
  <si>
    <t>DEX. 016</t>
  </si>
  <si>
    <t>DEX. 010</t>
  </si>
  <si>
    <t>DEX. 015</t>
  </si>
  <si>
    <t>DEX. 017</t>
  </si>
  <si>
    <t>DEX. 014</t>
  </si>
  <si>
    <t>DEX. 023</t>
  </si>
  <si>
    <t>Programa de Apoyo a la Atención de Salud Mental</t>
  </si>
  <si>
    <t>Asignación Directa / Convocatoria</t>
  </si>
  <si>
    <t>Subtitulo 21</t>
  </si>
  <si>
    <t>Atención a personas en situación de calle</t>
  </si>
  <si>
    <t>Fundacion Vida Compartida Don Bosco</t>
  </si>
  <si>
    <t>Programa Noche Digna</t>
  </si>
  <si>
    <t xml:space="preserve">Concurso, Asignación Directa </t>
  </si>
  <si>
    <t>REX 314</t>
  </si>
  <si>
    <t>REX 406</t>
  </si>
  <si>
    <t>Delegacion Presudencia regional de Ñuble</t>
  </si>
  <si>
    <t>REX 70</t>
  </si>
  <si>
    <t>Fundacion Hogar de Cristo</t>
  </si>
  <si>
    <t>REX 420</t>
  </si>
  <si>
    <t>Fundacion para el Trabajo UNAP</t>
  </si>
  <si>
    <t>REX 427</t>
  </si>
  <si>
    <t>REX 1002</t>
  </si>
  <si>
    <t>Fundacion de Ayuda Social de Iglesias Cristianas FASIC</t>
  </si>
  <si>
    <t>Municipalidad de Ovalle</t>
  </si>
  <si>
    <t>REX 1972</t>
  </si>
  <si>
    <t>Moviliza</t>
  </si>
  <si>
    <t>REX 635</t>
  </si>
  <si>
    <t>REX 703</t>
  </si>
  <si>
    <t>REX 795</t>
  </si>
  <si>
    <t>ONG Alta Tierra</t>
  </si>
  <si>
    <t>REX 271</t>
  </si>
  <si>
    <t>Corp. Sempiterno</t>
  </si>
  <si>
    <t>Catim</t>
  </si>
  <si>
    <t>REX 1218</t>
  </si>
  <si>
    <t>REX 1254</t>
  </si>
  <si>
    <t>Rex 1219</t>
  </si>
  <si>
    <t>ONG Cidets</t>
  </si>
  <si>
    <t>Subtitulo 29</t>
  </si>
  <si>
    <t>Subtitulo 24</t>
  </si>
  <si>
    <t>Subtiutlo 21</t>
  </si>
  <si>
    <t>Subtiutlo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</si>
</sst>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2F3D44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05">
    <xf numFmtId="0" fontId="0" fillId="0" borderId="0" xfId="0"/>
    <xf numFmtId="0" fontId="85" fillId="86" borderId="30" xfId="0" applyFont="1" applyFill="1" applyBorder="1" applyAlignment="1">
      <alignment horizontal="center" vertical="center" wrapText="1"/>
    </xf>
    <xf numFmtId="0" fontId="86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justify" vertical="center" wrapText="1"/>
    </xf>
    <xf numFmtId="0" fontId="86" fillId="0" borderId="0" xfId="0" applyFont="1" applyAlignment="1">
      <alignment horizontal="center" vertical="center" wrapText="1"/>
    </xf>
    <xf numFmtId="16" fontId="86" fillId="83" borderId="13" xfId="0" applyNumberFormat="1" applyFont="1" applyFill="1" applyBorder="1" applyAlignment="1" applyProtection="1">
      <alignment horizontal="left" vertical="center" wrapText="1"/>
      <protection locked="0"/>
    </xf>
    <xf numFmtId="0" fontId="85" fillId="0" borderId="0" xfId="0" applyFont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5" fillId="33" borderId="0" xfId="0" applyFont="1" applyFill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5" borderId="13" xfId="0" applyFont="1" applyFill="1" applyBorder="1" applyAlignment="1">
      <alignment horizontal="left" vertical="center" wrapText="1"/>
    </xf>
    <xf numFmtId="0" fontId="86" fillId="0" borderId="13" xfId="0" applyFont="1" applyBorder="1" applyAlignment="1">
      <alignment horizontal="justify" vertical="center" wrapText="1"/>
    </xf>
    <xf numFmtId="0" fontId="85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5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justify" vertical="justify" wrapText="1"/>
      <protection locked="0"/>
    </xf>
    <xf numFmtId="14" fontId="85" fillId="0" borderId="13" xfId="0" applyNumberFormat="1" applyFont="1" applyBorder="1" applyProtection="1">
      <protection locked="0"/>
    </xf>
    <xf numFmtId="3" fontId="85" fillId="0" borderId="13" xfId="0" applyNumberFormat="1" applyFont="1" applyBorder="1" applyAlignment="1">
      <alignment horizontal="center" vertical="center" wrapText="1"/>
    </xf>
    <xf numFmtId="3" fontId="87" fillId="34" borderId="13" xfId="0" applyNumberFormat="1" applyFont="1" applyFill="1" applyBorder="1" applyAlignment="1" applyProtection="1">
      <alignment wrapText="1"/>
      <protection locked="0"/>
    </xf>
    <xf numFmtId="3" fontId="85" fillId="0" borderId="13" xfId="0" applyNumberFormat="1" applyFont="1" applyBorder="1" applyAlignment="1" applyProtection="1">
      <alignment horizontal="right" vertical="center" wrapText="1"/>
      <protection locked="0"/>
    </xf>
    <xf numFmtId="10" fontId="85" fillId="0" borderId="13" xfId="0" applyNumberFormat="1" applyFont="1" applyBorder="1" applyAlignment="1">
      <alignment horizontal="right" vertical="center" wrapText="1"/>
    </xf>
    <xf numFmtId="9" fontId="85" fillId="0" borderId="13" xfId="62014" applyFont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5" fillId="35" borderId="0" xfId="0" applyFont="1" applyFill="1" applyAlignment="1">
      <alignment horizontal="justify" vertical="center" wrapText="1"/>
    </xf>
    <xf numFmtId="3" fontId="85" fillId="0" borderId="13" xfId="0" applyNumberFormat="1" applyFont="1" applyBorder="1" applyAlignment="1">
      <alignment vertical="center"/>
    </xf>
    <xf numFmtId="3" fontId="85" fillId="0" borderId="13" xfId="0" applyNumberFormat="1" applyFont="1" applyBorder="1" applyAlignment="1">
      <alignment horizontal="center" vertical="center"/>
    </xf>
    <xf numFmtId="0" fontId="88" fillId="36" borderId="13" xfId="0" applyFont="1" applyFill="1" applyBorder="1" applyAlignment="1">
      <alignment horizontal="center" vertical="center" wrapText="1"/>
    </xf>
    <xf numFmtId="14" fontId="88" fillId="36" borderId="13" xfId="0" applyNumberFormat="1" applyFont="1" applyFill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left" vertical="center" wrapText="1"/>
      <protection locked="0"/>
    </xf>
    <xf numFmtId="0" fontId="87" fillId="34" borderId="13" xfId="0" applyFont="1" applyFill="1" applyBorder="1" applyAlignment="1" applyProtection="1">
      <alignment horizontal="center" vertical="center" wrapText="1"/>
      <protection locked="0"/>
    </xf>
    <xf numFmtId="14" fontId="88" fillId="0" borderId="13" xfId="0" applyNumberFormat="1" applyFont="1" applyBorder="1" applyAlignment="1">
      <alignment vertical="center" wrapText="1"/>
    </xf>
    <xf numFmtId="3" fontId="87" fillId="34" borderId="13" xfId="0" applyNumberFormat="1" applyFont="1" applyFill="1" applyBorder="1" applyAlignment="1" applyProtection="1">
      <alignment vertical="center" wrapText="1"/>
      <protection locked="0"/>
    </xf>
    <xf numFmtId="0" fontId="88" fillId="0" borderId="13" xfId="0" applyFont="1" applyBorder="1" applyAlignment="1">
      <alignment horizontal="center" vertical="center" wrapText="1"/>
    </xf>
    <xf numFmtId="3" fontId="85" fillId="0" borderId="13" xfId="0" applyNumberFormat="1" applyFont="1" applyBorder="1" applyAlignment="1" applyProtection="1">
      <alignment horizontal="center" vertical="center" wrapText="1"/>
      <protection locked="0"/>
    </xf>
    <xf numFmtId="49" fontId="87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88" fillId="36" borderId="13" xfId="0" applyFont="1" applyFill="1" applyBorder="1" applyAlignment="1">
      <alignment horizontal="center" vertical="center"/>
    </xf>
    <xf numFmtId="14" fontId="88" fillId="36" borderId="13" xfId="0" applyNumberFormat="1" applyFont="1" applyFill="1" applyBorder="1" applyAlignment="1">
      <alignment horizontal="center" vertical="center"/>
    </xf>
    <xf numFmtId="0" fontId="87" fillId="34" borderId="13" xfId="0" applyFont="1" applyFill="1" applyBorder="1" applyAlignment="1" applyProtection="1">
      <alignment horizontal="justify" vertical="center" wrapText="1"/>
      <protection locked="0"/>
    </xf>
    <xf numFmtId="14" fontId="88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88" fillId="0" borderId="13" xfId="0" applyNumberFormat="1" applyFont="1" applyBorder="1" applyAlignment="1">
      <alignment horizontal="center" vertical="center" wrapText="1"/>
    </xf>
    <xf numFmtId="0" fontId="88" fillId="0" borderId="13" xfId="0" applyFont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right" vertical="center" wrapText="1"/>
    </xf>
    <xf numFmtId="3" fontId="87" fillId="0" borderId="13" xfId="0" applyNumberFormat="1" applyFont="1" applyBorder="1" applyAlignment="1" applyProtection="1">
      <alignment vertical="center" wrapText="1"/>
      <protection locked="0"/>
    </xf>
    <xf numFmtId="49" fontId="87" fillId="0" borderId="13" xfId="0" applyNumberFormat="1" applyFont="1" applyBorder="1" applyAlignment="1" applyProtection="1">
      <alignment horizontal="center" vertical="center" wrapText="1"/>
      <protection locked="0"/>
    </xf>
    <xf numFmtId="0" fontId="87" fillId="0" borderId="13" xfId="0" applyFont="1" applyBorder="1" applyAlignment="1" applyProtection="1">
      <alignment horizontal="center" vertical="center" wrapText="1"/>
      <protection locked="0"/>
    </xf>
    <xf numFmtId="14" fontId="87" fillId="0" borderId="13" xfId="0" applyNumberFormat="1" applyFont="1" applyBorder="1" applyAlignment="1" applyProtection="1">
      <alignment horizontal="center" vertical="center" wrapText="1"/>
      <protection locked="0"/>
    </xf>
    <xf numFmtId="0" fontId="86" fillId="83" borderId="13" xfId="0" applyFont="1" applyFill="1" applyBorder="1" applyAlignment="1">
      <alignment horizontal="justify" vertical="center" wrapText="1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85" fillId="33" borderId="0" xfId="0" applyFont="1" applyFill="1" applyAlignment="1">
      <alignment horizontal="justify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right" vertical="center" wrapText="1"/>
    </xf>
    <xf numFmtId="0" fontId="85" fillId="0" borderId="0" xfId="0" applyFont="1" applyAlignment="1">
      <alignment horizontal="left" vertical="center" wrapText="1"/>
    </xf>
    <xf numFmtId="3" fontId="85" fillId="0" borderId="0" xfId="0" applyNumberFormat="1" applyFont="1" applyAlignment="1">
      <alignment horizontal="right" vertical="center" wrapText="1"/>
    </xf>
    <xf numFmtId="10" fontId="85" fillId="0" borderId="0" xfId="0" applyNumberFormat="1" applyFont="1" applyAlignment="1">
      <alignment horizontal="right" vertical="center" wrapText="1"/>
    </xf>
    <xf numFmtId="0" fontId="85" fillId="37" borderId="0" xfId="0" applyFont="1" applyFill="1" applyAlignment="1">
      <alignment horizontal="justify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0" fontId="85" fillId="0" borderId="13" xfId="0" applyFont="1" applyBorder="1" applyAlignment="1">
      <alignment horizontal="left" vertical="center"/>
    </xf>
    <xf numFmtId="10" fontId="85" fillId="0" borderId="13" xfId="0" applyNumberFormat="1" applyFont="1" applyBorder="1" applyAlignment="1">
      <alignment horizontal="center" vertical="center" wrapText="1"/>
    </xf>
    <xf numFmtId="0" fontId="85" fillId="0" borderId="13" xfId="0" applyFont="1" applyBorder="1" applyAlignment="1">
      <alignment horizontal="left" vertical="center" wrapText="1"/>
    </xf>
    <xf numFmtId="0" fontId="85" fillId="0" borderId="10" xfId="0" applyFont="1" applyBorder="1" applyAlignment="1">
      <alignment horizontal="justify" vertical="center" wrapText="1"/>
    </xf>
    <xf numFmtId="0" fontId="86" fillId="83" borderId="10" xfId="0" applyFont="1" applyFill="1" applyBorder="1" applyAlignment="1">
      <alignment horizontal="lef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5" fillId="0" borderId="0" xfId="0" applyNumberFormat="1" applyFont="1" applyAlignment="1">
      <alignment horizontal="center" vertical="center" wrapText="1"/>
    </xf>
    <xf numFmtId="0" fontId="86" fillId="85" borderId="10" xfId="0" applyFont="1" applyFill="1" applyBorder="1" applyAlignment="1">
      <alignment horizontal="left" vertical="center" wrapText="1"/>
    </xf>
    <xf numFmtId="0" fontId="86" fillId="85" borderId="11" xfId="0" applyFont="1" applyFill="1" applyBorder="1" applyAlignment="1">
      <alignment horizontal="left" vertical="center" wrapText="1"/>
    </xf>
    <xf numFmtId="0" fontId="86" fillId="85" borderId="12" xfId="0" applyFont="1" applyFill="1" applyBorder="1" applyAlignment="1">
      <alignment horizontal="left" vertical="center" wrapText="1"/>
    </xf>
    <xf numFmtId="3" fontId="85" fillId="0" borderId="14" xfId="0" applyNumberFormat="1" applyFont="1" applyBorder="1" applyAlignment="1">
      <alignment horizontal="center" vertical="center" wrapText="1"/>
    </xf>
    <xf numFmtId="3" fontId="85" fillId="0" borderId="18" xfId="0" applyNumberFormat="1" applyFont="1" applyBorder="1" applyAlignment="1">
      <alignment horizontal="center" vertical="center" wrapText="1"/>
    </xf>
    <xf numFmtId="0" fontId="86" fillId="84" borderId="10" xfId="0" applyFont="1" applyFill="1" applyBorder="1" applyAlignment="1" applyProtection="1">
      <alignment horizontal="justify" vertical="center" wrapText="1"/>
      <protection locked="0"/>
    </xf>
    <xf numFmtId="0" fontId="86" fillId="84" borderId="11" xfId="0" applyFont="1" applyFill="1" applyBorder="1" applyAlignment="1" applyProtection="1">
      <alignment horizontal="justify" vertical="center" wrapText="1"/>
      <protection locked="0"/>
    </xf>
    <xf numFmtId="0" fontId="86" fillId="84" borderId="12" xfId="0" applyFont="1" applyFill="1" applyBorder="1" applyAlignment="1" applyProtection="1">
      <alignment horizontal="justify" vertical="center" wrapText="1"/>
      <protection locked="0"/>
    </xf>
    <xf numFmtId="0" fontId="86" fillId="83" borderId="13" xfId="0" applyFont="1" applyFill="1" applyBorder="1" applyAlignment="1" applyProtection="1">
      <alignment horizontal="justify" vertical="center" wrapText="1"/>
      <protection locked="0"/>
    </xf>
    <xf numFmtId="0" fontId="86" fillId="83" borderId="13" xfId="0" applyFont="1" applyFill="1" applyBorder="1" applyAlignment="1" applyProtection="1">
      <alignment horizontal="center" vertical="center" wrapText="1"/>
      <protection locked="0"/>
    </xf>
    <xf numFmtId="0" fontId="86" fillId="83" borderId="13" xfId="0" applyFont="1" applyFill="1" applyBorder="1" applyAlignment="1" applyProtection="1">
      <alignment horizontal="left" vertical="center" wrapText="1"/>
      <protection locked="0"/>
    </xf>
    <xf numFmtId="14" fontId="85" fillId="0" borderId="13" xfId="0" applyNumberFormat="1" applyFont="1" applyBorder="1" applyAlignment="1" applyProtection="1">
      <alignment horizontal="left" vertical="center"/>
      <protection locked="0"/>
    </xf>
    <xf numFmtId="14" fontId="85" fillId="0" borderId="13" xfId="0" applyNumberFormat="1" applyFont="1" applyBorder="1" applyAlignment="1" applyProtection="1">
      <alignment horizontal="center" vertical="center"/>
      <protection locked="0"/>
    </xf>
    <xf numFmtId="3" fontId="85" fillId="34" borderId="13" xfId="0" applyNumberFormat="1" applyFont="1" applyFill="1" applyBorder="1" applyAlignment="1" applyProtection="1">
      <alignment wrapText="1"/>
      <protection locked="0"/>
    </xf>
    <xf numFmtId="10" fontId="86" fillId="0" borderId="13" xfId="0" applyNumberFormat="1" applyFont="1" applyFill="1" applyBorder="1" applyAlignment="1">
      <alignment horizontal="right" vertical="center" wrapText="1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5"/>
  <sheetViews>
    <sheetView zoomScale="80" zoomScaleNormal="80" workbookViewId="0">
      <pane ySplit="7" topLeftCell="A52" activePane="bottomLeft" state="frozen"/>
      <selection pane="bottomLeft" activeCell="G73" sqref="G73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1.5703125" style="68" bestFit="1" customWidth="1"/>
    <col min="5" max="5" width="23" style="6" customWidth="1"/>
    <col min="6" max="6" width="17.42578125" style="6" customWidth="1"/>
    <col min="7" max="7" width="12.42578125" style="68" customWidth="1"/>
    <col min="8" max="9" width="9.85546875" style="68" hidden="1" customWidth="1"/>
    <col min="10" max="10" width="13.7109375" style="71" customWidth="1"/>
    <col min="11" max="11" width="14.42578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2.85546875" style="71" customWidth="1" outlineLevel="1"/>
    <col min="19" max="19" width="12" style="71" customWidth="1" outlineLevel="1"/>
    <col min="20" max="20" width="15" style="71" customWidth="1" outlineLevel="1"/>
    <col min="21" max="21" width="17.140625" style="71" customWidth="1"/>
    <col min="22" max="24" width="20.7109375" style="71" hidden="1" customWidth="1" outlineLevel="1"/>
    <col min="25" max="25" width="16.5703125" style="71" customWidth="1" collapsed="1"/>
    <col min="26" max="28" width="20.7109375" style="71" hidden="1" customWidth="1" outlineLevel="1"/>
    <col min="29" max="29" width="14.140625" style="71" customWidth="1" collapsed="1"/>
    <col min="30" max="32" width="20.7109375" style="71" hidden="1" customWidth="1" outlineLevel="1"/>
    <col min="33" max="33" width="17.140625" style="71" customWidth="1" collapsed="1"/>
    <col min="34" max="34" width="16.5703125" style="71" customWidth="1"/>
    <col min="35" max="35" width="14.4257812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>
        <f>IF(ISERROR(AH9/$AH$76),"-",AH9/$AH$76)</f>
        <v>0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>
        <f>IF(ISERROR(AH10/$AH$76),"-",AH10/$AH$76)</f>
        <v>0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IF(ISERROR(AH11/$AH$76),0,AH11/$AH$76)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>
        <f>IF(ISERROR(AH13/$AH$76),"-",AH13/$AH$76)</f>
        <v>0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>
        <f>IF(ISERROR(AH14/$AH$76),"-",AH14/$AH$76)</f>
        <v>0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IF(ISERROR(AH15/$AH$76),0,AH15/$AH$76)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IF(ISERROR(AH17/$AH$76),"-",AH17/$AH$76)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IF(ISERROR(AH18/$AH$76),"-",AH18/$AH$76)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IF(ISERROR(AH19/$AH$76),0,AH19/$AH$76)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IF(ISERROR(AH21/$AH$76),"-",AH21/$AH$76)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>
        <f>IF(ISERROR(AH22/$AH$76),"-",AH22/$AH$76)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IF(ISERROR(AH23/$AH$76),0,AH23/$AH$76)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IF(ISERROR(AH25/$AH$76),"-",AH25/$AH$76)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IF(ISERROR(AH26/$AH$76),"-",AH26/$AH$76)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IF(ISERROR(AH27/$AH$76),0,AH27/$AH$76)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>
        <f>IF(ISERROR(AH29/$AH$76),"-",AH29/$AH$76)</f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>
        <f>IF(ISERROR(AH30/$AH$76),"-",AH30/$AH$76)</f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IF(ISERROR(AH31/$AH$76),0,AH31/$AH$76)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IF(ISERROR(AH33/$AH$76),"-",AH33/$AH$76)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>
        <f>IF(ISERROR(AH34/$AH$76),"-",AH34/$AH$76)</f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IF(ISERROR(AH35/$AH$76),0,AH35/$AH$76)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IF(ISERROR(AH37/$AH$76),"-",AH37/$AH$76)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>
        <f>IF(ISERROR(AH38/$AH$76),"-",AH38/$AH$76)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IF(ISERROR(AH39/$AH$76),0,AH39/$AH$76)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IF(ISERROR(AH41/$AH$76),"-",AH41/$AH$76)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IF(ISERROR(AH42/$AH$76),"-",AH42/$AH$76)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IF(ISERROR(AH43/$AH$76),0,AH43/$AH$76)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>
        <f>IF(ISERROR(AH45/$AH$76),"-",AH45/$AH$76)</f>
        <v>0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>
        <f>IF(ISERROR(AH46/$AH$76),"-",AH46/$AH$76)</f>
        <v>0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IF(ISERROR(AH47/$AH$76),0,AH47/$AH$76)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>
        <f>IF(ISERROR(AH49/$AH$76),"-",AH49/$AH$76)</f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>IF(ISERROR(AH50/$AH$76),"-",AH50/$AH$76)</f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IF(ISERROR(AH51/$AH$76),0,AH51/$AH$76)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IF(ISERROR(AH53/$AH$76),"-",AH53/$AH$76)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IF(ISERROR(AH54/$AH$76),"-",AH54/$AH$76)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IF(ISERROR(AH55/$AH$76),0,AH55/$AH$76)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>
        <f>IF(ISERROR(AH57/$AH$76),"-",AH57/$AH$76)</f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IF(ISERROR(AH58/$AH$76),"-",AH58/$AH$76)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IF(ISERROR(AH59/$AH$76),0,AH59/$AH$76)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>
        <f>IF(ISERROR(AH61/$AH$76),"-",AH61/$AH$76)</f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IF(ISERROR(AH62/$AH$76),"-",AH62/$AH$76)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IF(ISERROR(AH63/$AH$76),0,AH63/$AH$76)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>
        <f>IF(ISERROR(AH65/$AH$76),"-",AH65/$AH$76)</f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IF(ISERROR(AH66/$AH$76),"-",AH66/$AH$76)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IF(ISERROR(AH67/$AH$76),0,AH67/$AH$76)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>
        <f>IF(ISERROR(AH69/$AH$76),"-",AH69/$AH$76)</f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IF(ISERROR(AH70/$AH$76),"-",AH70/$AH$76)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IF(ISERROR(AH71/$AH$76),0,AH71/$AH$76)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3599502000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 t="s">
        <v>94</v>
      </c>
      <c r="D73" s="52">
        <v>45723</v>
      </c>
      <c r="E73" s="44" t="s">
        <v>95</v>
      </c>
      <c r="F73" s="45" t="s">
        <v>96</v>
      </c>
      <c r="G73" s="44">
        <v>2401322</v>
      </c>
      <c r="H73" s="54"/>
      <c r="I73" s="56"/>
      <c r="J73" s="28"/>
      <c r="K73" s="60">
        <v>3599500000</v>
      </c>
      <c r="L73" s="57"/>
      <c r="M73" s="49"/>
      <c r="N73" s="61"/>
      <c r="O73" s="49"/>
      <c r="P73" s="62"/>
      <c r="Q73" s="62"/>
      <c r="R73" s="30"/>
      <c r="S73" s="30"/>
      <c r="T73" s="30">
        <v>3599500000</v>
      </c>
      <c r="U73" s="19">
        <f>SUM(R73:T73)</f>
        <v>3599500000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3599500000</v>
      </c>
      <c r="AI73" s="31">
        <f>IF(ISERROR(AH73/J72),0,AH73/J72)</f>
        <v>0.99999944436758192</v>
      </c>
      <c r="AJ73" s="31">
        <f>IF(ISERROR(AH73/$AH$76),"-",AH73/$AH$76)</f>
        <v>1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63"/>
      <c r="H74" s="54"/>
      <c r="I74" s="56"/>
      <c r="J74" s="28"/>
      <c r="K74" s="60"/>
      <c r="L74" s="57"/>
      <c r="M74" s="49"/>
      <c r="N74" s="61"/>
      <c r="O74" s="49"/>
      <c r="P74" s="62"/>
      <c r="Q74" s="62"/>
      <c r="R74" s="30"/>
      <c r="S74" s="30"/>
      <c r="T74" s="30"/>
      <c r="U74" s="19">
        <f>SUM(R74:T74)</f>
        <v>0</v>
      </c>
      <c r="V74" s="30"/>
      <c r="W74" s="30"/>
      <c r="X74" s="30"/>
      <c r="Y74" s="19">
        <f>SUM(V74:X74)</f>
        <v>0</v>
      </c>
      <c r="Z74" s="30"/>
      <c r="AA74" s="30"/>
      <c r="AB74" s="30"/>
      <c r="AC74" s="19">
        <f>SUM(Z74:AB74)</f>
        <v>0</v>
      </c>
      <c r="AD74" s="30"/>
      <c r="AE74" s="30">
        <v>0</v>
      </c>
      <c r="AF74" s="30">
        <v>0</v>
      </c>
      <c r="AG74" s="19">
        <f>SUM(AD74:AF74)</f>
        <v>0</v>
      </c>
      <c r="AH74" s="19">
        <f>SUM(U74,Y74,AC74,AG74)</f>
        <v>0</v>
      </c>
      <c r="AI74" s="31">
        <f>IF(ISERROR(AH74/J73),0,AH74/J73)</f>
        <v>0</v>
      </c>
      <c r="AJ74" s="31">
        <f>IF(ISERROR(AH74/$AH$76),"-",AH74/$AH$76)</f>
        <v>0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s="39" customFormat="1" ht="24.95" customHeight="1" x14ac:dyDescent="0.25">
      <c r="A75" s="33" t="s">
        <v>75</v>
      </c>
      <c r="B75" s="33"/>
      <c r="C75" s="33"/>
      <c r="D75" s="33"/>
      <c r="E75" s="33"/>
      <c r="F75" s="33"/>
      <c r="G75" s="33"/>
      <c r="H75" s="33"/>
      <c r="I75" s="33"/>
      <c r="J75" s="34">
        <f>J72</f>
        <v>3599502000</v>
      </c>
      <c r="K75" s="34">
        <f>SUM(K73:K73)</f>
        <v>3599500000</v>
      </c>
      <c r="L75" s="35"/>
      <c r="M75" s="34">
        <f>SUM(M73:M73)</f>
        <v>0</v>
      </c>
      <c r="N75" s="34">
        <f>SUM(N73:N73)</f>
        <v>0</v>
      </c>
      <c r="O75" s="34">
        <f>SUM(O73:O73)</f>
        <v>0</v>
      </c>
      <c r="P75" s="36"/>
      <c r="Q75" s="37"/>
      <c r="R75" s="34">
        <f t="shared" ref="R75:AH75" si="16">SUM(R73:R73)</f>
        <v>0</v>
      </c>
      <c r="S75" s="34">
        <f t="shared" si="16"/>
        <v>0</v>
      </c>
      <c r="T75" s="34">
        <f t="shared" si="16"/>
        <v>3599500000</v>
      </c>
      <c r="U75" s="34">
        <f t="shared" si="16"/>
        <v>3599500000</v>
      </c>
      <c r="V75" s="34">
        <f t="shared" si="16"/>
        <v>0</v>
      </c>
      <c r="W75" s="34">
        <f t="shared" si="16"/>
        <v>0</v>
      </c>
      <c r="X75" s="34">
        <f t="shared" si="16"/>
        <v>0</v>
      </c>
      <c r="Y75" s="34">
        <f t="shared" si="16"/>
        <v>0</v>
      </c>
      <c r="Z75" s="34">
        <f t="shared" si="16"/>
        <v>0</v>
      </c>
      <c r="AA75" s="34">
        <f t="shared" si="16"/>
        <v>0</v>
      </c>
      <c r="AB75" s="34">
        <f t="shared" si="16"/>
        <v>0</v>
      </c>
      <c r="AC75" s="34">
        <f t="shared" si="16"/>
        <v>0</v>
      </c>
      <c r="AD75" s="34">
        <f t="shared" si="16"/>
        <v>0</v>
      </c>
      <c r="AE75" s="34">
        <f t="shared" si="16"/>
        <v>0</v>
      </c>
      <c r="AF75" s="34">
        <f t="shared" si="16"/>
        <v>0</v>
      </c>
      <c r="AG75" s="34">
        <f t="shared" si="16"/>
        <v>0</v>
      </c>
      <c r="AH75" s="34">
        <f t="shared" si="16"/>
        <v>3599500000</v>
      </c>
      <c r="AI75" s="38">
        <f>IF(ISERROR(AH75/J75),0,AH75/J75)</f>
        <v>0.99999944436758192</v>
      </c>
      <c r="AJ75" s="38">
        <f>IF(ISERROR(AH75/$AH$76),0,AH75/$AH$76)</f>
        <v>1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s="67" customFormat="1" ht="44.25" customHeight="1" x14ac:dyDescent="0.25">
      <c r="A76" s="64" t="str">
        <f>"TOTAL ASIG."&amp;" "&amp;$A$5</f>
        <v>TOTAL ASIG. 24-01-322 "Subsidio a la Calefacción"</v>
      </c>
      <c r="B76" s="64"/>
      <c r="C76" s="64"/>
      <c r="D76" s="64"/>
      <c r="E76" s="64"/>
      <c r="F76" s="64"/>
      <c r="G76" s="64"/>
      <c r="H76" s="64"/>
      <c r="I76" s="64"/>
      <c r="J76" s="65">
        <f>SUM(J11,J15,J19,J23,J27,J31,J35,J39,J43,J47,J51,J55,J59,J63,J67,J71,J75)</f>
        <v>3599502000</v>
      </c>
      <c r="K76" s="65">
        <f t="shared" ref="K76:AH76" si="17">SUM(K11,K15,K19,K23,K27,K31,K35,K39,K43,K47,K51,K55,K59,K63,K67,K71,K75)</f>
        <v>3599500000</v>
      </c>
      <c r="L76" s="65"/>
      <c r="M76" s="65">
        <f t="shared" si="17"/>
        <v>0</v>
      </c>
      <c r="N76" s="65">
        <f t="shared" si="17"/>
        <v>0</v>
      </c>
      <c r="O76" s="65">
        <f t="shared" si="17"/>
        <v>0</v>
      </c>
      <c r="P76" s="65">
        <f t="shared" si="17"/>
        <v>0</v>
      </c>
      <c r="Q76" s="65">
        <f t="shared" si="17"/>
        <v>0</v>
      </c>
      <c r="R76" s="65">
        <f t="shared" si="17"/>
        <v>0</v>
      </c>
      <c r="S76" s="65">
        <f t="shared" si="17"/>
        <v>0</v>
      </c>
      <c r="T76" s="65">
        <f t="shared" si="17"/>
        <v>3599500000</v>
      </c>
      <c r="U76" s="65">
        <f t="shared" si="17"/>
        <v>3599500000</v>
      </c>
      <c r="V76" s="65">
        <f t="shared" si="17"/>
        <v>0</v>
      </c>
      <c r="W76" s="65">
        <f t="shared" si="17"/>
        <v>0</v>
      </c>
      <c r="X76" s="65">
        <f t="shared" si="17"/>
        <v>0</v>
      </c>
      <c r="Y76" s="65">
        <f t="shared" si="17"/>
        <v>0</v>
      </c>
      <c r="Z76" s="65">
        <f t="shared" si="17"/>
        <v>0</v>
      </c>
      <c r="AA76" s="65">
        <f t="shared" si="17"/>
        <v>0</v>
      </c>
      <c r="AB76" s="65">
        <f t="shared" si="17"/>
        <v>0</v>
      </c>
      <c r="AC76" s="65">
        <f t="shared" si="17"/>
        <v>0</v>
      </c>
      <c r="AD76" s="65">
        <f t="shared" si="17"/>
        <v>0</v>
      </c>
      <c r="AE76" s="65">
        <f t="shared" si="17"/>
        <v>0</v>
      </c>
      <c r="AF76" s="65">
        <f t="shared" si="17"/>
        <v>0</v>
      </c>
      <c r="AG76" s="65">
        <f t="shared" si="17"/>
        <v>0</v>
      </c>
      <c r="AH76" s="65">
        <f t="shared" si="17"/>
        <v>3599500000</v>
      </c>
      <c r="AI76" s="66">
        <f>IF(ISERROR(AH76/J76),0,AH76/J76)</f>
        <v>0.99999944436758192</v>
      </c>
      <c r="AJ76" s="66">
        <f>IF(ISERROR(AH76/$AH$76),0,AH76/$AH$76)</f>
        <v>1</v>
      </c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</row>
    <row r="77" spans="1:106" x14ac:dyDescent="0.25">
      <c r="J77" s="69"/>
      <c r="R77" s="69"/>
      <c r="S77" s="69"/>
      <c r="T77" s="69"/>
      <c r="V77" s="69"/>
      <c r="W77" s="69"/>
      <c r="X77" s="69"/>
      <c r="Z77" s="69"/>
      <c r="AA77" s="69"/>
      <c r="AB77" s="69"/>
      <c r="AD77" s="69"/>
      <c r="AE77" s="69"/>
      <c r="AF77" s="69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x14ac:dyDescent="0.25">
      <c r="J78" s="69"/>
      <c r="R78" s="69"/>
      <c r="S78" s="69"/>
      <c r="T78" s="69"/>
      <c r="V78" s="69"/>
      <c r="W78" s="69"/>
      <c r="X78" s="69"/>
      <c r="Z78" s="69"/>
      <c r="AA78" s="69"/>
      <c r="AB78" s="69"/>
      <c r="AD78" s="69"/>
      <c r="AE78" s="69"/>
      <c r="AF78" s="69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69"/>
      <c r="R79" s="69"/>
      <c r="S79" s="69"/>
      <c r="T79" s="69"/>
      <c r="V79" s="69"/>
      <c r="W79" s="69"/>
      <c r="X79" s="69"/>
      <c r="Z79" s="69"/>
      <c r="AA79" s="69"/>
      <c r="AB79" s="69"/>
      <c r="AD79" s="69"/>
      <c r="AE79" s="69"/>
      <c r="AF79" s="69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32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</row>
    <row r="82" spans="1:32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32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</row>
    <row r="84" spans="1:32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32" x14ac:dyDescent="0.25">
      <c r="A85" s="6"/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32" x14ac:dyDescent="0.25">
      <c r="A86" s="6"/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32" x14ac:dyDescent="0.25">
      <c r="A87" s="6"/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32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32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32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32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32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32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5" spans="1:32" x14ac:dyDescent="0.25">
      <c r="E95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4AFA-6AA9-4225-886E-EA59F4C6DAE5}">
  <sheetPr>
    <tabColor rgb="FF33CCFF"/>
    <pageSetUpPr fitToPage="1"/>
  </sheetPr>
  <dimension ref="A1:Y42"/>
  <sheetViews>
    <sheetView zoomScale="80" zoomScaleNormal="80" workbookViewId="0">
      <selection activeCell="Y35" sqref="Y35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3.7109375" style="71" customWidth="1"/>
    <col min="3" max="3" width="12.140625" style="68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0.28515625" style="71" customWidth="1" outlineLevel="1"/>
    <col min="8" max="8" width="10.85546875" style="71" customWidth="1" outlineLevel="1"/>
    <col min="9" max="9" width="9.42578125" style="71" customWidth="1" outlineLevel="1"/>
    <col min="10" max="10" width="10.5703125" style="71" customWidth="1"/>
    <col min="11" max="11" width="14.5703125" style="71" hidden="1" customWidth="1" outlineLevel="1"/>
    <col min="12" max="13" width="15.7109375" style="71" hidden="1" customWidth="1" outlineLevel="1"/>
    <col min="14" max="14" width="10.5703125" style="71" customWidth="1" collapsed="1"/>
    <col min="15" max="17" width="15.7109375" style="71" hidden="1" customWidth="1" outlineLevel="1"/>
    <col min="18" max="18" width="10.710937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0.5703125" style="71" customWidth="1" collapsed="1"/>
    <col min="23" max="23" width="10.85546875" style="71" customWidth="1"/>
    <col min="24" max="24" width="12.28515625" style="89" customWidth="1"/>
    <col min="25" max="25" width="14.57031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85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+'24-03-414 Ind. Vivienda Primero'!J11</f>
        <v>0</v>
      </c>
      <c r="C8" s="59">
        <f>+'24-03-414 Ind. Vivienda Primero'!K11</f>
        <v>0</v>
      </c>
      <c r="D8" s="59">
        <f>+'24-03-414 Ind. Vivienda Primero'!M11</f>
        <v>0</v>
      </c>
      <c r="E8" s="59">
        <f>+'24-03-414 Ind. Vivienda Primero'!N11</f>
        <v>0</v>
      </c>
      <c r="F8" s="59">
        <f>+'24-03-414 Ind. Vivienda Primero'!O11</f>
        <v>0</v>
      </c>
      <c r="G8" s="59">
        <f>+'24-03-414 Ind. Vivienda Primero'!R11</f>
        <v>0</v>
      </c>
      <c r="H8" s="59">
        <f>+'24-03-414 Ind. Vivienda Primero'!S11</f>
        <v>0</v>
      </c>
      <c r="I8" s="59">
        <f>+'24-03-414 Ind. Vivienda Primero'!T11</f>
        <v>0</v>
      </c>
      <c r="J8" s="59">
        <f>+'24-03-414 Ind. Vivienda Primero'!U11</f>
        <v>0</v>
      </c>
      <c r="K8" s="59">
        <f>+'24-03-414 Ind. Vivienda Primero'!V11</f>
        <v>0</v>
      </c>
      <c r="L8" s="59">
        <f>+'24-03-414 Ind. Vivienda Primero'!W11</f>
        <v>0</v>
      </c>
      <c r="M8" s="59">
        <f>+'24-03-414 Ind. Vivienda Primero'!X11</f>
        <v>0</v>
      </c>
      <c r="N8" s="59">
        <f>+'24-03-414 Ind. Vivienda Primero'!Y11</f>
        <v>0</v>
      </c>
      <c r="O8" s="59">
        <f>+'24-03-414 Ind. Vivienda Primero'!Z11</f>
        <v>0</v>
      </c>
      <c r="P8" s="59">
        <f>+'24-03-414 Ind. Vivienda Primero'!AA11</f>
        <v>0</v>
      </c>
      <c r="Q8" s="59">
        <f>+'24-03-414 Ind. Vivienda Primero'!AB11</f>
        <v>0</v>
      </c>
      <c r="R8" s="59">
        <f>+'24-03-414 Ind. Vivienda Primero'!AC11</f>
        <v>0</v>
      </c>
      <c r="S8" s="59">
        <f>+'24-03-414 Ind. Vivienda Primero'!AD11</f>
        <v>0</v>
      </c>
      <c r="T8" s="59">
        <f>+'24-03-414 Ind. Vivienda Primero'!AE11</f>
        <v>0</v>
      </c>
      <c r="U8" s="59">
        <f>+'24-03-414 Ind. Vivienda Primero'!AF11</f>
        <v>0</v>
      </c>
      <c r="V8" s="59">
        <f>+'24-03-414 Ind. Vivienda Primero'!AG11</f>
        <v>0</v>
      </c>
      <c r="W8" s="59">
        <f>+'24-03-414 Ind. Vivienda Primero'!AH11</f>
        <v>0</v>
      </c>
      <c r="X8" s="84">
        <f>+'24-03-414 Ind. Vivienda Primero'!AI11</f>
        <v>0</v>
      </c>
      <c r="Y8" s="84">
        <f>+'24-03-414 Ind. Vivienda Primero'!AJ11</f>
        <v>0</v>
      </c>
    </row>
    <row r="9" spans="1:25" ht="24.75" hidden="1" customHeight="1" x14ac:dyDescent="0.25">
      <c r="A9" s="83" t="s">
        <v>46</v>
      </c>
      <c r="B9" s="59">
        <f>+'24-03-414 Ind. Vivienda Primero'!J15</f>
        <v>0</v>
      </c>
      <c r="C9" s="59">
        <f>+'24-03-414 Ind. Vivienda Primero'!K15</f>
        <v>0</v>
      </c>
      <c r="D9" s="59">
        <f>+'24-03-414 Ind. Vivienda Primero'!M15</f>
        <v>0</v>
      </c>
      <c r="E9" s="59">
        <f>+'24-03-414 Ind. Vivienda Primero'!N15</f>
        <v>0</v>
      </c>
      <c r="F9" s="59">
        <f>+'24-03-414 Ind. Vivienda Primero'!O15</f>
        <v>0</v>
      </c>
      <c r="G9" s="59">
        <f>+'24-03-414 Ind. Vivienda Primero'!R15</f>
        <v>0</v>
      </c>
      <c r="H9" s="59">
        <f>+'24-03-414 Ind. Vivienda Primero'!S15</f>
        <v>0</v>
      </c>
      <c r="I9" s="59">
        <f>+'24-03-414 Ind. Vivienda Primero'!T15</f>
        <v>0</v>
      </c>
      <c r="J9" s="59">
        <f>+'24-03-414 Ind. Vivienda Primero'!U15</f>
        <v>0</v>
      </c>
      <c r="K9" s="59">
        <f>+'24-03-414 Ind. Vivienda Primero'!V15</f>
        <v>0</v>
      </c>
      <c r="L9" s="59">
        <f>+'24-03-414 Ind. Vivienda Primero'!W15</f>
        <v>0</v>
      </c>
      <c r="M9" s="59">
        <f>+'24-03-414 Ind. Vivienda Primero'!X15</f>
        <v>0</v>
      </c>
      <c r="N9" s="59">
        <f>+'24-03-414 Ind. Vivienda Primero'!Y15</f>
        <v>0</v>
      </c>
      <c r="O9" s="59">
        <f>+'24-03-414 Ind. Vivienda Primero'!Z15</f>
        <v>0</v>
      </c>
      <c r="P9" s="59">
        <f>+'24-03-414 Ind. Vivienda Primero'!AA15</f>
        <v>0</v>
      </c>
      <c r="Q9" s="59">
        <f>+'24-03-414 Ind. Vivienda Primero'!AB15</f>
        <v>0</v>
      </c>
      <c r="R9" s="59">
        <f>+'24-03-414 Ind. Vivienda Primero'!AC15</f>
        <v>0</v>
      </c>
      <c r="S9" s="59">
        <f>+'24-03-414 Ind. Vivienda Primero'!AD15</f>
        <v>0</v>
      </c>
      <c r="T9" s="59">
        <f>+'24-03-414 Ind. Vivienda Primero'!AE15</f>
        <v>0</v>
      </c>
      <c r="U9" s="59">
        <f>+'24-03-414 Ind. Vivienda Primero'!AF15</f>
        <v>0</v>
      </c>
      <c r="V9" s="59">
        <f>+'24-03-414 Ind. Vivienda Primero'!AG15</f>
        <v>0</v>
      </c>
      <c r="W9" s="59">
        <f>+'24-03-414 Ind. Vivienda Primero'!AH15</f>
        <v>0</v>
      </c>
      <c r="X9" s="84">
        <f>+'24-03-414 Ind. Vivienda Primero'!AI15</f>
        <v>0</v>
      </c>
      <c r="Y9" s="84">
        <f>+'24-03-414 Ind. Vivienda Primero'!AJ15</f>
        <v>0</v>
      </c>
    </row>
    <row r="10" spans="1:25" ht="24.75" hidden="1" customHeight="1" x14ac:dyDescent="0.25">
      <c r="A10" s="83" t="s">
        <v>48</v>
      </c>
      <c r="B10" s="59">
        <f>+'24-03-414 Ind. Vivienda Primero'!J19</f>
        <v>0</v>
      </c>
      <c r="C10" s="59">
        <f>+'24-03-414 Ind. Vivienda Primero'!K19</f>
        <v>0</v>
      </c>
      <c r="D10" s="59">
        <f>+'24-03-414 Ind. Vivienda Primero'!M19</f>
        <v>0</v>
      </c>
      <c r="E10" s="59">
        <f>+'24-03-414 Ind. Vivienda Primero'!N19</f>
        <v>0</v>
      </c>
      <c r="F10" s="59">
        <f>+'24-03-414 Ind. Vivienda Primero'!O19</f>
        <v>0</v>
      </c>
      <c r="G10" s="59">
        <f>+'24-03-414 Ind. Vivienda Primero'!R19</f>
        <v>0</v>
      </c>
      <c r="H10" s="59">
        <f>+'24-03-414 Ind. Vivienda Primero'!S19</f>
        <v>0</v>
      </c>
      <c r="I10" s="59">
        <f>+'24-03-414 Ind. Vivienda Primero'!T19</f>
        <v>0</v>
      </c>
      <c r="J10" s="59">
        <f>+'24-03-414 Ind. Vivienda Primero'!U19</f>
        <v>0</v>
      </c>
      <c r="K10" s="59">
        <f>+'24-03-414 Ind. Vivienda Primero'!V19</f>
        <v>0</v>
      </c>
      <c r="L10" s="59">
        <f>+'24-03-414 Ind. Vivienda Primero'!W19</f>
        <v>0</v>
      </c>
      <c r="M10" s="59">
        <f>+'24-03-414 Ind. Vivienda Primero'!X19</f>
        <v>0</v>
      </c>
      <c r="N10" s="59">
        <f>+'24-03-414 Ind. Vivienda Primero'!Y19</f>
        <v>0</v>
      </c>
      <c r="O10" s="59">
        <f>+'24-03-414 Ind. Vivienda Primero'!Z19</f>
        <v>0</v>
      </c>
      <c r="P10" s="59">
        <f>+'24-03-414 Ind. Vivienda Primero'!AA19</f>
        <v>0</v>
      </c>
      <c r="Q10" s="59">
        <f>+'24-03-414 Ind. Vivienda Primero'!AB19</f>
        <v>0</v>
      </c>
      <c r="R10" s="59">
        <f>+'24-03-414 Ind. Vivienda Primero'!AC19</f>
        <v>0</v>
      </c>
      <c r="S10" s="59">
        <f>+'24-03-414 Ind. Vivienda Primero'!AD19</f>
        <v>0</v>
      </c>
      <c r="T10" s="59">
        <f>+'24-03-414 Ind. Vivienda Primero'!AE19</f>
        <v>0</v>
      </c>
      <c r="U10" s="59">
        <f>+'24-03-414 Ind. Vivienda Primero'!AF19</f>
        <v>0</v>
      </c>
      <c r="V10" s="59">
        <f>+'24-03-414 Ind. Vivienda Primero'!AG19</f>
        <v>0</v>
      </c>
      <c r="W10" s="59">
        <f>+'24-03-414 Ind. Vivienda Primero'!AH19</f>
        <v>0</v>
      </c>
      <c r="X10" s="84">
        <f>+'24-03-414 Ind. Vivienda Primero'!AI19</f>
        <v>0</v>
      </c>
      <c r="Y10" s="84">
        <f>+'24-03-414 Ind. Vivienda Primero'!AJ19</f>
        <v>0</v>
      </c>
    </row>
    <row r="11" spans="1:25" ht="24.75" hidden="1" customHeight="1" x14ac:dyDescent="0.25">
      <c r="A11" s="83" t="s">
        <v>50</v>
      </c>
      <c r="B11" s="59">
        <f>+'24-03-414 Ind. Vivienda Primero'!J23</f>
        <v>0</v>
      </c>
      <c r="C11" s="59">
        <f>+'24-03-414 Ind. Vivienda Primero'!K23</f>
        <v>0</v>
      </c>
      <c r="D11" s="59">
        <f>+'24-03-414 Ind. Vivienda Primero'!M23</f>
        <v>0</v>
      </c>
      <c r="E11" s="59">
        <f>+'24-03-414 Ind. Vivienda Primero'!N23</f>
        <v>0</v>
      </c>
      <c r="F11" s="59">
        <f>+'24-03-414 Ind. Vivienda Primero'!O23</f>
        <v>0</v>
      </c>
      <c r="G11" s="59">
        <f>+'24-03-414 Ind. Vivienda Primero'!R23</f>
        <v>0</v>
      </c>
      <c r="H11" s="59">
        <f>+'24-03-414 Ind. Vivienda Primero'!S23</f>
        <v>0</v>
      </c>
      <c r="I11" s="59">
        <f>+'24-03-414 Ind. Vivienda Primero'!T23</f>
        <v>0</v>
      </c>
      <c r="J11" s="59">
        <f>+'24-03-414 Ind. Vivienda Primero'!U23</f>
        <v>0</v>
      </c>
      <c r="K11" s="59">
        <f>+'24-03-414 Ind. Vivienda Primero'!V23</f>
        <v>0</v>
      </c>
      <c r="L11" s="59">
        <f>+'24-03-414 Ind. Vivienda Primero'!W23</f>
        <v>0</v>
      </c>
      <c r="M11" s="59">
        <f>+'24-03-414 Ind. Vivienda Primero'!X23</f>
        <v>0</v>
      </c>
      <c r="N11" s="59">
        <f>+'24-03-414 Ind. Vivienda Primero'!Y23</f>
        <v>0</v>
      </c>
      <c r="O11" s="59">
        <f>+'24-03-414 Ind. Vivienda Primero'!Z23</f>
        <v>0</v>
      </c>
      <c r="P11" s="59">
        <f>+'24-03-414 Ind. Vivienda Primero'!AA23</f>
        <v>0</v>
      </c>
      <c r="Q11" s="59">
        <f>+'24-03-414 Ind. Vivienda Primero'!AB23</f>
        <v>0</v>
      </c>
      <c r="R11" s="59">
        <f>+'24-03-414 Ind. Vivienda Primero'!AC23</f>
        <v>0</v>
      </c>
      <c r="S11" s="59">
        <f>+'24-03-414 Ind. Vivienda Primero'!AD23</f>
        <v>0</v>
      </c>
      <c r="T11" s="59">
        <f>+'24-03-414 Ind. Vivienda Primero'!AE23</f>
        <v>0</v>
      </c>
      <c r="U11" s="59">
        <f>+'24-03-414 Ind. Vivienda Primero'!AF23</f>
        <v>0</v>
      </c>
      <c r="V11" s="59">
        <f>+'24-03-414 Ind. Vivienda Primero'!AG23</f>
        <v>0</v>
      </c>
      <c r="W11" s="59">
        <f>+'24-03-414 Ind. Vivienda Primero'!AH23</f>
        <v>0</v>
      </c>
      <c r="X11" s="84">
        <f>+'24-03-414 Ind. Vivienda Primero'!AI23</f>
        <v>0</v>
      </c>
      <c r="Y11" s="84">
        <f>+'24-03-414 Ind. Vivienda Primero'!AJ23</f>
        <v>0</v>
      </c>
    </row>
    <row r="12" spans="1:25" ht="24.75" hidden="1" customHeight="1" x14ac:dyDescent="0.25">
      <c r="A12" s="83" t="s">
        <v>52</v>
      </c>
      <c r="B12" s="59">
        <f>+'24-03-414 Ind. Vivienda Primero'!J27</f>
        <v>0</v>
      </c>
      <c r="C12" s="59">
        <f>+'24-03-414 Ind. Vivienda Primero'!K27</f>
        <v>0</v>
      </c>
      <c r="D12" s="59">
        <f>+'24-03-414 Ind. Vivienda Primero'!M27</f>
        <v>0</v>
      </c>
      <c r="E12" s="59">
        <f>+'24-03-414 Ind. Vivienda Primero'!N27</f>
        <v>0</v>
      </c>
      <c r="F12" s="59">
        <f>+'24-03-414 Ind. Vivienda Primero'!O27</f>
        <v>0</v>
      </c>
      <c r="G12" s="59">
        <f>+'24-03-414 Ind. Vivienda Primero'!R27</f>
        <v>0</v>
      </c>
      <c r="H12" s="59">
        <f>+'24-03-414 Ind. Vivienda Primero'!S27</f>
        <v>0</v>
      </c>
      <c r="I12" s="59">
        <f>+'24-03-414 Ind. Vivienda Primero'!T27</f>
        <v>0</v>
      </c>
      <c r="J12" s="59">
        <f>+'24-03-414 Ind. Vivienda Primero'!U27</f>
        <v>0</v>
      </c>
      <c r="K12" s="59">
        <f>+'24-03-414 Ind. Vivienda Primero'!V27</f>
        <v>0</v>
      </c>
      <c r="L12" s="59">
        <f>+'24-03-414 Ind. Vivienda Primero'!W27</f>
        <v>0</v>
      </c>
      <c r="M12" s="59">
        <f>+'24-03-414 Ind. Vivienda Primero'!X27</f>
        <v>0</v>
      </c>
      <c r="N12" s="59">
        <f>+'24-03-414 Ind. Vivienda Primero'!Y27</f>
        <v>0</v>
      </c>
      <c r="O12" s="59">
        <f>+'24-03-414 Ind. Vivienda Primero'!Z27</f>
        <v>0</v>
      </c>
      <c r="P12" s="59">
        <f>+'24-03-414 Ind. Vivienda Primero'!AA27</f>
        <v>0</v>
      </c>
      <c r="Q12" s="59">
        <f>+'24-03-414 Ind. Vivienda Primero'!AB27</f>
        <v>0</v>
      </c>
      <c r="R12" s="59">
        <f>+'24-03-414 Ind. Vivienda Primero'!AC27</f>
        <v>0</v>
      </c>
      <c r="S12" s="59">
        <f>+'24-03-414 Ind. Vivienda Primero'!AD27</f>
        <v>0</v>
      </c>
      <c r="T12" s="59">
        <f>+'24-03-414 Ind. Vivienda Primero'!AE27</f>
        <v>0</v>
      </c>
      <c r="U12" s="59">
        <f>+'24-03-414 Ind. Vivienda Primero'!AF27</f>
        <v>0</v>
      </c>
      <c r="V12" s="59">
        <f>+'24-03-414 Ind. Vivienda Primero'!AG27</f>
        <v>0</v>
      </c>
      <c r="W12" s="59">
        <f>+'24-03-414 Ind. Vivienda Primero'!AH27</f>
        <v>0</v>
      </c>
      <c r="X12" s="84">
        <f>+'24-03-414 Ind. Vivienda Primero'!AI27</f>
        <v>0</v>
      </c>
      <c r="Y12" s="84">
        <f>+'24-03-414 Ind. Vivienda Primero'!AJ27</f>
        <v>0</v>
      </c>
    </row>
    <row r="13" spans="1:25" ht="24.75" hidden="1" customHeight="1" x14ac:dyDescent="0.25">
      <c r="A13" s="83" t="s">
        <v>54</v>
      </c>
      <c r="B13" s="59">
        <f>+'24-03-414 Ind. Vivienda Primero'!J31</f>
        <v>0</v>
      </c>
      <c r="C13" s="59">
        <f>+'24-03-414 Ind. Vivienda Primero'!K31</f>
        <v>0</v>
      </c>
      <c r="D13" s="59">
        <f>+'24-03-414 Ind. Vivienda Primero'!M31</f>
        <v>0</v>
      </c>
      <c r="E13" s="59">
        <f>+'24-03-414 Ind. Vivienda Primero'!N31</f>
        <v>0</v>
      </c>
      <c r="F13" s="59">
        <f>+'24-03-414 Ind. Vivienda Primero'!O31</f>
        <v>0</v>
      </c>
      <c r="G13" s="59">
        <f>+'24-03-414 Ind. Vivienda Primero'!R31</f>
        <v>0</v>
      </c>
      <c r="H13" s="59">
        <f>+'24-03-414 Ind. Vivienda Primero'!S31</f>
        <v>0</v>
      </c>
      <c r="I13" s="59">
        <f>+'24-03-414 Ind. Vivienda Primero'!T31</f>
        <v>0</v>
      </c>
      <c r="J13" s="59">
        <f>+'24-03-414 Ind. Vivienda Primero'!U31</f>
        <v>0</v>
      </c>
      <c r="K13" s="59">
        <f>+'24-03-414 Ind. Vivienda Primero'!V31</f>
        <v>0</v>
      </c>
      <c r="L13" s="59">
        <f>+'24-03-414 Ind. Vivienda Primero'!W31</f>
        <v>0</v>
      </c>
      <c r="M13" s="59">
        <f>+'24-03-414 Ind. Vivienda Primero'!X31</f>
        <v>0</v>
      </c>
      <c r="N13" s="59">
        <f>+'24-03-414 Ind. Vivienda Primero'!Y31</f>
        <v>0</v>
      </c>
      <c r="O13" s="59">
        <f>+'24-03-414 Ind. Vivienda Primero'!Z31</f>
        <v>0</v>
      </c>
      <c r="P13" s="59">
        <f>+'24-03-414 Ind. Vivienda Primero'!AA31</f>
        <v>0</v>
      </c>
      <c r="Q13" s="59">
        <f>+'24-03-414 Ind. Vivienda Primero'!AB31</f>
        <v>0</v>
      </c>
      <c r="R13" s="59">
        <f>+'24-03-414 Ind. Vivienda Primero'!AC31</f>
        <v>0</v>
      </c>
      <c r="S13" s="59">
        <f>+'24-03-414 Ind. Vivienda Primero'!AD31</f>
        <v>0</v>
      </c>
      <c r="T13" s="59">
        <f>+'24-03-414 Ind. Vivienda Primero'!AE31</f>
        <v>0</v>
      </c>
      <c r="U13" s="59">
        <f>+'24-03-414 Ind. Vivienda Primero'!AF31</f>
        <v>0</v>
      </c>
      <c r="V13" s="59">
        <f>+'24-03-414 Ind. Vivienda Primero'!AG31</f>
        <v>0</v>
      </c>
      <c r="W13" s="59">
        <f>+'24-03-414 Ind. Vivienda Primero'!AH31</f>
        <v>0</v>
      </c>
      <c r="X13" s="84">
        <f>+'24-03-414 Ind. Vivienda Primero'!AI31</f>
        <v>0</v>
      </c>
      <c r="Y13" s="84">
        <f>+'24-03-414 Ind. Vivienda Primero'!AJ31</f>
        <v>0</v>
      </c>
    </row>
    <row r="14" spans="1:25" ht="24.75" hidden="1" customHeight="1" x14ac:dyDescent="0.25">
      <c r="A14" s="83" t="s">
        <v>56</v>
      </c>
      <c r="B14" s="59">
        <f>+'24-03-414 Ind. Vivienda Primero'!J35</f>
        <v>0</v>
      </c>
      <c r="C14" s="59">
        <f>+'24-03-414 Ind. Vivienda Primero'!K35</f>
        <v>0</v>
      </c>
      <c r="D14" s="59">
        <f>+'24-03-414 Ind. Vivienda Primero'!M35</f>
        <v>0</v>
      </c>
      <c r="E14" s="59">
        <f>+'24-03-414 Ind. Vivienda Primero'!N35</f>
        <v>0</v>
      </c>
      <c r="F14" s="59">
        <f>+'24-03-414 Ind. Vivienda Primero'!O35</f>
        <v>0</v>
      </c>
      <c r="G14" s="59">
        <f>+'24-03-414 Ind. Vivienda Primero'!R35</f>
        <v>0</v>
      </c>
      <c r="H14" s="59">
        <f>+'24-03-414 Ind. Vivienda Primero'!S35</f>
        <v>0</v>
      </c>
      <c r="I14" s="59">
        <f>+'24-03-414 Ind. Vivienda Primero'!T35</f>
        <v>0</v>
      </c>
      <c r="J14" s="59">
        <f>+'24-03-414 Ind. Vivienda Primero'!U35</f>
        <v>0</v>
      </c>
      <c r="K14" s="59">
        <f>+'24-03-414 Ind. Vivienda Primero'!V35</f>
        <v>0</v>
      </c>
      <c r="L14" s="59">
        <f>+'24-03-414 Ind. Vivienda Primero'!W35</f>
        <v>0</v>
      </c>
      <c r="M14" s="59">
        <f>+'24-03-414 Ind. Vivienda Primero'!X35</f>
        <v>0</v>
      </c>
      <c r="N14" s="59">
        <f>+'24-03-414 Ind. Vivienda Primero'!Y35</f>
        <v>0</v>
      </c>
      <c r="O14" s="59">
        <f>+'24-03-414 Ind. Vivienda Primero'!Z35</f>
        <v>0</v>
      </c>
      <c r="P14" s="59">
        <f>+'24-03-414 Ind. Vivienda Primero'!AA35</f>
        <v>0</v>
      </c>
      <c r="Q14" s="59">
        <f>+'24-03-414 Ind. Vivienda Primero'!AB35</f>
        <v>0</v>
      </c>
      <c r="R14" s="59">
        <f>+'24-03-414 Ind. Vivienda Primero'!AC35</f>
        <v>0</v>
      </c>
      <c r="S14" s="59">
        <f>+'24-03-414 Ind. Vivienda Primero'!AD35</f>
        <v>0</v>
      </c>
      <c r="T14" s="59">
        <f>+'24-03-414 Ind. Vivienda Primero'!AE35</f>
        <v>0</v>
      </c>
      <c r="U14" s="59">
        <f>+'24-03-414 Ind. Vivienda Primero'!AF35</f>
        <v>0</v>
      </c>
      <c r="V14" s="59">
        <f>+'24-03-414 Ind. Vivienda Primero'!AG35</f>
        <v>0</v>
      </c>
      <c r="W14" s="59">
        <f>+'24-03-414 Ind. Vivienda Primero'!AH35</f>
        <v>0</v>
      </c>
      <c r="X14" s="84">
        <f>+'24-03-414 Ind. Vivienda Primero'!AI35</f>
        <v>0</v>
      </c>
      <c r="Y14" s="84">
        <f>+'24-03-414 Ind. Vivienda Primero'!AJ35</f>
        <v>0</v>
      </c>
    </row>
    <row r="15" spans="1:25" ht="24.75" hidden="1" customHeight="1" x14ac:dyDescent="0.25">
      <c r="A15" s="83" t="s">
        <v>58</v>
      </c>
      <c r="B15" s="59">
        <f>+'24-03-414 Ind. Vivienda Primero'!J39</f>
        <v>0</v>
      </c>
      <c r="C15" s="59">
        <f>+'24-03-414 Ind. Vivienda Primero'!K39</f>
        <v>0</v>
      </c>
      <c r="D15" s="59">
        <f>+'24-03-414 Ind. Vivienda Primero'!M39</f>
        <v>0</v>
      </c>
      <c r="E15" s="59">
        <f>+'24-03-414 Ind. Vivienda Primero'!N39</f>
        <v>0</v>
      </c>
      <c r="F15" s="59">
        <f>+'24-03-414 Ind. Vivienda Primero'!O39</f>
        <v>0</v>
      </c>
      <c r="G15" s="59">
        <f>+'24-03-414 Ind. Vivienda Primero'!R39</f>
        <v>0</v>
      </c>
      <c r="H15" s="59">
        <f>+'24-03-414 Ind. Vivienda Primero'!S39</f>
        <v>0</v>
      </c>
      <c r="I15" s="59">
        <f>+'24-03-414 Ind. Vivienda Primero'!T39</f>
        <v>0</v>
      </c>
      <c r="J15" s="59">
        <f>+'24-03-414 Ind. Vivienda Primero'!U39</f>
        <v>0</v>
      </c>
      <c r="K15" s="59">
        <f>+'24-03-414 Ind. Vivienda Primero'!V39</f>
        <v>0</v>
      </c>
      <c r="L15" s="59">
        <f>+'24-03-414 Ind. Vivienda Primero'!W39</f>
        <v>0</v>
      </c>
      <c r="M15" s="59">
        <f>+'24-03-414 Ind. Vivienda Primero'!X39</f>
        <v>0</v>
      </c>
      <c r="N15" s="59">
        <f>+'24-03-414 Ind. Vivienda Primero'!Y39</f>
        <v>0</v>
      </c>
      <c r="O15" s="59">
        <f>+'24-03-414 Ind. Vivienda Primero'!Z39</f>
        <v>0</v>
      </c>
      <c r="P15" s="59">
        <f>+'24-03-414 Ind. Vivienda Primero'!AA39</f>
        <v>0</v>
      </c>
      <c r="Q15" s="59">
        <f>+'24-03-414 Ind. Vivienda Primero'!AB39</f>
        <v>0</v>
      </c>
      <c r="R15" s="59">
        <f>+'24-03-414 Ind. Vivienda Primero'!AC39</f>
        <v>0</v>
      </c>
      <c r="S15" s="59">
        <f>+'24-03-414 Ind. Vivienda Primero'!AD39</f>
        <v>0</v>
      </c>
      <c r="T15" s="59">
        <f>+'24-03-414 Ind. Vivienda Primero'!AE39</f>
        <v>0</v>
      </c>
      <c r="U15" s="59">
        <f>+'24-03-414 Ind. Vivienda Primero'!AF39</f>
        <v>0</v>
      </c>
      <c r="V15" s="59">
        <f>+'24-03-414 Ind. Vivienda Primero'!AG39</f>
        <v>0</v>
      </c>
      <c r="W15" s="59">
        <f>+'24-03-414 Ind. Vivienda Primero'!AH39</f>
        <v>0</v>
      </c>
      <c r="X15" s="84">
        <f>+'24-03-414 Ind. Vivienda Primero'!AI39</f>
        <v>0</v>
      </c>
      <c r="Y15" s="84">
        <f>+'24-03-414 Ind. Vivienda Primero'!AJ39</f>
        <v>0</v>
      </c>
    </row>
    <row r="16" spans="1:25" ht="24.75" hidden="1" customHeight="1" x14ac:dyDescent="0.25">
      <c r="A16" s="83" t="s">
        <v>60</v>
      </c>
      <c r="B16" s="59">
        <f>+'24-03-414 Ind. Vivienda Primero'!J43</f>
        <v>0</v>
      </c>
      <c r="C16" s="59">
        <f>+'24-03-414 Ind. Vivienda Primero'!K43</f>
        <v>0</v>
      </c>
      <c r="D16" s="59">
        <f>+'24-03-414 Ind. Vivienda Primero'!M43</f>
        <v>0</v>
      </c>
      <c r="E16" s="59">
        <f>+'24-03-414 Ind. Vivienda Primero'!N43</f>
        <v>0</v>
      </c>
      <c r="F16" s="59">
        <f>+'24-03-414 Ind. Vivienda Primero'!O43</f>
        <v>0</v>
      </c>
      <c r="G16" s="59">
        <f>+'24-03-414 Ind. Vivienda Primero'!R43</f>
        <v>0</v>
      </c>
      <c r="H16" s="59">
        <f>+'24-03-414 Ind. Vivienda Primero'!S43</f>
        <v>0</v>
      </c>
      <c r="I16" s="59">
        <f>+'24-03-414 Ind. Vivienda Primero'!T43</f>
        <v>0</v>
      </c>
      <c r="J16" s="59">
        <f>+'24-03-414 Ind. Vivienda Primero'!U43</f>
        <v>0</v>
      </c>
      <c r="K16" s="59">
        <f>+'24-03-414 Ind. Vivienda Primero'!V43</f>
        <v>0</v>
      </c>
      <c r="L16" s="59">
        <f>+'24-03-414 Ind. Vivienda Primero'!W43</f>
        <v>0</v>
      </c>
      <c r="M16" s="59">
        <f>+'24-03-414 Ind. Vivienda Primero'!X43</f>
        <v>0</v>
      </c>
      <c r="N16" s="59">
        <f>+'24-03-414 Ind. Vivienda Primero'!Y43</f>
        <v>0</v>
      </c>
      <c r="O16" s="59">
        <f>+'24-03-414 Ind. Vivienda Primero'!Z43</f>
        <v>0</v>
      </c>
      <c r="P16" s="59">
        <f>+'24-03-414 Ind. Vivienda Primero'!AA43</f>
        <v>0</v>
      </c>
      <c r="Q16" s="59">
        <f>+'24-03-414 Ind. Vivienda Primero'!AB43</f>
        <v>0</v>
      </c>
      <c r="R16" s="59">
        <f>+'24-03-414 Ind. Vivienda Primero'!AC43</f>
        <v>0</v>
      </c>
      <c r="S16" s="59">
        <f>+'24-03-414 Ind. Vivienda Primero'!AD43</f>
        <v>0</v>
      </c>
      <c r="T16" s="59">
        <f>+'24-03-414 Ind. Vivienda Primero'!AE43</f>
        <v>0</v>
      </c>
      <c r="U16" s="59">
        <f>+'24-03-414 Ind. Vivienda Primero'!AF43</f>
        <v>0</v>
      </c>
      <c r="V16" s="59">
        <f>+'24-03-414 Ind. Vivienda Primero'!AG43</f>
        <v>0</v>
      </c>
      <c r="W16" s="59">
        <f>+'24-03-414 Ind. Vivienda Primero'!AH43</f>
        <v>0</v>
      </c>
      <c r="X16" s="84">
        <f>+'24-03-414 Ind. Vivienda Primero'!AI43</f>
        <v>0</v>
      </c>
      <c r="Y16" s="84">
        <f>+'24-03-414 Ind. Vivienda Primero'!AJ43</f>
        <v>0</v>
      </c>
    </row>
    <row r="17" spans="1:25" ht="24.75" hidden="1" customHeight="1" x14ac:dyDescent="0.25">
      <c r="A17" s="83" t="s">
        <v>62</v>
      </c>
      <c r="B17" s="59">
        <f>+'24-03-414 Ind. Vivienda Primero'!J47</f>
        <v>0</v>
      </c>
      <c r="C17" s="59">
        <f>+'24-03-414 Ind. Vivienda Primero'!K47</f>
        <v>0</v>
      </c>
      <c r="D17" s="59">
        <f>+'24-03-414 Ind. Vivienda Primero'!M47</f>
        <v>0</v>
      </c>
      <c r="E17" s="59">
        <f>+'24-03-414 Ind. Vivienda Primero'!N47</f>
        <v>0</v>
      </c>
      <c r="F17" s="59">
        <f>+'24-03-414 Ind. Vivienda Primero'!O47</f>
        <v>0</v>
      </c>
      <c r="G17" s="59">
        <f>+'24-03-414 Ind. Vivienda Primero'!R47</f>
        <v>0</v>
      </c>
      <c r="H17" s="59">
        <f>+'24-03-414 Ind. Vivienda Primero'!S47</f>
        <v>0</v>
      </c>
      <c r="I17" s="59">
        <f>+'24-03-414 Ind. Vivienda Primero'!T47</f>
        <v>0</v>
      </c>
      <c r="J17" s="59">
        <f>+'24-03-414 Ind. Vivienda Primero'!U47</f>
        <v>0</v>
      </c>
      <c r="K17" s="59">
        <f>+'24-03-414 Ind. Vivienda Primero'!V47</f>
        <v>0</v>
      </c>
      <c r="L17" s="59">
        <f>+'24-03-414 Ind. Vivienda Primero'!W47</f>
        <v>0</v>
      </c>
      <c r="M17" s="59">
        <f>+'24-03-414 Ind. Vivienda Primero'!X47</f>
        <v>0</v>
      </c>
      <c r="N17" s="59">
        <f>+'24-03-414 Ind. Vivienda Primero'!Y47</f>
        <v>0</v>
      </c>
      <c r="O17" s="59">
        <f>+'24-03-414 Ind. Vivienda Primero'!Z47</f>
        <v>0</v>
      </c>
      <c r="P17" s="59">
        <f>+'24-03-414 Ind. Vivienda Primero'!AA47</f>
        <v>0</v>
      </c>
      <c r="Q17" s="59">
        <f>+'24-03-414 Ind. Vivienda Primero'!AB47</f>
        <v>0</v>
      </c>
      <c r="R17" s="59">
        <f>+'24-03-414 Ind. Vivienda Primero'!AC47</f>
        <v>0</v>
      </c>
      <c r="S17" s="59">
        <f>+'24-03-414 Ind. Vivienda Primero'!AD47</f>
        <v>0</v>
      </c>
      <c r="T17" s="59">
        <f>+'24-03-414 Ind. Vivienda Primero'!AE47</f>
        <v>0</v>
      </c>
      <c r="U17" s="59">
        <f>+'24-03-414 Ind. Vivienda Primero'!AF47</f>
        <v>0</v>
      </c>
      <c r="V17" s="59">
        <f>+'24-03-414 Ind. Vivienda Primero'!AG47</f>
        <v>0</v>
      </c>
      <c r="W17" s="59">
        <f>+'24-03-414 Ind. Vivienda Primero'!AH47</f>
        <v>0</v>
      </c>
      <c r="X17" s="84">
        <f>+'24-03-414 Ind. Vivienda Primero'!AI47</f>
        <v>0</v>
      </c>
      <c r="Y17" s="84">
        <f>+'24-03-414 Ind. Vivienda Primero'!AJ44</f>
        <v>0</v>
      </c>
    </row>
    <row r="18" spans="1:25" ht="24.75" hidden="1" customHeight="1" x14ac:dyDescent="0.25">
      <c r="A18" s="83" t="s">
        <v>64</v>
      </c>
      <c r="B18" s="59">
        <f>+'24-03-414 Ind. Vivienda Primero'!J51</f>
        <v>0</v>
      </c>
      <c r="C18" s="59">
        <f>+'24-03-414 Ind. Vivienda Primero'!K51</f>
        <v>0</v>
      </c>
      <c r="D18" s="59">
        <f>+'24-03-414 Ind. Vivienda Primero'!M51</f>
        <v>0</v>
      </c>
      <c r="E18" s="59">
        <f>+'24-03-414 Ind. Vivienda Primero'!N51</f>
        <v>0</v>
      </c>
      <c r="F18" s="59">
        <f>+'24-03-414 Ind. Vivienda Primero'!O51</f>
        <v>0</v>
      </c>
      <c r="G18" s="59">
        <f>+'24-03-414 Ind. Vivienda Primero'!R51</f>
        <v>0</v>
      </c>
      <c r="H18" s="59">
        <f>+'24-03-414 Ind. Vivienda Primero'!S51</f>
        <v>0</v>
      </c>
      <c r="I18" s="59">
        <f>+'24-03-414 Ind. Vivienda Primero'!T51</f>
        <v>0</v>
      </c>
      <c r="J18" s="59">
        <f>+'24-03-414 Ind. Vivienda Primero'!U51</f>
        <v>0</v>
      </c>
      <c r="K18" s="59">
        <f>+'24-03-414 Ind. Vivienda Primero'!V51</f>
        <v>0</v>
      </c>
      <c r="L18" s="59">
        <f>+'24-03-414 Ind. Vivienda Primero'!W51</f>
        <v>0</v>
      </c>
      <c r="M18" s="59">
        <f>+'24-03-414 Ind. Vivienda Primero'!X51</f>
        <v>0</v>
      </c>
      <c r="N18" s="59">
        <f>+'24-03-414 Ind. Vivienda Primero'!Y51</f>
        <v>0</v>
      </c>
      <c r="O18" s="59">
        <f>+'24-03-414 Ind. Vivienda Primero'!Z51</f>
        <v>0</v>
      </c>
      <c r="P18" s="59">
        <f>+'24-03-414 Ind. Vivienda Primero'!AA51</f>
        <v>0</v>
      </c>
      <c r="Q18" s="59">
        <f>+'24-03-414 Ind. Vivienda Primero'!AB51</f>
        <v>0</v>
      </c>
      <c r="R18" s="59">
        <f>+'24-03-414 Ind. Vivienda Primero'!AC51</f>
        <v>0</v>
      </c>
      <c r="S18" s="59">
        <f>+'24-03-414 Ind. Vivienda Primero'!AD51</f>
        <v>0</v>
      </c>
      <c r="T18" s="59">
        <f>+'24-03-414 Ind. Vivienda Primero'!AE51</f>
        <v>0</v>
      </c>
      <c r="U18" s="59">
        <f>+'24-03-414 Ind. Vivienda Primero'!AF51</f>
        <v>0</v>
      </c>
      <c r="V18" s="59">
        <f>+'24-03-414 Ind. Vivienda Primero'!AG51</f>
        <v>0</v>
      </c>
      <c r="W18" s="59">
        <f>+'24-03-414 Ind. Vivienda Primero'!AH51</f>
        <v>0</v>
      </c>
      <c r="X18" s="84">
        <f>+'24-03-414 Ind. Vivienda Primero'!AI51</f>
        <v>0</v>
      </c>
      <c r="Y18" s="84">
        <f>+'24-03-414 Ind. Vivienda Primero'!AJ51</f>
        <v>0</v>
      </c>
    </row>
    <row r="19" spans="1:25" ht="24.75" hidden="1" customHeight="1" x14ac:dyDescent="0.25">
      <c r="A19" s="83" t="s">
        <v>66</v>
      </c>
      <c r="B19" s="59">
        <f>+'24-03-414 Ind. Vivienda Primero'!J55</f>
        <v>0</v>
      </c>
      <c r="C19" s="59">
        <f>+'24-03-414 Ind. Vivienda Primero'!K55</f>
        <v>0</v>
      </c>
      <c r="D19" s="59">
        <f>+'24-03-414 Ind. Vivienda Primero'!M55</f>
        <v>0</v>
      </c>
      <c r="E19" s="59">
        <f>+'24-03-414 Ind. Vivienda Primero'!N55</f>
        <v>0</v>
      </c>
      <c r="F19" s="59">
        <f>+'24-03-414 Ind. Vivienda Primero'!O55</f>
        <v>0</v>
      </c>
      <c r="G19" s="59">
        <f>+'24-03-414 Ind. Vivienda Primero'!R55</f>
        <v>0</v>
      </c>
      <c r="H19" s="59">
        <f>+'24-03-414 Ind. Vivienda Primero'!S55</f>
        <v>0</v>
      </c>
      <c r="I19" s="59">
        <f>+'24-03-414 Ind. Vivienda Primero'!T55</f>
        <v>0</v>
      </c>
      <c r="J19" s="59">
        <f>+'24-03-414 Ind. Vivienda Primero'!U55</f>
        <v>0</v>
      </c>
      <c r="K19" s="59">
        <f>+'24-03-414 Ind. Vivienda Primero'!V55</f>
        <v>0</v>
      </c>
      <c r="L19" s="59">
        <f>+'24-03-414 Ind. Vivienda Primero'!W55</f>
        <v>0</v>
      </c>
      <c r="M19" s="59">
        <f>+'24-03-414 Ind. Vivienda Primero'!X55</f>
        <v>0</v>
      </c>
      <c r="N19" s="59">
        <f>+'24-03-414 Ind. Vivienda Primero'!Y55</f>
        <v>0</v>
      </c>
      <c r="O19" s="59">
        <f>+'24-03-414 Ind. Vivienda Primero'!Z55</f>
        <v>0</v>
      </c>
      <c r="P19" s="59">
        <f>+'24-03-414 Ind. Vivienda Primero'!AA55</f>
        <v>0</v>
      </c>
      <c r="Q19" s="59">
        <f>+'24-03-414 Ind. Vivienda Primero'!AB55</f>
        <v>0</v>
      </c>
      <c r="R19" s="59">
        <f>+'24-03-414 Ind. Vivienda Primero'!AC55</f>
        <v>0</v>
      </c>
      <c r="S19" s="59">
        <f>+'24-03-414 Ind. Vivienda Primero'!AD55</f>
        <v>0</v>
      </c>
      <c r="T19" s="59">
        <f>+'24-03-414 Ind. Vivienda Primero'!AE55</f>
        <v>0</v>
      </c>
      <c r="U19" s="59">
        <f>+'24-03-414 Ind. Vivienda Primero'!AF55</f>
        <v>0</v>
      </c>
      <c r="V19" s="59">
        <f>+'24-03-414 Ind. Vivienda Primero'!AG55</f>
        <v>0</v>
      </c>
      <c r="W19" s="59">
        <f>+'24-03-414 Ind. Vivienda Primero'!AH55</f>
        <v>0</v>
      </c>
      <c r="X19" s="84">
        <f>+'24-03-414 Ind. Vivienda Primero'!AI55</f>
        <v>0</v>
      </c>
      <c r="Y19" s="84">
        <f>+'24-03-414 Ind. Vivienda Primero'!AJ55</f>
        <v>0</v>
      </c>
    </row>
    <row r="20" spans="1:25" ht="24.75" hidden="1" customHeight="1" x14ac:dyDescent="0.25">
      <c r="A20" s="85" t="s">
        <v>68</v>
      </c>
      <c r="B20" s="59">
        <f>+'24-03-414 Ind. Vivienda Primero'!J59</f>
        <v>0</v>
      </c>
      <c r="C20" s="59">
        <f>+'24-03-414 Ind. Vivienda Primero'!K59</f>
        <v>0</v>
      </c>
      <c r="D20" s="59">
        <f>+'24-03-414 Ind. Vivienda Primero'!M59</f>
        <v>0</v>
      </c>
      <c r="E20" s="59">
        <f>+'24-03-414 Ind. Vivienda Primero'!N59</f>
        <v>0</v>
      </c>
      <c r="F20" s="59">
        <f>+'24-03-414 Ind. Vivienda Primero'!O59</f>
        <v>0</v>
      </c>
      <c r="G20" s="59">
        <f>+'24-03-414 Ind. Vivienda Primero'!R59</f>
        <v>0</v>
      </c>
      <c r="H20" s="59">
        <f>+'24-03-414 Ind. Vivienda Primero'!S59</f>
        <v>0</v>
      </c>
      <c r="I20" s="59">
        <f>+'24-03-414 Ind. Vivienda Primero'!T59</f>
        <v>0</v>
      </c>
      <c r="J20" s="59">
        <f>+'24-03-414 Ind. Vivienda Primero'!U59</f>
        <v>0</v>
      </c>
      <c r="K20" s="59">
        <f>+'24-03-414 Ind. Vivienda Primero'!V59</f>
        <v>0</v>
      </c>
      <c r="L20" s="59">
        <f>+'24-03-414 Ind. Vivienda Primero'!W59</f>
        <v>0</v>
      </c>
      <c r="M20" s="59">
        <f>+'24-03-414 Ind. Vivienda Primero'!X59</f>
        <v>0</v>
      </c>
      <c r="N20" s="59">
        <f>+'24-03-414 Ind. Vivienda Primero'!Y59</f>
        <v>0</v>
      </c>
      <c r="O20" s="59">
        <f>+'24-03-414 Ind. Vivienda Primero'!Z59</f>
        <v>0</v>
      </c>
      <c r="P20" s="59">
        <f>+'24-03-414 Ind. Vivienda Primero'!AA59</f>
        <v>0</v>
      </c>
      <c r="Q20" s="59">
        <f>+'24-03-414 Ind. Vivienda Primero'!AB59</f>
        <v>0</v>
      </c>
      <c r="R20" s="59">
        <f>+'24-03-414 Ind. Vivienda Primero'!AC59</f>
        <v>0</v>
      </c>
      <c r="S20" s="59">
        <f>+'24-03-414 Ind. Vivienda Primero'!AD59</f>
        <v>0</v>
      </c>
      <c r="T20" s="59">
        <f>+'24-03-414 Ind. Vivienda Primero'!AE59</f>
        <v>0</v>
      </c>
      <c r="U20" s="59">
        <f>+'24-03-414 Ind. Vivienda Primero'!AF59</f>
        <v>0</v>
      </c>
      <c r="V20" s="59">
        <f>+'24-03-414 Ind. Vivienda Primero'!AG59</f>
        <v>0</v>
      </c>
      <c r="W20" s="59">
        <f>+'24-03-414 Ind. Vivienda Primero'!AH59</f>
        <v>0</v>
      </c>
      <c r="X20" s="84">
        <f>+'24-03-414 Ind. Vivienda Primero'!AI59</f>
        <v>0</v>
      </c>
      <c r="Y20" s="84">
        <f>+'24-03-414 Ind. Vivienda Primero'!AJ59</f>
        <v>0</v>
      </c>
    </row>
    <row r="21" spans="1:25" ht="24.75" hidden="1" customHeight="1" x14ac:dyDescent="0.25">
      <c r="A21" s="85" t="s">
        <v>70</v>
      </c>
      <c r="B21" s="59">
        <f>+'24-03-414 Ind. Vivienda Primero'!J63</f>
        <v>0</v>
      </c>
      <c r="C21" s="59">
        <f>+'24-03-414 Ind. Vivienda Primero'!K63</f>
        <v>0</v>
      </c>
      <c r="D21" s="59">
        <f>+'24-03-414 Ind. Vivienda Primero'!M63</f>
        <v>0</v>
      </c>
      <c r="E21" s="59">
        <f>+'24-03-414 Ind. Vivienda Primero'!N63</f>
        <v>0</v>
      </c>
      <c r="F21" s="59">
        <f>+'24-03-414 Ind. Vivienda Primero'!O63</f>
        <v>0</v>
      </c>
      <c r="G21" s="59">
        <f>+'24-03-414 Ind. Vivienda Primero'!R63</f>
        <v>0</v>
      </c>
      <c r="H21" s="59">
        <f>+'24-03-414 Ind. Vivienda Primero'!S63</f>
        <v>0</v>
      </c>
      <c r="I21" s="59">
        <f>+'24-03-414 Ind. Vivienda Primero'!T63</f>
        <v>0</v>
      </c>
      <c r="J21" s="59">
        <f>+'24-03-414 Ind. Vivienda Primero'!U63</f>
        <v>0</v>
      </c>
      <c r="K21" s="59">
        <f>+'24-03-414 Ind. Vivienda Primero'!V63</f>
        <v>0</v>
      </c>
      <c r="L21" s="59">
        <f>+'24-03-414 Ind. Vivienda Primero'!W63</f>
        <v>0</v>
      </c>
      <c r="M21" s="59">
        <f>+'24-03-414 Ind. Vivienda Primero'!X63</f>
        <v>0</v>
      </c>
      <c r="N21" s="59">
        <f>+'24-03-414 Ind. Vivienda Primero'!Y63</f>
        <v>0</v>
      </c>
      <c r="O21" s="59">
        <f>+'24-03-414 Ind. Vivienda Primero'!Z63</f>
        <v>0</v>
      </c>
      <c r="P21" s="59">
        <f>+'24-03-414 Ind. Vivienda Primero'!AA63</f>
        <v>0</v>
      </c>
      <c r="Q21" s="59">
        <f>+'24-03-414 Ind. Vivienda Primero'!AB63</f>
        <v>0</v>
      </c>
      <c r="R21" s="59">
        <f>+'24-03-414 Ind. Vivienda Primero'!AC63</f>
        <v>0</v>
      </c>
      <c r="S21" s="59">
        <f>+'24-03-414 Ind. Vivienda Primero'!AD63</f>
        <v>0</v>
      </c>
      <c r="T21" s="59">
        <f>+'24-03-414 Ind. Vivienda Primero'!AE63</f>
        <v>0</v>
      </c>
      <c r="U21" s="59">
        <f>+'24-03-414 Ind. Vivienda Primero'!AF63</f>
        <v>0</v>
      </c>
      <c r="V21" s="59">
        <f>+'24-03-414 Ind. Vivienda Primero'!AG63</f>
        <v>0</v>
      </c>
      <c r="W21" s="59">
        <f>+'24-03-414 Ind. Vivienda Primero'!AH63</f>
        <v>0</v>
      </c>
      <c r="X21" s="84">
        <f>+'24-03-414 Ind. Vivienda Primero'!AI63</f>
        <v>0</v>
      </c>
      <c r="Y21" s="84">
        <f>+'24-03-414 Ind. Vivienda Primero'!AJ63</f>
        <v>0</v>
      </c>
    </row>
    <row r="22" spans="1:25" ht="24.75" hidden="1" customHeight="1" x14ac:dyDescent="0.25">
      <c r="A22" s="85" t="s">
        <v>92</v>
      </c>
      <c r="B22" s="59">
        <f>+'24-03-414 Ind. Vivienda Primero'!J67</f>
        <v>0</v>
      </c>
      <c r="C22" s="59">
        <f>+'24-03-414 Ind. Vivienda Primero'!K67</f>
        <v>0</v>
      </c>
      <c r="D22" s="59">
        <f>+'24-03-414 Ind. Vivienda Primero'!M64</f>
        <v>0</v>
      </c>
      <c r="E22" s="59">
        <f>+'24-03-414 Ind. Vivienda Primero'!N64</f>
        <v>0</v>
      </c>
      <c r="F22" s="59">
        <f>+'24-03-414 Ind. Vivienda Primero'!O64</f>
        <v>0</v>
      </c>
      <c r="G22" s="59">
        <f>+'24-03-414 Ind. Vivienda Primero'!R64</f>
        <v>0</v>
      </c>
      <c r="H22" s="59">
        <f>+'24-03-414 Ind. Vivienda Primero'!S64</f>
        <v>0</v>
      </c>
      <c r="I22" s="59">
        <f>+'24-03-414 Ind. Vivienda Primero'!T64</f>
        <v>0</v>
      </c>
      <c r="J22" s="59">
        <f>+'24-03-414 Ind. Vivienda Primero'!U67</f>
        <v>0</v>
      </c>
      <c r="K22" s="59">
        <f>+'24-03-414 Ind. Vivienda Primero'!V64</f>
        <v>0</v>
      </c>
      <c r="L22" s="59">
        <f>+'24-03-414 Ind. Vivienda Primero'!W64</f>
        <v>0</v>
      </c>
      <c r="M22" s="59">
        <f>+'24-03-414 Ind. Vivienda Primero'!X64</f>
        <v>0</v>
      </c>
      <c r="N22" s="59">
        <f>+'24-03-414 Ind. Vivienda Primero'!Y67</f>
        <v>0</v>
      </c>
      <c r="O22" s="59">
        <f>+'24-03-414 Ind. Vivienda Primero'!Z64</f>
        <v>0</v>
      </c>
      <c r="P22" s="59">
        <f>+'24-03-414 Ind. Vivienda Primero'!AA64</f>
        <v>0</v>
      </c>
      <c r="Q22" s="59">
        <f>+'24-03-414 Ind. Vivienda Primero'!AB64</f>
        <v>0</v>
      </c>
      <c r="R22" s="59">
        <f>+'24-03-414 Ind. Vivienda Primero'!AC67</f>
        <v>0</v>
      </c>
      <c r="S22" s="59">
        <f>+'24-03-414 Ind. Vivienda Primero'!AD64</f>
        <v>0</v>
      </c>
      <c r="T22" s="59">
        <f>+'24-03-414 Ind. Vivienda Primero'!AE64</f>
        <v>0</v>
      </c>
      <c r="U22" s="59">
        <f>+'24-03-414 Ind. Vivienda Primero'!AF64</f>
        <v>0</v>
      </c>
      <c r="V22" s="59">
        <f>+'24-03-414 Ind. Vivienda Primero'!AG67</f>
        <v>0</v>
      </c>
      <c r="W22" s="59">
        <f>+'24-03-414 Ind. Vivienda Primero'!AH67</f>
        <v>0</v>
      </c>
      <c r="X22" s="84">
        <f>+'24-03-414 Ind. Vivienda Primero'!AI67</f>
        <v>0</v>
      </c>
      <c r="Y22" s="84">
        <f>+'24-03-414 Ind. Vivienda Primero'!AJ67</f>
        <v>0</v>
      </c>
    </row>
    <row r="23" spans="1:25" ht="24.75" hidden="1" customHeight="1" x14ac:dyDescent="0.25">
      <c r="A23" s="85" t="s">
        <v>72</v>
      </c>
      <c r="B23" s="59">
        <f>+'24-03-414 Ind. Vivienda Primero'!J71</f>
        <v>0</v>
      </c>
      <c r="C23" s="59">
        <f>+'24-03-414 Ind. Vivienda Primero'!K71</f>
        <v>0</v>
      </c>
      <c r="D23" s="59">
        <f>+'24-03-414 Ind. Vivienda Primero'!M71</f>
        <v>0</v>
      </c>
      <c r="E23" s="59">
        <f>+'24-03-414 Ind. Vivienda Primero'!N71</f>
        <v>0</v>
      </c>
      <c r="F23" s="59">
        <f>+'24-03-414 Ind. Vivienda Primero'!O71</f>
        <v>0</v>
      </c>
      <c r="G23" s="59">
        <f>+'24-03-414 Ind. Vivienda Primero'!R71</f>
        <v>0</v>
      </c>
      <c r="H23" s="59">
        <f>+'24-03-414 Ind. Vivienda Primero'!S71</f>
        <v>0</v>
      </c>
      <c r="I23" s="59">
        <f>+'24-03-414 Ind. Vivienda Primero'!T71</f>
        <v>0</v>
      </c>
      <c r="J23" s="59">
        <f>+'24-03-414 Ind. Vivienda Primero'!U71</f>
        <v>0</v>
      </c>
      <c r="K23" s="59">
        <f>+'24-03-414 Ind. Vivienda Primero'!V71</f>
        <v>0</v>
      </c>
      <c r="L23" s="59">
        <f>+'24-03-414 Ind. Vivienda Primero'!W71</f>
        <v>0</v>
      </c>
      <c r="M23" s="59">
        <f>+'24-03-414 Ind. Vivienda Primero'!X71</f>
        <v>0</v>
      </c>
      <c r="N23" s="59">
        <f>+'24-03-414 Ind. Vivienda Primero'!Y71</f>
        <v>0</v>
      </c>
      <c r="O23" s="59">
        <f>+'24-03-414 Ind. Vivienda Primero'!Z71</f>
        <v>0</v>
      </c>
      <c r="P23" s="59">
        <f>+'24-03-414 Ind. Vivienda Primero'!AA71</f>
        <v>0</v>
      </c>
      <c r="Q23" s="59">
        <f>+'24-03-414 Ind. Vivienda Primero'!AB71</f>
        <v>0</v>
      </c>
      <c r="R23" s="59">
        <f>+'24-03-414 Ind. Vivienda Primero'!AC71</f>
        <v>0</v>
      </c>
      <c r="S23" s="59">
        <f>+'24-03-414 Ind. Vivienda Primero'!AD71</f>
        <v>0</v>
      </c>
      <c r="T23" s="59">
        <f>+'24-03-414 Ind. Vivienda Primero'!AE71</f>
        <v>0</v>
      </c>
      <c r="U23" s="59">
        <f>+'24-03-414 Ind. Vivienda Primero'!AF71</f>
        <v>0</v>
      </c>
      <c r="V23" s="59">
        <f>+'24-03-414 Ind. Vivienda Primero'!AG71</f>
        <v>0</v>
      </c>
      <c r="W23" s="59">
        <f>+'24-03-414 Ind. Vivienda Primero'!AH71</f>
        <v>0</v>
      </c>
      <c r="X23" s="84">
        <f>+'24-03-414 Ind. Vivienda Primero'!AI71</f>
        <v>0</v>
      </c>
      <c r="Y23" s="84">
        <f>+'24-03-414 Ind. Vivienda Primero'!AJ71</f>
        <v>0</v>
      </c>
    </row>
    <row r="24" spans="1:25" ht="24.75" customHeight="1" x14ac:dyDescent="0.25">
      <c r="A24" s="86" t="s">
        <v>74</v>
      </c>
      <c r="B24" s="59">
        <f>+'24-03-414 Ind. Vivienda Primero'!J75</f>
        <v>6794450000</v>
      </c>
      <c r="C24" s="59">
        <f>+'24-03-414 Ind. Vivienda Primero'!K75</f>
        <v>138000000</v>
      </c>
      <c r="D24" s="59">
        <f>+'24-03-414 Ind. Vivienda Primero'!M75</f>
        <v>0</v>
      </c>
      <c r="E24" s="59">
        <f>+'24-03-414 Ind. Vivienda Primero'!N75</f>
        <v>0</v>
      </c>
      <c r="F24" s="59">
        <f>+'24-03-414 Ind. Vivienda Primero'!O75</f>
        <v>0</v>
      </c>
      <c r="G24" s="59">
        <f>+'24-03-414 Ind. Vivienda Primero'!R75</f>
        <v>0</v>
      </c>
      <c r="H24" s="59">
        <f>+'24-03-414 Ind. Vivienda Primero'!S75</f>
        <v>0</v>
      </c>
      <c r="I24" s="59">
        <f>+'24-03-414 Ind. Vivienda Primero'!T75</f>
        <v>0</v>
      </c>
      <c r="J24" s="59">
        <f>+'24-03-414 Ind. Vivienda Primero'!U75</f>
        <v>0</v>
      </c>
      <c r="K24" s="59">
        <f>+'24-03-414 Ind. Vivienda Primero'!V75</f>
        <v>0</v>
      </c>
      <c r="L24" s="59">
        <f>+'24-03-414 Ind. Vivienda Primero'!W75</f>
        <v>0</v>
      </c>
      <c r="M24" s="59">
        <f>+'24-03-414 Ind. Vivienda Primero'!X75</f>
        <v>0</v>
      </c>
      <c r="N24" s="59">
        <f>+'24-03-414 Ind. Vivienda Primero'!Y75</f>
        <v>0</v>
      </c>
      <c r="O24" s="59">
        <f>+'24-03-414 Ind. Vivienda Primero'!Z75</f>
        <v>0</v>
      </c>
      <c r="P24" s="59">
        <f>+'24-03-414 Ind. Vivienda Primero'!AA75</f>
        <v>0</v>
      </c>
      <c r="Q24" s="59">
        <f>+'24-03-414 Ind. Vivienda Primero'!AB75</f>
        <v>0</v>
      </c>
      <c r="R24" s="59">
        <f>+'24-03-414 Ind. Vivienda Primero'!AC75</f>
        <v>0</v>
      </c>
      <c r="S24" s="59">
        <f>+'24-03-414 Ind. Vivienda Primero'!AD75</f>
        <v>0</v>
      </c>
      <c r="T24" s="59">
        <f>+'24-03-414 Ind. Vivienda Primero'!AE75</f>
        <v>0</v>
      </c>
      <c r="U24" s="59">
        <f>+'24-03-414 Ind. Vivienda Primero'!AF75</f>
        <v>0</v>
      </c>
      <c r="V24" s="59">
        <f>+'24-03-414 Ind. Vivienda Primero'!AG75</f>
        <v>0</v>
      </c>
      <c r="W24" s="59">
        <f>+'24-03-414 Ind. Vivienda Primero'!AH75</f>
        <v>0</v>
      </c>
      <c r="X24" s="84">
        <f>+'24-03-414 Ind. Vivienda Primero'!AI75</f>
        <v>0</v>
      </c>
      <c r="Y24" s="84">
        <f>+'24-03-414 Ind. Vivienda Primero'!AJ75</f>
        <v>0</v>
      </c>
    </row>
    <row r="25" spans="1:25" ht="34.5" customHeight="1" x14ac:dyDescent="0.25">
      <c r="A25" s="87" t="str">
        <f>"TOTAL ASIG."&amp;" "&amp;$A$5</f>
        <v>TOTAL ASIG. 24-03-414 "Programa Vivienda Primero"</v>
      </c>
      <c r="B25" s="65">
        <f>SUM(B8:B24)</f>
        <v>6794450000</v>
      </c>
      <c r="C25" s="65">
        <f t="shared" ref="C25:V25" si="0">SUM(C8:C24)</f>
        <v>138000000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0</v>
      </c>
      <c r="H25" s="65">
        <f t="shared" si="0"/>
        <v>0</v>
      </c>
      <c r="I25" s="65">
        <f t="shared" si="0"/>
        <v>0</v>
      </c>
      <c r="J25" s="65">
        <f t="shared" si="0"/>
        <v>0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0</v>
      </c>
      <c r="X25" s="88">
        <f>+'24-03-414 Ind. Vivienda Primero'!AI76</f>
        <v>0</v>
      </c>
      <c r="Y25" s="88">
        <f>'24-03-414 Ind. Vivienda Primero'!AJ76</f>
        <v>0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26C0-FA01-4B1C-8B3F-C9714D1CEDA7}">
  <sheetPr>
    <tabColor rgb="FF007DB5"/>
    <pageSetUpPr fitToPage="1"/>
  </sheetPr>
  <dimension ref="A1:DB113"/>
  <sheetViews>
    <sheetView topLeftCell="G1" zoomScale="80" zoomScaleNormal="80" workbookViewId="0">
      <pane ySplit="7" topLeftCell="A79" activePane="bottomLeft" state="frozen"/>
      <selection activeCell="L80" sqref="L80"/>
      <selection pane="bottomLeft" activeCell="U94" sqref="U94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1.5703125" style="68" bestFit="1" customWidth="1"/>
    <col min="5" max="5" width="22.5703125" style="6" bestFit="1" customWidth="1"/>
    <col min="6" max="6" width="27.7109375" style="6" bestFit="1" customWidth="1"/>
    <col min="7" max="7" width="16.28515625" style="68" bestFit="1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5.14062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2.85546875" style="71" customWidth="1" outlineLevel="1"/>
    <col min="19" max="19" width="12" style="71" customWidth="1" outlineLevel="1"/>
    <col min="20" max="20" width="12.28515625" style="71" customWidth="1" outlineLevel="1"/>
    <col min="21" max="21" width="17.140625" style="71" customWidth="1"/>
    <col min="22" max="24" width="20.7109375" style="71" hidden="1" customWidth="1" outlineLevel="1"/>
    <col min="25" max="25" width="14" style="71" customWidth="1" collapsed="1"/>
    <col min="26" max="28" width="20.7109375" style="71" hidden="1" customWidth="1" outlineLevel="1"/>
    <col min="29" max="29" width="13.42578125" style="71" customWidth="1" collapsed="1"/>
    <col min="30" max="32" width="20.7109375" style="71" hidden="1" customWidth="1" outlineLevel="1"/>
    <col min="33" max="33" width="13.42578125" style="71" customWidth="1" collapsed="1"/>
    <col min="34" max="34" width="12.85546875" style="71" customWidth="1"/>
    <col min="35" max="35" width="10.85546875" style="72" customWidth="1"/>
    <col min="36" max="36" width="10.710937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customHeight="1" outlineLevel="1" x14ac:dyDescent="0.2">
      <c r="A9" s="25">
        <v>1</v>
      </c>
      <c r="B9" s="25"/>
      <c r="C9" s="44" t="s">
        <v>336</v>
      </c>
      <c r="D9" s="101">
        <v>45588</v>
      </c>
      <c r="E9" s="44" t="s">
        <v>335</v>
      </c>
      <c r="F9" s="44" t="s">
        <v>329</v>
      </c>
      <c r="G9" s="44" t="s">
        <v>330</v>
      </c>
      <c r="H9" s="27"/>
      <c r="I9" s="27"/>
      <c r="J9" s="28">
        <v>503488675</v>
      </c>
      <c r="K9" s="29">
        <v>40680000</v>
      </c>
      <c r="L9" s="26" t="s">
        <v>327</v>
      </c>
      <c r="M9" s="30"/>
      <c r="N9" s="30"/>
      <c r="O9" s="30"/>
      <c r="P9" s="26"/>
      <c r="Q9" s="26"/>
      <c r="R9" s="30"/>
      <c r="S9" s="29">
        <v>40680000</v>
      </c>
      <c r="T9" s="30"/>
      <c r="U9" s="19">
        <f>SUM(R9:T9)</f>
        <v>40680000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40680000</v>
      </c>
      <c r="AI9" s="31">
        <f>IF(ISERROR(AH9/J9),0,AH9/J9)</f>
        <v>8.0796256241513278E-2</v>
      </c>
      <c r="AJ9" s="32">
        <f>IF(ISERROR(AH9/$AH$94),"-",AH9/$AH$94)</f>
        <v>4.2942151940974817E-2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customHeight="1" outlineLevel="1" x14ac:dyDescent="0.2">
      <c r="A10" s="25">
        <v>2</v>
      </c>
      <c r="B10" s="25"/>
      <c r="C10" s="44" t="s">
        <v>338</v>
      </c>
      <c r="D10" s="101">
        <v>45590</v>
      </c>
      <c r="E10" s="44" t="s">
        <v>337</v>
      </c>
      <c r="F10" s="44" t="s">
        <v>329</v>
      </c>
      <c r="G10" s="44" t="s">
        <v>330</v>
      </c>
      <c r="H10" s="27"/>
      <c r="I10" s="27"/>
      <c r="J10" s="28"/>
      <c r="K10" s="29">
        <v>23504175</v>
      </c>
      <c r="L10" s="26" t="s">
        <v>327</v>
      </c>
      <c r="M10" s="30"/>
      <c r="N10" s="30"/>
      <c r="O10" s="30"/>
      <c r="P10" s="26"/>
      <c r="Q10" s="26"/>
      <c r="R10" s="30"/>
      <c r="S10" s="29">
        <v>23504175</v>
      </c>
      <c r="T10" s="30"/>
      <c r="U10" s="19">
        <f t="shared" ref="U10:U11" si="0">SUM(R10:T10)</f>
        <v>23504175</v>
      </c>
      <c r="V10" s="30"/>
      <c r="W10" s="30"/>
      <c r="X10" s="30"/>
      <c r="Y10" s="19">
        <f t="shared" ref="Y10:Y11" si="1">SUM(V10:X10)</f>
        <v>0</v>
      </c>
      <c r="Z10" s="30"/>
      <c r="AA10" s="30"/>
      <c r="AB10" s="30"/>
      <c r="AC10" s="19">
        <f t="shared" ref="AC10:AC11" si="2">SUM(Z10:AB10)</f>
        <v>0</v>
      </c>
      <c r="AD10" s="30"/>
      <c r="AE10" s="30"/>
      <c r="AF10" s="30"/>
      <c r="AG10" s="19">
        <f t="shared" ref="AG10:AG11" si="3">SUM(AD10:AF10)</f>
        <v>0</v>
      </c>
      <c r="AH10" s="19">
        <f t="shared" ref="AH10:AH11" si="4">SUM(U10,Y10,AC10,AG10)</f>
        <v>23504175</v>
      </c>
      <c r="AI10" s="31">
        <f t="shared" ref="AI10:AI11" si="5">IF(ISERROR(AH10/J10),0,AH10/J10)</f>
        <v>0</v>
      </c>
      <c r="AJ10" s="32">
        <f>IF(ISERROR(AH10/$AH$94),"-",AH10/$AH$94)</f>
        <v>2.4811205852931704E-2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ht="24.95" customHeight="1" outlineLevel="1" x14ac:dyDescent="0.2">
      <c r="A11" s="25">
        <v>3</v>
      </c>
      <c r="B11" s="25"/>
      <c r="C11" s="26"/>
      <c r="D11" s="27"/>
      <c r="E11" s="26"/>
      <c r="F11" s="26"/>
      <c r="G11" s="26"/>
      <c r="H11" s="27"/>
      <c r="I11" s="27"/>
      <c r="J11" s="28"/>
      <c r="K11" s="29">
        <f>467215675-SUM(K9:K10)</f>
        <v>403031500</v>
      </c>
      <c r="L11" s="26"/>
      <c r="M11" s="30"/>
      <c r="N11" s="30"/>
      <c r="O11" s="30"/>
      <c r="P11" s="26"/>
      <c r="Q11" s="26"/>
      <c r="R11" s="30"/>
      <c r="S11" s="30"/>
      <c r="T11" s="30"/>
      <c r="U11" s="19">
        <f t="shared" si="0"/>
        <v>0</v>
      </c>
      <c r="V11" s="30"/>
      <c r="W11" s="30"/>
      <c r="X11" s="30"/>
      <c r="Y11" s="19">
        <f t="shared" si="1"/>
        <v>0</v>
      </c>
      <c r="Z11" s="30"/>
      <c r="AA11" s="30"/>
      <c r="AB11" s="30"/>
      <c r="AC11" s="19">
        <f t="shared" si="2"/>
        <v>0</v>
      </c>
      <c r="AD11" s="30"/>
      <c r="AE11" s="30"/>
      <c r="AF11" s="30"/>
      <c r="AG11" s="19">
        <f t="shared" si="3"/>
        <v>0</v>
      </c>
      <c r="AH11" s="19">
        <f t="shared" si="4"/>
        <v>0</v>
      </c>
      <c r="AI11" s="31">
        <f t="shared" si="5"/>
        <v>0</v>
      </c>
      <c r="AJ11" s="32">
        <f>IF(ISERROR(AH11/$AH$94),"-",AH11/$AH$94)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outlineLevel="1" x14ac:dyDescent="0.2">
      <c r="A12" s="25">
        <v>4</v>
      </c>
      <c r="B12" s="25"/>
      <c r="C12" s="26"/>
      <c r="D12" s="27"/>
      <c r="E12" s="26"/>
      <c r="F12" s="26"/>
      <c r="G12" s="26"/>
      <c r="H12" s="27"/>
      <c r="I12" s="27"/>
      <c r="J12" s="28"/>
      <c r="K12" s="29"/>
      <c r="L12" s="26"/>
      <c r="M12" s="30"/>
      <c r="N12" s="30"/>
      <c r="O12" s="30"/>
      <c r="P12" s="26"/>
      <c r="Q12" s="26"/>
      <c r="R12" s="30"/>
      <c r="S12" s="30"/>
      <c r="T12" s="30"/>
      <c r="U12" s="19">
        <f>SUM(R12:T12)</f>
        <v>0</v>
      </c>
      <c r="V12" s="30"/>
      <c r="W12" s="30"/>
      <c r="X12" s="30"/>
      <c r="Y12" s="19">
        <f>SUM(V12:X12)</f>
        <v>0</v>
      </c>
      <c r="Z12" s="30"/>
      <c r="AA12" s="30"/>
      <c r="AB12" s="30"/>
      <c r="AC12" s="19">
        <f>SUM(Z12:AB12)</f>
        <v>0</v>
      </c>
      <c r="AD12" s="30"/>
      <c r="AE12" s="30"/>
      <c r="AF12" s="30"/>
      <c r="AG12" s="19">
        <f>SUM(AD12:AF12)</f>
        <v>0</v>
      </c>
      <c r="AH12" s="19">
        <f>SUM(U12,Y12,AC12,AG12)</f>
        <v>0</v>
      </c>
      <c r="AI12" s="31">
        <f>IF(ISERROR(AH12/J12),0,AH12/J12)</f>
        <v>0</v>
      </c>
      <c r="AJ12" s="31">
        <f>IF(ISERROR(AH12/$AH$94),"-",AH12/$AH$94)</f>
        <v>0</v>
      </c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</row>
    <row r="13" spans="1:106" s="39" customFormat="1" ht="24.95" customHeight="1" x14ac:dyDescent="0.25">
      <c r="A13" s="33" t="s">
        <v>45</v>
      </c>
      <c r="B13" s="33"/>
      <c r="C13" s="33"/>
      <c r="D13" s="33"/>
      <c r="E13" s="33"/>
      <c r="F13" s="33"/>
      <c r="G13" s="33"/>
      <c r="H13" s="33"/>
      <c r="I13" s="33"/>
      <c r="J13" s="34">
        <f>SUM(J9:J12)</f>
        <v>503488675</v>
      </c>
      <c r="K13" s="34">
        <f>SUM(K9:K12)</f>
        <v>467215675</v>
      </c>
      <c r="L13" s="35"/>
      <c r="M13" s="34">
        <f>SUM(M9:M12)</f>
        <v>0</v>
      </c>
      <c r="N13" s="34">
        <f>SUM(N9:N12)</f>
        <v>0</v>
      </c>
      <c r="O13" s="34">
        <f>SUM(O9:O12)</f>
        <v>0</v>
      </c>
      <c r="P13" s="36"/>
      <c r="Q13" s="37"/>
      <c r="R13" s="34">
        <f>SUM(R9:R12)</f>
        <v>0</v>
      </c>
      <c r="S13" s="34">
        <f t="shared" ref="S13:AH13" si="6">SUM(S9:S12)</f>
        <v>64184175</v>
      </c>
      <c r="T13" s="34">
        <f t="shared" si="6"/>
        <v>0</v>
      </c>
      <c r="U13" s="34">
        <f t="shared" si="6"/>
        <v>64184175</v>
      </c>
      <c r="V13" s="34">
        <f t="shared" si="6"/>
        <v>0</v>
      </c>
      <c r="W13" s="34">
        <f t="shared" si="6"/>
        <v>0</v>
      </c>
      <c r="X13" s="34">
        <f t="shared" si="6"/>
        <v>0</v>
      </c>
      <c r="Y13" s="34">
        <f t="shared" si="6"/>
        <v>0</v>
      </c>
      <c r="Z13" s="34">
        <f t="shared" si="6"/>
        <v>0</v>
      </c>
      <c r="AA13" s="34">
        <f t="shared" si="6"/>
        <v>0</v>
      </c>
      <c r="AB13" s="34">
        <f t="shared" si="6"/>
        <v>0</v>
      </c>
      <c r="AC13" s="34">
        <f t="shared" si="6"/>
        <v>0</v>
      </c>
      <c r="AD13" s="34">
        <f t="shared" si="6"/>
        <v>0</v>
      </c>
      <c r="AE13" s="34">
        <f t="shared" si="6"/>
        <v>0</v>
      </c>
      <c r="AF13" s="34">
        <f t="shared" si="6"/>
        <v>0</v>
      </c>
      <c r="AG13" s="34">
        <f t="shared" si="6"/>
        <v>0</v>
      </c>
      <c r="AH13" s="34">
        <f t="shared" si="6"/>
        <v>64184175</v>
      </c>
      <c r="AI13" s="38">
        <f>IF(ISERROR(AH13/J13),0,AH13/J13)</f>
        <v>0.12747888520034736</v>
      </c>
      <c r="AJ13" s="38">
        <f>IF(ISERROR(AH13/$AH$94),0,AH13/$AH$94)</f>
        <v>6.7753357793906524E-2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customHeight="1" x14ac:dyDescent="0.25">
      <c r="A14" s="14" t="s">
        <v>46</v>
      </c>
      <c r="B14" s="14"/>
      <c r="C14" s="14"/>
      <c r="D14" s="14"/>
      <c r="E14" s="14"/>
      <c r="F14" s="15"/>
      <c r="G14" s="16"/>
      <c r="H14" s="17"/>
      <c r="I14" s="17"/>
      <c r="J14" s="40"/>
      <c r="K14" s="19"/>
      <c r="L14" s="20"/>
      <c r="M14" s="21"/>
      <c r="N14" s="21"/>
      <c r="O14" s="21"/>
      <c r="P14" s="16"/>
      <c r="Q14" s="22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23"/>
      <c r="AJ14" s="24"/>
    </row>
    <row r="15" spans="1:106" ht="24.95" customHeight="1" outlineLevel="1" x14ac:dyDescent="0.2">
      <c r="A15" s="25">
        <v>1</v>
      </c>
      <c r="B15" s="25"/>
      <c r="C15" s="44" t="s">
        <v>339</v>
      </c>
      <c r="D15" s="101">
        <v>45288</v>
      </c>
      <c r="E15" s="44" t="s">
        <v>340</v>
      </c>
      <c r="F15" s="44" t="s">
        <v>329</v>
      </c>
      <c r="G15" s="44" t="s">
        <v>330</v>
      </c>
      <c r="H15" s="27"/>
      <c r="I15" s="27"/>
      <c r="J15" s="28">
        <v>656891500</v>
      </c>
      <c r="K15" s="29">
        <v>160600000</v>
      </c>
      <c r="L15" s="26" t="s">
        <v>327</v>
      </c>
      <c r="M15" s="30"/>
      <c r="N15" s="30"/>
      <c r="O15" s="30"/>
      <c r="P15" s="26"/>
      <c r="Q15" s="26"/>
      <c r="R15" s="30">
        <v>160600000</v>
      </c>
      <c r="S15" s="30"/>
      <c r="T15" s="30"/>
      <c r="U15" s="19">
        <f>SUM(R15:T15)</f>
        <v>160600000</v>
      </c>
      <c r="V15" s="30"/>
      <c r="W15" s="30"/>
      <c r="X15" s="30"/>
      <c r="Y15" s="19">
        <f>SUM(V15:X15)</f>
        <v>0</v>
      </c>
      <c r="Z15" s="30"/>
      <c r="AA15" s="30"/>
      <c r="AB15" s="30"/>
      <c r="AC15" s="19">
        <f>SUM(Z15:AB15)</f>
        <v>0</v>
      </c>
      <c r="AD15" s="30"/>
      <c r="AE15" s="30"/>
      <c r="AF15" s="30"/>
      <c r="AG15" s="19">
        <f>SUM(AD15:AF15)</f>
        <v>0</v>
      </c>
      <c r="AH15" s="19">
        <f>SUM(U15,Y15,AC15,AG15)</f>
        <v>160600000</v>
      </c>
      <c r="AI15" s="31">
        <f>IF(ISERROR(AH15/J15),0,AH15/J15)</f>
        <v>0.2444848197913963</v>
      </c>
      <c r="AJ15" s="31">
        <f>IF(ISERROR(AH15/$AH$94),"-",AH15/$AH$94)</f>
        <v>0.16953071783973833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outlineLevel="1" x14ac:dyDescent="0.2">
      <c r="A16" s="25">
        <v>2</v>
      </c>
      <c r="B16" s="25"/>
      <c r="C16" s="44"/>
      <c r="D16" s="101"/>
      <c r="E16" s="44"/>
      <c r="F16" s="44"/>
      <c r="G16" s="44"/>
      <c r="H16" s="27"/>
      <c r="I16" s="27"/>
      <c r="J16" s="28"/>
      <c r="K16" s="29">
        <f>656891500-K15</f>
        <v>496291500</v>
      </c>
      <c r="L16" s="26"/>
      <c r="M16" s="30"/>
      <c r="N16" s="30"/>
      <c r="O16" s="30"/>
      <c r="P16" s="26"/>
      <c r="Q16" s="26"/>
      <c r="R16" s="30"/>
      <c r="S16" s="30"/>
      <c r="T16" s="30"/>
      <c r="U16" s="19">
        <f>SUM(R16:T16)</f>
        <v>0</v>
      </c>
      <c r="V16" s="30"/>
      <c r="W16" s="30"/>
      <c r="X16" s="30"/>
      <c r="Y16" s="19">
        <f>SUM(V16:X16)</f>
        <v>0</v>
      </c>
      <c r="Z16" s="30"/>
      <c r="AA16" s="30"/>
      <c r="AB16" s="30"/>
      <c r="AC16" s="19">
        <f>SUM(Z16:AB16)</f>
        <v>0</v>
      </c>
      <c r="AD16" s="30"/>
      <c r="AE16" s="30"/>
      <c r="AF16" s="30"/>
      <c r="AG16" s="19">
        <f>SUM(AD16:AF16)</f>
        <v>0</v>
      </c>
      <c r="AH16" s="19">
        <f>SUM(U16,Y16,AC16,AG16)</f>
        <v>0</v>
      </c>
      <c r="AI16" s="31">
        <f>IF(ISERROR(AH16/J16),0,AH16/J16)</f>
        <v>0</v>
      </c>
      <c r="AJ16" s="31">
        <f>IF(ISERROR(AH16/$AH$94),"-",AH16/$AH$94)</f>
        <v>0</v>
      </c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</row>
    <row r="17" spans="1:106" ht="24.95" customHeight="1" outlineLevel="1" x14ac:dyDescent="0.2">
      <c r="A17" s="25">
        <v>3</v>
      </c>
      <c r="B17" s="25"/>
      <c r="C17" s="44"/>
      <c r="D17" s="101"/>
      <c r="E17" s="44"/>
      <c r="F17" s="44"/>
      <c r="G17" s="44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IF(ISERROR(AH17/$AH$94),"-",AH17/$AH$94)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s="39" customFormat="1" ht="24.95" customHeight="1" x14ac:dyDescent="0.25">
      <c r="A18" s="33" t="s">
        <v>47</v>
      </c>
      <c r="B18" s="33"/>
      <c r="C18" s="33"/>
      <c r="D18" s="33"/>
      <c r="E18" s="33"/>
      <c r="F18" s="33"/>
      <c r="G18" s="33"/>
      <c r="H18" s="33"/>
      <c r="I18" s="33"/>
      <c r="J18" s="34">
        <f>SUM(J15:J17)</f>
        <v>656891500</v>
      </c>
      <c r="K18" s="34">
        <f>SUM(K15:K17)</f>
        <v>656891500</v>
      </c>
      <c r="L18" s="35"/>
      <c r="M18" s="34">
        <f>SUM(M15:M17)</f>
        <v>0</v>
      </c>
      <c r="N18" s="34">
        <f>SUM(N15:N17)</f>
        <v>0</v>
      </c>
      <c r="O18" s="34">
        <f>SUM(O15:O17)</f>
        <v>0</v>
      </c>
      <c r="P18" s="36"/>
      <c r="Q18" s="37"/>
      <c r="R18" s="34">
        <f t="shared" ref="R18:AH18" si="7">SUM(R15:R17)</f>
        <v>160600000</v>
      </c>
      <c r="S18" s="34">
        <f t="shared" si="7"/>
        <v>0</v>
      </c>
      <c r="T18" s="34">
        <f t="shared" si="7"/>
        <v>0</v>
      </c>
      <c r="U18" s="34">
        <f t="shared" si="7"/>
        <v>160600000</v>
      </c>
      <c r="V18" s="34">
        <f t="shared" si="7"/>
        <v>0</v>
      </c>
      <c r="W18" s="34">
        <f t="shared" si="7"/>
        <v>0</v>
      </c>
      <c r="X18" s="34">
        <f t="shared" si="7"/>
        <v>0</v>
      </c>
      <c r="Y18" s="34">
        <f t="shared" si="7"/>
        <v>0</v>
      </c>
      <c r="Z18" s="34">
        <f t="shared" si="7"/>
        <v>0</v>
      </c>
      <c r="AA18" s="34">
        <f t="shared" si="7"/>
        <v>0</v>
      </c>
      <c r="AB18" s="34">
        <f t="shared" si="7"/>
        <v>0</v>
      </c>
      <c r="AC18" s="34">
        <f t="shared" si="7"/>
        <v>0</v>
      </c>
      <c r="AD18" s="34">
        <f t="shared" si="7"/>
        <v>0</v>
      </c>
      <c r="AE18" s="34">
        <f t="shared" si="7"/>
        <v>0</v>
      </c>
      <c r="AF18" s="34">
        <f t="shared" si="7"/>
        <v>0</v>
      </c>
      <c r="AG18" s="34">
        <f t="shared" si="7"/>
        <v>0</v>
      </c>
      <c r="AH18" s="34">
        <f t="shared" si="7"/>
        <v>160600000</v>
      </c>
      <c r="AI18" s="38">
        <f>IF(ISERROR(AH18/J18),0,AH18/J18)</f>
        <v>0.2444848197913963</v>
      </c>
      <c r="AJ18" s="38">
        <f>IF(ISERROR(AH18/$AH$94),0,AH18/$AH$94)</f>
        <v>0.16953071783973833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ht="24.95" customHeight="1" x14ac:dyDescent="0.25">
      <c r="A19" s="14" t="s">
        <v>48</v>
      </c>
      <c r="B19" s="14"/>
      <c r="C19" s="14"/>
      <c r="D19" s="14"/>
      <c r="E19" s="14"/>
      <c r="F19" s="15"/>
      <c r="G19" s="16"/>
      <c r="H19" s="17"/>
      <c r="I19" s="17"/>
      <c r="J19" s="18"/>
      <c r="K19" s="19"/>
      <c r="L19" s="20"/>
      <c r="M19" s="21"/>
      <c r="N19" s="21"/>
      <c r="O19" s="21"/>
      <c r="P19" s="16"/>
      <c r="Q19" s="22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23"/>
      <c r="AJ19" s="24"/>
    </row>
    <row r="20" spans="1:106" ht="24.95" customHeight="1" outlineLevel="1" x14ac:dyDescent="0.2">
      <c r="A20" s="25">
        <v>1</v>
      </c>
      <c r="B20" s="25"/>
      <c r="C20" s="26"/>
      <c r="D20" s="27"/>
      <c r="E20" s="26"/>
      <c r="F20" s="26"/>
      <c r="G20" s="26"/>
      <c r="H20" s="27"/>
      <c r="I20" s="27"/>
      <c r="J20" s="28">
        <v>525731500</v>
      </c>
      <c r="K20" s="29">
        <v>525731500</v>
      </c>
      <c r="L20" s="26"/>
      <c r="M20" s="30"/>
      <c r="N20" s="30"/>
      <c r="O20" s="30"/>
      <c r="P20" s="26"/>
      <c r="Q20" s="26"/>
      <c r="R20" s="30"/>
      <c r="S20" s="30"/>
      <c r="T20" s="30"/>
      <c r="U20" s="19">
        <f>SUM(R20:T20)</f>
        <v>0</v>
      </c>
      <c r="V20" s="30"/>
      <c r="W20" s="30"/>
      <c r="X20" s="30"/>
      <c r="Y20" s="19">
        <f>SUM(V20:X20)</f>
        <v>0</v>
      </c>
      <c r="Z20" s="30"/>
      <c r="AA20" s="30"/>
      <c r="AB20" s="30"/>
      <c r="AC20" s="19">
        <f>SUM(Z20:AB20)</f>
        <v>0</v>
      </c>
      <c r="AD20" s="30"/>
      <c r="AE20" s="30"/>
      <c r="AF20" s="30"/>
      <c r="AG20" s="19">
        <f>SUM(AD20:AF20)</f>
        <v>0</v>
      </c>
      <c r="AH20" s="19">
        <f>SUM(U20,Y20,AC20,AG20)</f>
        <v>0</v>
      </c>
      <c r="AI20" s="31">
        <f>IF(ISERROR(AH20/J20),0,AH20/J20)</f>
        <v>0</v>
      </c>
      <c r="AJ20" s="31">
        <f>IF(ISERROR(AH20/$AH$94),"-",AH20/$AH$94)</f>
        <v>0</v>
      </c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</row>
    <row r="21" spans="1:106" ht="24.95" customHeight="1" outlineLevel="1" x14ac:dyDescent="0.2">
      <c r="A21" s="25">
        <v>2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IF(ISERROR(AH21/$AH$94),"-",AH21/$AH$94)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s="39" customFormat="1" ht="24.95" customHeight="1" x14ac:dyDescent="0.25">
      <c r="A22" s="33" t="s">
        <v>49</v>
      </c>
      <c r="B22" s="33"/>
      <c r="C22" s="33"/>
      <c r="D22" s="33"/>
      <c r="E22" s="33"/>
      <c r="F22" s="33"/>
      <c r="G22" s="33"/>
      <c r="H22" s="33"/>
      <c r="I22" s="33"/>
      <c r="J22" s="34">
        <f>SUM(J20:J21)</f>
        <v>525731500</v>
      </c>
      <c r="K22" s="34">
        <f>SUM(K20:K21)</f>
        <v>525731500</v>
      </c>
      <c r="L22" s="35"/>
      <c r="M22" s="34">
        <f>SUM(M20:M21)</f>
        <v>0</v>
      </c>
      <c r="N22" s="34">
        <f>SUM(N20:N21)</f>
        <v>0</v>
      </c>
      <c r="O22" s="34">
        <f>SUM(O20:O21)</f>
        <v>0</v>
      </c>
      <c r="P22" s="36"/>
      <c r="Q22" s="37"/>
      <c r="R22" s="34">
        <f t="shared" ref="R22:AH22" si="8">SUM(R20:R21)</f>
        <v>0</v>
      </c>
      <c r="S22" s="34">
        <f t="shared" si="8"/>
        <v>0</v>
      </c>
      <c r="T22" s="34">
        <f t="shared" si="8"/>
        <v>0</v>
      </c>
      <c r="U22" s="34">
        <f t="shared" si="8"/>
        <v>0</v>
      </c>
      <c r="V22" s="34">
        <f t="shared" si="8"/>
        <v>0</v>
      </c>
      <c r="W22" s="34">
        <f t="shared" si="8"/>
        <v>0</v>
      </c>
      <c r="X22" s="34">
        <f t="shared" si="8"/>
        <v>0</v>
      </c>
      <c r="Y22" s="34">
        <f t="shared" si="8"/>
        <v>0</v>
      </c>
      <c r="Z22" s="34">
        <f t="shared" si="8"/>
        <v>0</v>
      </c>
      <c r="AA22" s="34">
        <f t="shared" si="8"/>
        <v>0</v>
      </c>
      <c r="AB22" s="34">
        <f t="shared" si="8"/>
        <v>0</v>
      </c>
      <c r="AC22" s="34">
        <f t="shared" si="8"/>
        <v>0</v>
      </c>
      <c r="AD22" s="34">
        <f t="shared" si="8"/>
        <v>0</v>
      </c>
      <c r="AE22" s="34">
        <f t="shared" si="8"/>
        <v>0</v>
      </c>
      <c r="AF22" s="34">
        <f t="shared" si="8"/>
        <v>0</v>
      </c>
      <c r="AG22" s="34">
        <f t="shared" si="8"/>
        <v>0</v>
      </c>
      <c r="AH22" s="34">
        <f t="shared" si="8"/>
        <v>0</v>
      </c>
      <c r="AI22" s="38">
        <f>IF(ISERROR(AH22/J22),0,AH22/J22)</f>
        <v>0</v>
      </c>
      <c r="AJ22" s="38">
        <f>IF(ISERROR(AH22/$AH$94),0,AH22/$AH$94)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ht="24.95" customHeight="1" x14ac:dyDescent="0.25">
      <c r="A23" s="14" t="s">
        <v>50</v>
      </c>
      <c r="B23" s="14"/>
      <c r="C23" s="14"/>
      <c r="D23" s="14"/>
      <c r="E23" s="14"/>
      <c r="F23" s="15"/>
      <c r="G23" s="16"/>
      <c r="H23" s="17"/>
      <c r="I23" s="17"/>
      <c r="J23" s="18"/>
      <c r="K23" s="19"/>
      <c r="L23" s="20"/>
      <c r="M23" s="21"/>
      <c r="N23" s="21"/>
      <c r="O23" s="21"/>
      <c r="P23" s="16"/>
      <c r="Q23" s="22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3"/>
      <c r="AJ23" s="24"/>
    </row>
    <row r="24" spans="1:106" ht="24.95" customHeight="1" outlineLevel="1" x14ac:dyDescent="0.2">
      <c r="A24" s="25">
        <v>1</v>
      </c>
      <c r="B24" s="25"/>
      <c r="C24" s="44" t="s">
        <v>342</v>
      </c>
      <c r="D24" s="101">
        <v>45281</v>
      </c>
      <c r="E24" s="44" t="s">
        <v>341</v>
      </c>
      <c r="F24" s="44" t="s">
        <v>329</v>
      </c>
      <c r="G24" s="44" t="s">
        <v>330</v>
      </c>
      <c r="H24" s="27"/>
      <c r="I24" s="27"/>
      <c r="J24" s="28">
        <v>547831500</v>
      </c>
      <c r="K24" s="29">
        <v>146000000</v>
      </c>
      <c r="L24" s="26" t="s">
        <v>327</v>
      </c>
      <c r="M24" s="30"/>
      <c r="N24" s="30"/>
      <c r="O24" s="30"/>
      <c r="P24" s="26"/>
      <c r="Q24" s="26"/>
      <c r="R24" s="30"/>
      <c r="S24" s="30">
        <v>146000000</v>
      </c>
      <c r="T24" s="30"/>
      <c r="U24" s="19">
        <f>SUM(R24:T24)</f>
        <v>146000000</v>
      </c>
      <c r="V24" s="30"/>
      <c r="W24" s="30"/>
      <c r="X24" s="30"/>
      <c r="Y24" s="19">
        <f>SUM(V24:X24)</f>
        <v>0</v>
      </c>
      <c r="Z24" s="30"/>
      <c r="AA24" s="30"/>
      <c r="AB24" s="30"/>
      <c r="AC24" s="19">
        <f>SUM(Z24:AB24)</f>
        <v>0</v>
      </c>
      <c r="AD24" s="30"/>
      <c r="AE24" s="30"/>
      <c r="AF24" s="30"/>
      <c r="AG24" s="19">
        <f>SUM(AD24:AF24)</f>
        <v>0</v>
      </c>
      <c r="AH24" s="19">
        <f>SUM(U24,Y24,AC24,AG24)</f>
        <v>146000000</v>
      </c>
      <c r="AI24" s="31">
        <f>IF(ISERROR(AH24/J24),0,AH24/J24)</f>
        <v>0.26650530318172649</v>
      </c>
      <c r="AJ24" s="31">
        <f>IF(ISERROR(AH24/$AH$94),"-",AH24/$AH$94)</f>
        <v>0.15411883439976212</v>
      </c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</row>
    <row r="25" spans="1:106" ht="24.95" customHeight="1" outlineLevel="1" x14ac:dyDescent="0.2">
      <c r="A25" s="25">
        <v>2</v>
      </c>
      <c r="B25" s="25"/>
      <c r="C25" s="26"/>
      <c r="D25" s="27"/>
      <c r="E25" s="26"/>
      <c r="F25" s="26"/>
      <c r="G25" s="26"/>
      <c r="H25" s="27"/>
      <c r="I25" s="27"/>
      <c r="J25" s="28"/>
      <c r="K25" s="29">
        <f>547831500-K24</f>
        <v>401831500</v>
      </c>
      <c r="L25" s="26"/>
      <c r="M25" s="30"/>
      <c r="N25" s="30"/>
      <c r="O25" s="30"/>
      <c r="P25" s="26"/>
      <c r="Q25" s="26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/>
      <c r="AF25" s="30"/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IF(ISERROR(AH25/$AH$94),"-",AH25/$AH$94)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customHeight="1" outlineLevel="1" x14ac:dyDescent="0.2">
      <c r="A26" s="25">
        <v>3</v>
      </c>
      <c r="B26" s="25"/>
      <c r="C26" s="26"/>
      <c r="D26" s="27"/>
      <c r="E26" s="26"/>
      <c r="F26" s="26"/>
      <c r="G26" s="26"/>
      <c r="H26" s="27"/>
      <c r="I26" s="27"/>
      <c r="J26" s="28"/>
      <c r="K26" s="29"/>
      <c r="L26" s="26"/>
      <c r="M26" s="30"/>
      <c r="N26" s="30"/>
      <c r="O26" s="30"/>
      <c r="P26" s="26"/>
      <c r="Q26" s="26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/>
      <c r="AF26" s="30"/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IF(ISERROR(AH26/$AH$94),"-",AH26/$AH$94)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x14ac:dyDescent="0.25">
      <c r="A27" s="33" t="s">
        <v>51</v>
      </c>
      <c r="B27" s="33"/>
      <c r="C27" s="33"/>
      <c r="D27" s="33"/>
      <c r="E27" s="33"/>
      <c r="F27" s="33"/>
      <c r="G27" s="33"/>
      <c r="H27" s="33"/>
      <c r="I27" s="33"/>
      <c r="J27" s="34">
        <f>SUM(J24:J26)</f>
        <v>547831500</v>
      </c>
      <c r="K27" s="34">
        <f>SUM(K24:K26)</f>
        <v>547831500</v>
      </c>
      <c r="L27" s="35"/>
      <c r="M27" s="34">
        <f>SUM(M24:M26)</f>
        <v>0</v>
      </c>
      <c r="N27" s="34">
        <f>SUM(N24:N26)</f>
        <v>0</v>
      </c>
      <c r="O27" s="34">
        <f>SUM(O24:O26)</f>
        <v>0</v>
      </c>
      <c r="P27" s="36"/>
      <c r="Q27" s="37"/>
      <c r="R27" s="34">
        <f t="shared" ref="R27:AH27" si="9">SUM(R24:R26)</f>
        <v>0</v>
      </c>
      <c r="S27" s="34">
        <f t="shared" si="9"/>
        <v>146000000</v>
      </c>
      <c r="T27" s="34">
        <f>SUM(T24:T26)</f>
        <v>0</v>
      </c>
      <c r="U27" s="34">
        <f>SUM(U24:U26)</f>
        <v>146000000</v>
      </c>
      <c r="V27" s="34">
        <f t="shared" si="9"/>
        <v>0</v>
      </c>
      <c r="W27" s="34">
        <f t="shared" si="9"/>
        <v>0</v>
      </c>
      <c r="X27" s="34">
        <f t="shared" si="9"/>
        <v>0</v>
      </c>
      <c r="Y27" s="34">
        <f t="shared" si="9"/>
        <v>0</v>
      </c>
      <c r="Z27" s="34">
        <f t="shared" si="9"/>
        <v>0</v>
      </c>
      <c r="AA27" s="34">
        <f t="shared" si="9"/>
        <v>0</v>
      </c>
      <c r="AB27" s="34">
        <f t="shared" si="9"/>
        <v>0</v>
      </c>
      <c r="AC27" s="34">
        <f t="shared" si="9"/>
        <v>0</v>
      </c>
      <c r="AD27" s="34">
        <f t="shared" si="9"/>
        <v>0</v>
      </c>
      <c r="AE27" s="34">
        <f t="shared" si="9"/>
        <v>0</v>
      </c>
      <c r="AF27" s="34">
        <f t="shared" si="9"/>
        <v>0</v>
      </c>
      <c r="AG27" s="34">
        <f t="shared" si="9"/>
        <v>0</v>
      </c>
      <c r="AH27" s="34">
        <f t="shared" si="9"/>
        <v>146000000</v>
      </c>
      <c r="AI27" s="38">
        <f>IF(ISERROR(AH27/J27),0,AH27/J27)</f>
        <v>0.26650530318172649</v>
      </c>
      <c r="AJ27" s="38">
        <f>IF(ISERROR(AH27/$AH$94),0,AH27/$AH$94)</f>
        <v>0.15411883439976212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52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customHeight="1" outlineLevel="1" x14ac:dyDescent="0.25">
      <c r="A29" s="25">
        <v>1</v>
      </c>
      <c r="B29" s="25"/>
      <c r="C29" s="44" t="s">
        <v>344</v>
      </c>
      <c r="D29" s="101">
        <v>45590</v>
      </c>
      <c r="E29" s="44" t="s">
        <v>343</v>
      </c>
      <c r="F29" s="44" t="s">
        <v>329</v>
      </c>
      <c r="G29" s="44" t="s">
        <v>330</v>
      </c>
      <c r="H29" s="46"/>
      <c r="I29" s="46"/>
      <c r="J29" s="28">
        <v>1840266400</v>
      </c>
      <c r="K29" s="47">
        <v>37120500</v>
      </c>
      <c r="L29" s="26" t="s">
        <v>327</v>
      </c>
      <c r="M29" s="49"/>
      <c r="N29" s="50"/>
      <c r="O29" s="49"/>
      <c r="P29" s="45"/>
      <c r="Q29" s="45"/>
      <c r="R29" s="30">
        <v>37120500</v>
      </c>
      <c r="S29" s="30"/>
      <c r="T29" s="30"/>
      <c r="U29" s="19">
        <f>SUM(R29:T29)</f>
        <v>37120500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>
        <v>0</v>
      </c>
      <c r="AF29" s="30">
        <v>0</v>
      </c>
      <c r="AG29" s="19">
        <f>SUM(AD29:AF29)</f>
        <v>0</v>
      </c>
      <c r="AH29" s="19">
        <f>SUM(U29,Y29,AC29,AG29)</f>
        <v>37120500</v>
      </c>
      <c r="AI29" s="31">
        <f>IF(ISERROR(AH29/J29),0,AH29/J29)</f>
        <v>2.017126433433768E-2</v>
      </c>
      <c r="AJ29" s="31">
        <f>IF(ISERROR(AH29/$AH$94),"-",AH29/$AH$94)</f>
        <v>3.918471364613952E-2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customHeight="1" outlineLevel="1" x14ac:dyDescent="0.25">
      <c r="A30" s="25">
        <v>2</v>
      </c>
      <c r="B30" s="25"/>
      <c r="C30" s="44" t="s">
        <v>345</v>
      </c>
      <c r="D30" s="101">
        <v>45614</v>
      </c>
      <c r="E30" s="44" t="s">
        <v>335</v>
      </c>
      <c r="F30" s="44" t="s">
        <v>329</v>
      </c>
      <c r="G30" s="44" t="s">
        <v>330</v>
      </c>
      <c r="H30" s="46"/>
      <c r="I30" s="46"/>
      <c r="J30" s="28"/>
      <c r="K30" s="47">
        <v>49494000</v>
      </c>
      <c r="L30" s="26" t="s">
        <v>327</v>
      </c>
      <c r="M30" s="49"/>
      <c r="N30" s="50"/>
      <c r="O30" s="49"/>
      <c r="P30" s="45"/>
      <c r="Q30" s="45"/>
      <c r="R30" s="30"/>
      <c r="S30" s="30">
        <v>49494000</v>
      </c>
      <c r="T30" s="30"/>
      <c r="U30" s="19">
        <f t="shared" ref="U30:U32" si="10">SUM(R30:T30)</f>
        <v>49494000</v>
      </c>
      <c r="V30" s="30"/>
      <c r="W30" s="30"/>
      <c r="X30" s="30"/>
      <c r="Y30" s="19">
        <f t="shared" ref="Y30:Y32" si="11">SUM(V30:X30)</f>
        <v>0</v>
      </c>
      <c r="Z30" s="30"/>
      <c r="AA30" s="30"/>
      <c r="AB30" s="30"/>
      <c r="AC30" s="19">
        <f t="shared" ref="AC30:AC32" si="12">SUM(Z30:AB30)</f>
        <v>0</v>
      </c>
      <c r="AD30" s="30"/>
      <c r="AE30" s="30">
        <v>0</v>
      </c>
      <c r="AF30" s="30">
        <v>0</v>
      </c>
      <c r="AG30" s="19">
        <f t="shared" ref="AG30:AG32" si="13">SUM(AD30:AF30)</f>
        <v>0</v>
      </c>
      <c r="AH30" s="19">
        <f t="shared" ref="AH30:AH32" si="14">SUM(U30,Y30,AC30,AG30)</f>
        <v>49494000</v>
      </c>
      <c r="AI30" s="31">
        <f t="shared" ref="AI30:AI32" si="15">IF(ISERROR(AH30/J30),0,AH30/J30)</f>
        <v>0</v>
      </c>
      <c r="AJ30" s="31">
        <f>IF(ISERROR(AH30/$AH$94),"-",AH30/$AH$94)</f>
        <v>5.224628486151936E-2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ht="24.95" customHeight="1" outlineLevel="1" x14ac:dyDescent="0.25">
      <c r="A31" s="25">
        <v>3</v>
      </c>
      <c r="B31" s="25"/>
      <c r="C31" s="44" t="s">
        <v>346</v>
      </c>
      <c r="D31" s="101">
        <v>45638</v>
      </c>
      <c r="E31" s="53" t="s">
        <v>328</v>
      </c>
      <c r="F31" s="44" t="s">
        <v>329</v>
      </c>
      <c r="G31" s="44" t="s">
        <v>330</v>
      </c>
      <c r="H31" s="46"/>
      <c r="I31" s="46"/>
      <c r="J31" s="28"/>
      <c r="K31" s="47">
        <v>31338900</v>
      </c>
      <c r="L31" s="26" t="s">
        <v>327</v>
      </c>
      <c r="M31" s="49"/>
      <c r="N31" s="50"/>
      <c r="O31" s="49"/>
      <c r="P31" s="45"/>
      <c r="Q31" s="45"/>
      <c r="R31" s="30"/>
      <c r="S31" s="30"/>
      <c r="T31" s="30">
        <v>31338900</v>
      </c>
      <c r="U31" s="19">
        <f t="shared" si="10"/>
        <v>31338900</v>
      </c>
      <c r="V31" s="30"/>
      <c r="W31" s="30"/>
      <c r="X31" s="30"/>
      <c r="Y31" s="19">
        <f t="shared" si="11"/>
        <v>0</v>
      </c>
      <c r="Z31" s="30"/>
      <c r="AA31" s="30"/>
      <c r="AB31" s="30"/>
      <c r="AC31" s="19">
        <f t="shared" si="12"/>
        <v>0</v>
      </c>
      <c r="AD31" s="30"/>
      <c r="AE31" s="30">
        <v>0</v>
      </c>
      <c r="AF31" s="30">
        <v>0</v>
      </c>
      <c r="AG31" s="19">
        <f t="shared" si="13"/>
        <v>0</v>
      </c>
      <c r="AH31" s="19">
        <f t="shared" si="14"/>
        <v>31338900</v>
      </c>
      <c r="AI31" s="31">
        <f t="shared" si="15"/>
        <v>0</v>
      </c>
      <c r="AJ31" s="31">
        <f>IF(ISERROR(AH31/$AH$94),"-",AH31/$AH$94)</f>
        <v>3.3081607803908938E-2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outlineLevel="1" x14ac:dyDescent="0.25">
      <c r="A32" s="25">
        <v>4</v>
      </c>
      <c r="B32" s="25"/>
      <c r="C32" s="42"/>
      <c r="D32" s="43"/>
      <c r="E32" s="44"/>
      <c r="F32" s="45"/>
      <c r="G32" s="45"/>
      <c r="H32" s="46"/>
      <c r="I32" s="46"/>
      <c r="J32" s="28"/>
      <c r="K32" s="47">
        <f>1840266400-SUM(K29:K31)</f>
        <v>1722313000</v>
      </c>
      <c r="L32" s="48"/>
      <c r="M32" s="49"/>
      <c r="N32" s="50"/>
      <c r="O32" s="49"/>
      <c r="P32" s="45"/>
      <c r="Q32" s="45"/>
      <c r="R32" s="30"/>
      <c r="S32" s="30"/>
      <c r="T32" s="30"/>
      <c r="U32" s="19">
        <f t="shared" si="10"/>
        <v>0</v>
      </c>
      <c r="V32" s="30"/>
      <c r="W32" s="30"/>
      <c r="X32" s="30"/>
      <c r="Y32" s="19">
        <f t="shared" si="11"/>
        <v>0</v>
      </c>
      <c r="Z32" s="30"/>
      <c r="AA32" s="30"/>
      <c r="AB32" s="30"/>
      <c r="AC32" s="19">
        <f t="shared" si="12"/>
        <v>0</v>
      </c>
      <c r="AD32" s="30"/>
      <c r="AE32" s="30">
        <v>0</v>
      </c>
      <c r="AF32" s="30">
        <v>0</v>
      </c>
      <c r="AG32" s="19">
        <f t="shared" si="13"/>
        <v>0</v>
      </c>
      <c r="AH32" s="19">
        <f t="shared" si="14"/>
        <v>0</v>
      </c>
      <c r="AI32" s="31">
        <f t="shared" si="15"/>
        <v>0</v>
      </c>
      <c r="AJ32" s="31">
        <f>IF(ISERROR(AH32/$AH$94),"-",AH32/$AH$94)</f>
        <v>0</v>
      </c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</row>
    <row r="33" spans="1:106" ht="24.95" customHeight="1" outlineLevel="1" x14ac:dyDescent="0.25">
      <c r="A33" s="25">
        <v>5</v>
      </c>
      <c r="B33" s="25"/>
      <c r="C33" s="51"/>
      <c r="D33" s="52"/>
      <c r="E33" s="53"/>
      <c r="F33" s="45"/>
      <c r="G33" s="45"/>
      <c r="H33" s="54"/>
      <c r="I33" s="46"/>
      <c r="J33" s="28"/>
      <c r="K33" s="47"/>
      <c r="L33" s="48"/>
      <c r="M33" s="49"/>
      <c r="N33" s="50"/>
      <c r="O33" s="49"/>
      <c r="P33" s="45"/>
      <c r="Q33" s="45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>
        <v>0</v>
      </c>
      <c r="AF33" s="30">
        <v>0</v>
      </c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IF(ISERROR(AH33/$AH$94),"-",AH33/$AH$94)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s="39" customFormat="1" ht="24.95" customHeight="1" x14ac:dyDescent="0.25">
      <c r="A34" s="33" t="s">
        <v>53</v>
      </c>
      <c r="B34" s="33"/>
      <c r="C34" s="33"/>
      <c r="D34" s="33"/>
      <c r="E34" s="33"/>
      <c r="F34" s="33"/>
      <c r="G34" s="33"/>
      <c r="H34" s="33"/>
      <c r="I34" s="33"/>
      <c r="J34" s="34">
        <f>SUM(J29:J33)</f>
        <v>1840266400</v>
      </c>
      <c r="K34" s="34">
        <f>SUM(K29:K33)</f>
        <v>1840266400</v>
      </c>
      <c r="L34" s="35"/>
      <c r="M34" s="34">
        <f>SUM(M29:M33)</f>
        <v>0</v>
      </c>
      <c r="N34" s="34">
        <f>SUM(N29:N33)</f>
        <v>0</v>
      </c>
      <c r="O34" s="34">
        <f>SUM(O29:O33)</f>
        <v>0</v>
      </c>
      <c r="P34" s="36"/>
      <c r="Q34" s="37"/>
      <c r="R34" s="34">
        <f t="shared" ref="R34:AH34" si="16">SUM(R29:R33)</f>
        <v>37120500</v>
      </c>
      <c r="S34" s="34">
        <f t="shared" si="16"/>
        <v>49494000</v>
      </c>
      <c r="T34" s="34">
        <f t="shared" si="16"/>
        <v>31338900</v>
      </c>
      <c r="U34" s="34">
        <f t="shared" si="16"/>
        <v>117953400</v>
      </c>
      <c r="V34" s="34">
        <f t="shared" si="16"/>
        <v>0</v>
      </c>
      <c r="W34" s="34">
        <f t="shared" si="16"/>
        <v>0</v>
      </c>
      <c r="X34" s="34">
        <f t="shared" si="16"/>
        <v>0</v>
      </c>
      <c r="Y34" s="34">
        <f t="shared" si="16"/>
        <v>0</v>
      </c>
      <c r="Z34" s="34">
        <f t="shared" si="16"/>
        <v>0</v>
      </c>
      <c r="AA34" s="34">
        <f t="shared" si="16"/>
        <v>0</v>
      </c>
      <c r="AB34" s="34">
        <f t="shared" si="16"/>
        <v>0</v>
      </c>
      <c r="AC34" s="34">
        <f t="shared" si="16"/>
        <v>0</v>
      </c>
      <c r="AD34" s="34">
        <f t="shared" si="16"/>
        <v>0</v>
      </c>
      <c r="AE34" s="34">
        <f t="shared" si="16"/>
        <v>0</v>
      </c>
      <c r="AF34" s="34">
        <f t="shared" si="16"/>
        <v>0</v>
      </c>
      <c r="AG34" s="34">
        <f t="shared" si="16"/>
        <v>0</v>
      </c>
      <c r="AH34" s="34">
        <f t="shared" si="16"/>
        <v>117953400</v>
      </c>
      <c r="AI34" s="38">
        <f>IF(ISERROR(AH34/J34),0,AH34/J34)</f>
        <v>6.409582873436151E-2</v>
      </c>
      <c r="AJ34" s="38">
        <f>IF(ISERROR(AH34/$AH$94),0,AH34/$AH$94)</f>
        <v>0.12451260631156782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ht="24.95" customHeight="1" x14ac:dyDescent="0.25">
      <c r="A35" s="14" t="s">
        <v>54</v>
      </c>
      <c r="B35" s="14"/>
      <c r="C35" s="14"/>
      <c r="D35" s="14"/>
      <c r="E35" s="14"/>
      <c r="F35" s="15"/>
      <c r="G35" s="16"/>
      <c r="H35" s="17"/>
      <c r="I35" s="17"/>
      <c r="J35" s="18"/>
      <c r="K35" s="19"/>
      <c r="L35" s="20"/>
      <c r="M35" s="21"/>
      <c r="N35" s="21"/>
      <c r="O35" s="21"/>
      <c r="P35" s="16"/>
      <c r="Q35" s="22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23"/>
      <c r="AJ35" s="24"/>
    </row>
    <row r="36" spans="1:106" ht="24.95" customHeight="1" outlineLevel="1" x14ac:dyDescent="0.2">
      <c r="A36" s="25">
        <v>1</v>
      </c>
      <c r="B36" s="25"/>
      <c r="C36" s="26"/>
      <c r="D36" s="27"/>
      <c r="E36" s="26"/>
      <c r="F36" s="26"/>
      <c r="G36" s="26"/>
      <c r="H36" s="27"/>
      <c r="I36" s="27"/>
      <c r="J36" s="28">
        <v>590127900</v>
      </c>
      <c r="K36" s="29">
        <v>590127900</v>
      </c>
      <c r="L36" s="26"/>
      <c r="M36" s="30"/>
      <c r="N36" s="30"/>
      <c r="O36" s="30"/>
      <c r="P36" s="26"/>
      <c r="Q36" s="26"/>
      <c r="R36" s="30"/>
      <c r="S36" s="30"/>
      <c r="T36" s="30"/>
      <c r="U36" s="19">
        <f>SUM(R36:T36)</f>
        <v>0</v>
      </c>
      <c r="V36" s="30"/>
      <c r="W36" s="30"/>
      <c r="X36" s="30"/>
      <c r="Y36" s="19">
        <f>SUM(V36:X36)</f>
        <v>0</v>
      </c>
      <c r="Z36" s="30"/>
      <c r="AA36" s="30"/>
      <c r="AB36" s="30"/>
      <c r="AC36" s="19">
        <f>SUM(Z36:AB36)</f>
        <v>0</v>
      </c>
      <c r="AD36" s="30"/>
      <c r="AE36" s="30"/>
      <c r="AF36" s="30"/>
      <c r="AG36" s="19">
        <f>SUM(AD36:AF36)</f>
        <v>0</v>
      </c>
      <c r="AH36" s="19">
        <f>SUM(U36,Y36,AC36,AG36)</f>
        <v>0</v>
      </c>
      <c r="AI36" s="31">
        <f>IF(ISERROR(AH36/J36),0,AH36/J36)</f>
        <v>0</v>
      </c>
      <c r="AJ36" s="31">
        <f>IF(ISERROR(AH36/$AH$94),"-",AH36/$AH$94)</f>
        <v>0</v>
      </c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</row>
    <row r="37" spans="1:106" ht="24.95" customHeight="1" outlineLevel="1" x14ac:dyDescent="0.2">
      <c r="A37" s="25">
        <v>2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IF(ISERROR(AH37/$AH$94),"-",AH37/$AH$94)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s="39" customFormat="1" ht="24.95" customHeight="1" x14ac:dyDescent="0.25">
      <c r="A38" s="33" t="s">
        <v>55</v>
      </c>
      <c r="B38" s="33"/>
      <c r="C38" s="33"/>
      <c r="D38" s="33"/>
      <c r="E38" s="33"/>
      <c r="F38" s="33"/>
      <c r="G38" s="33"/>
      <c r="H38" s="33"/>
      <c r="I38" s="33"/>
      <c r="J38" s="34">
        <f>SUM(J36:J37)</f>
        <v>590127900</v>
      </c>
      <c r="K38" s="34">
        <f>SUM(K36:K37)</f>
        <v>590127900</v>
      </c>
      <c r="L38" s="35"/>
      <c r="M38" s="34">
        <f>SUM(M36:M37)</f>
        <v>0</v>
      </c>
      <c r="N38" s="34">
        <f>SUM(N36:N37)</f>
        <v>0</v>
      </c>
      <c r="O38" s="34">
        <f>SUM(O36:O37)</f>
        <v>0</v>
      </c>
      <c r="P38" s="36"/>
      <c r="Q38" s="37"/>
      <c r="R38" s="34">
        <f t="shared" ref="R38:AH38" si="17">SUM(R36:R37)</f>
        <v>0</v>
      </c>
      <c r="S38" s="34">
        <f t="shared" si="17"/>
        <v>0</v>
      </c>
      <c r="T38" s="34">
        <f t="shared" si="17"/>
        <v>0</v>
      </c>
      <c r="U38" s="34">
        <f t="shared" si="17"/>
        <v>0</v>
      </c>
      <c r="V38" s="34">
        <f t="shared" si="17"/>
        <v>0</v>
      </c>
      <c r="W38" s="34">
        <f t="shared" si="17"/>
        <v>0</v>
      </c>
      <c r="X38" s="34">
        <f t="shared" si="17"/>
        <v>0</v>
      </c>
      <c r="Y38" s="34">
        <f t="shared" si="17"/>
        <v>0</v>
      </c>
      <c r="Z38" s="34">
        <f t="shared" si="17"/>
        <v>0</v>
      </c>
      <c r="AA38" s="34">
        <f t="shared" si="17"/>
        <v>0</v>
      </c>
      <c r="AB38" s="34">
        <f t="shared" si="17"/>
        <v>0</v>
      </c>
      <c r="AC38" s="34">
        <f t="shared" si="17"/>
        <v>0</v>
      </c>
      <c r="AD38" s="34">
        <f t="shared" si="17"/>
        <v>0</v>
      </c>
      <c r="AE38" s="34">
        <f t="shared" si="17"/>
        <v>0</v>
      </c>
      <c r="AF38" s="34">
        <f t="shared" si="17"/>
        <v>0</v>
      </c>
      <c r="AG38" s="34">
        <f t="shared" si="17"/>
        <v>0</v>
      </c>
      <c r="AH38" s="34">
        <f t="shared" si="17"/>
        <v>0</v>
      </c>
      <c r="AI38" s="38">
        <f>IF(ISERROR(AH38/J38),0,AH38/J38)</f>
        <v>0</v>
      </c>
      <c r="AJ38" s="38">
        <f>IF(ISERROR(AH38/$AH$94),0,AH38/$AH$94)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ht="24.95" customHeight="1" x14ac:dyDescent="0.25">
      <c r="A39" s="14" t="s">
        <v>56</v>
      </c>
      <c r="B39" s="14"/>
      <c r="C39" s="14"/>
      <c r="D39" s="14"/>
      <c r="E39" s="14"/>
      <c r="F39" s="15"/>
      <c r="G39" s="16"/>
      <c r="H39" s="17"/>
      <c r="I39" s="17"/>
      <c r="J39" s="18"/>
      <c r="K39" s="19"/>
      <c r="L39" s="20"/>
      <c r="M39" s="21"/>
      <c r="N39" s="21"/>
      <c r="O39" s="21"/>
      <c r="P39" s="16"/>
      <c r="Q39" s="22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23"/>
      <c r="AJ39" s="24"/>
    </row>
    <row r="40" spans="1:106" ht="24.95" customHeight="1" outlineLevel="1" x14ac:dyDescent="0.2">
      <c r="A40" s="25">
        <v>1</v>
      </c>
      <c r="B40" s="25"/>
      <c r="C40" s="44" t="s">
        <v>348</v>
      </c>
      <c r="D40" s="101">
        <v>45733</v>
      </c>
      <c r="E40" s="53" t="s">
        <v>347</v>
      </c>
      <c r="F40" s="44" t="s">
        <v>329</v>
      </c>
      <c r="G40" s="44" t="s">
        <v>330</v>
      </c>
      <c r="H40" s="27"/>
      <c r="I40" s="27"/>
      <c r="J40" s="28">
        <v>1058405125</v>
      </c>
      <c r="K40" s="29">
        <v>33000000</v>
      </c>
      <c r="L40" s="26" t="s">
        <v>327</v>
      </c>
      <c r="M40" s="30"/>
      <c r="N40" s="30"/>
      <c r="O40" s="30"/>
      <c r="P40" s="26"/>
      <c r="Q40" s="26"/>
      <c r="R40" s="30"/>
      <c r="S40" s="30"/>
      <c r="T40" s="30">
        <v>33000000</v>
      </c>
      <c r="U40" s="19">
        <f>SUM(R40:T40)</f>
        <v>33000000</v>
      </c>
      <c r="V40" s="30"/>
      <c r="W40" s="30"/>
      <c r="X40" s="30"/>
      <c r="Y40" s="19">
        <f>SUM(V40:X40)</f>
        <v>0</v>
      </c>
      <c r="Z40" s="30"/>
      <c r="AA40" s="30"/>
      <c r="AB40" s="30"/>
      <c r="AC40" s="19">
        <f>SUM(Z40:AB40)</f>
        <v>0</v>
      </c>
      <c r="AD40" s="30"/>
      <c r="AE40" s="30"/>
      <c r="AF40" s="30"/>
      <c r="AG40" s="19">
        <f>SUM(AD40:AF40)</f>
        <v>0</v>
      </c>
      <c r="AH40" s="19">
        <f>SUM(U40,Y40,AC40,AG40)</f>
        <v>33000000</v>
      </c>
      <c r="AI40" s="31">
        <f>IF(ISERROR(AH40/J40),0,AH40/J40)</f>
        <v>3.1178987346645738E-2</v>
      </c>
      <c r="AJ40" s="31">
        <f>IF(ISERROR(AH40/$AH$94),"-",AH40/$AH$94)</f>
        <v>3.4835079008165411E-2</v>
      </c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</row>
    <row r="41" spans="1:106" ht="24.95" customHeight="1" outlineLevel="1" x14ac:dyDescent="0.2">
      <c r="A41" s="25">
        <v>2</v>
      </c>
      <c r="B41" s="25"/>
      <c r="C41" s="44"/>
      <c r="D41" s="101"/>
      <c r="E41" s="53"/>
      <c r="F41" s="44"/>
      <c r="G41" s="44"/>
      <c r="H41" s="27"/>
      <c r="I41" s="27"/>
      <c r="J41" s="28"/>
      <c r="K41" s="29">
        <f>1058405125-K40</f>
        <v>1025405125</v>
      </c>
      <c r="L41" s="26"/>
      <c r="M41" s="30"/>
      <c r="N41" s="30"/>
      <c r="O41" s="30"/>
      <c r="P41" s="26"/>
      <c r="Q41" s="26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/>
      <c r="AF41" s="30"/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IF(ISERROR(AH41/$AH$94),"-",AH41/$AH$94)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customHeight="1" outlineLevel="1" x14ac:dyDescent="0.2">
      <c r="A42" s="25">
        <v>3</v>
      </c>
      <c r="B42" s="25"/>
      <c r="C42" s="44"/>
      <c r="D42" s="101"/>
      <c r="E42" s="53"/>
      <c r="F42" s="44"/>
      <c r="G42" s="44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IF(ISERROR(AH42/$AH$94),"-",AH42/$AH$94)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x14ac:dyDescent="0.25">
      <c r="A43" s="33" t="s">
        <v>57</v>
      </c>
      <c r="B43" s="33"/>
      <c r="C43" s="33"/>
      <c r="D43" s="33"/>
      <c r="E43" s="33"/>
      <c r="F43" s="33"/>
      <c r="G43" s="33"/>
      <c r="H43" s="33"/>
      <c r="I43" s="33"/>
      <c r="J43" s="34">
        <f>SUM(J40:J42)</f>
        <v>1058405125</v>
      </c>
      <c r="K43" s="34">
        <f>SUM(K40:K42)</f>
        <v>1058405125</v>
      </c>
      <c r="L43" s="35"/>
      <c r="M43" s="34">
        <f>SUM(M40:M42)</f>
        <v>0</v>
      </c>
      <c r="N43" s="34">
        <f>SUM(N40:N42)</f>
        <v>0</v>
      </c>
      <c r="O43" s="34">
        <f>SUM(O40:O42)</f>
        <v>0</v>
      </c>
      <c r="P43" s="36"/>
      <c r="Q43" s="37"/>
      <c r="R43" s="34">
        <f t="shared" ref="R43:AH43" si="18">SUM(R40:R42)</f>
        <v>0</v>
      </c>
      <c r="S43" s="34">
        <f t="shared" si="18"/>
        <v>0</v>
      </c>
      <c r="T43" s="34">
        <f t="shared" si="18"/>
        <v>33000000</v>
      </c>
      <c r="U43" s="34">
        <f t="shared" si="18"/>
        <v>33000000</v>
      </c>
      <c r="V43" s="34">
        <f t="shared" si="18"/>
        <v>0</v>
      </c>
      <c r="W43" s="34">
        <f t="shared" si="18"/>
        <v>0</v>
      </c>
      <c r="X43" s="34">
        <f t="shared" si="18"/>
        <v>0</v>
      </c>
      <c r="Y43" s="34">
        <f t="shared" si="18"/>
        <v>0</v>
      </c>
      <c r="Z43" s="34">
        <f t="shared" si="18"/>
        <v>0</v>
      </c>
      <c r="AA43" s="34">
        <f t="shared" si="18"/>
        <v>0</v>
      </c>
      <c r="AB43" s="34">
        <f t="shared" si="18"/>
        <v>0</v>
      </c>
      <c r="AC43" s="34">
        <f t="shared" si="18"/>
        <v>0</v>
      </c>
      <c r="AD43" s="34">
        <f t="shared" si="18"/>
        <v>0</v>
      </c>
      <c r="AE43" s="34">
        <f t="shared" si="18"/>
        <v>0</v>
      </c>
      <c r="AF43" s="34">
        <f t="shared" si="18"/>
        <v>0</v>
      </c>
      <c r="AG43" s="34">
        <f t="shared" si="18"/>
        <v>0</v>
      </c>
      <c r="AH43" s="34">
        <f t="shared" si="18"/>
        <v>33000000</v>
      </c>
      <c r="AI43" s="38">
        <f>IF(ISERROR(AH43/J43),0,AH43/J43)</f>
        <v>3.1178987346645738E-2</v>
      </c>
      <c r="AJ43" s="38">
        <f>IF(ISERROR(AH43/$AH$94),0,AH43/$AH$94)</f>
        <v>3.4835079008165411E-2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58</v>
      </c>
      <c r="B44" s="14"/>
      <c r="C44" s="14"/>
      <c r="D44" s="14"/>
      <c r="E44" s="14"/>
      <c r="F44" s="15"/>
      <c r="G44" s="16"/>
      <c r="H44" s="55"/>
      <c r="I44" s="55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customHeight="1" outlineLevel="1" x14ac:dyDescent="0.2">
      <c r="A45" s="25">
        <v>1</v>
      </c>
      <c r="B45" s="25"/>
      <c r="C45" s="44" t="s">
        <v>351</v>
      </c>
      <c r="D45" s="101">
        <v>45288</v>
      </c>
      <c r="E45" s="53" t="s">
        <v>349</v>
      </c>
      <c r="F45" s="44" t="s">
        <v>329</v>
      </c>
      <c r="G45" s="44" t="s">
        <v>330</v>
      </c>
      <c r="H45" s="27"/>
      <c r="I45" s="27"/>
      <c r="J45" s="28">
        <v>1495951700</v>
      </c>
      <c r="K45" s="29">
        <v>145770000</v>
      </c>
      <c r="L45" s="26" t="s">
        <v>327</v>
      </c>
      <c r="M45" s="30"/>
      <c r="N45" s="30"/>
      <c r="O45" s="30"/>
      <c r="P45" s="26"/>
      <c r="Q45" s="26"/>
      <c r="R45" s="29">
        <v>145770000</v>
      </c>
      <c r="S45" s="30"/>
      <c r="T45" s="30"/>
      <c r="U45" s="19">
        <f>SUM(R45:T45)</f>
        <v>145770000</v>
      </c>
      <c r="V45" s="30"/>
      <c r="W45" s="30"/>
      <c r="X45" s="30"/>
      <c r="Y45" s="19">
        <f>SUM(V45:X45)</f>
        <v>0</v>
      </c>
      <c r="Z45" s="30"/>
      <c r="AA45" s="30"/>
      <c r="AB45" s="30"/>
      <c r="AC45" s="19">
        <f>SUM(Z45:AB45)</f>
        <v>0</v>
      </c>
      <c r="AD45" s="30"/>
      <c r="AE45" s="30"/>
      <c r="AF45" s="30"/>
      <c r="AG45" s="19">
        <f>SUM(AD45:AF45)</f>
        <v>0</v>
      </c>
      <c r="AH45" s="19">
        <f>SUM(U45,Y45,AC45,AG45)</f>
        <v>145770000</v>
      </c>
      <c r="AI45" s="31">
        <f>IF(ISERROR(AH45/J45),0,AH45/J45)</f>
        <v>9.7442985625805972E-2</v>
      </c>
      <c r="AJ45" s="31">
        <f t="shared" ref="AJ45:AJ50" si="19">IF(ISERROR(AH45/$AH$94),"-",AH45/$AH$94)</f>
        <v>0.15387604445515976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customHeight="1" outlineLevel="1" x14ac:dyDescent="0.2">
      <c r="A46" s="25">
        <v>2</v>
      </c>
      <c r="B46" s="25"/>
      <c r="C46" s="44" t="s">
        <v>352</v>
      </c>
      <c r="D46" s="101">
        <v>45655</v>
      </c>
      <c r="E46" s="53" t="s">
        <v>350</v>
      </c>
      <c r="F46" s="44" t="s">
        <v>329</v>
      </c>
      <c r="G46" s="44" t="s">
        <v>330</v>
      </c>
      <c r="H46" s="27"/>
      <c r="I46" s="27"/>
      <c r="J46" s="28"/>
      <c r="K46" s="29">
        <v>50850000</v>
      </c>
      <c r="L46" s="26" t="s">
        <v>327</v>
      </c>
      <c r="M46" s="30"/>
      <c r="N46" s="30"/>
      <c r="O46" s="30"/>
      <c r="P46" s="26"/>
      <c r="Q46" s="26"/>
      <c r="R46" s="29">
        <v>50850000</v>
      </c>
      <c r="S46" s="30"/>
      <c r="T46" s="30"/>
      <c r="U46" s="19">
        <f t="shared" ref="U46:U49" si="20">SUM(R46:T46)</f>
        <v>50850000</v>
      </c>
      <c r="V46" s="30"/>
      <c r="W46" s="30"/>
      <c r="X46" s="30"/>
      <c r="Y46" s="19">
        <f t="shared" ref="Y46:Y49" si="21">SUM(V46:X46)</f>
        <v>0</v>
      </c>
      <c r="Z46" s="30"/>
      <c r="AA46" s="30"/>
      <c r="AB46" s="30"/>
      <c r="AC46" s="19">
        <f t="shared" ref="AC46:AC49" si="22">SUM(Z46:AB46)</f>
        <v>0</v>
      </c>
      <c r="AD46" s="30"/>
      <c r="AE46" s="30"/>
      <c r="AF46" s="30"/>
      <c r="AG46" s="19">
        <f t="shared" ref="AG46:AG49" si="23">SUM(AD46:AF46)</f>
        <v>0</v>
      </c>
      <c r="AH46" s="19">
        <f t="shared" ref="AH46:AH49" si="24">SUM(U46,Y46,AC46,AG46)</f>
        <v>50850000</v>
      </c>
      <c r="AI46" s="31">
        <f t="shared" ref="AI46:AI49" si="25">IF(ISERROR(AH46/J46),0,AH46/J46)</f>
        <v>0</v>
      </c>
      <c r="AJ46" s="31">
        <f t="shared" si="19"/>
        <v>5.3677689926218519E-2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ht="24.95" customHeight="1" outlineLevel="1" x14ac:dyDescent="0.2">
      <c r="A47" s="25">
        <v>3</v>
      </c>
      <c r="B47" s="25"/>
      <c r="C47" s="44" t="s">
        <v>353</v>
      </c>
      <c r="D47" s="101">
        <v>45288</v>
      </c>
      <c r="E47" s="53" t="s">
        <v>350</v>
      </c>
      <c r="F47" s="44" t="s">
        <v>329</v>
      </c>
      <c r="G47" s="44" t="s">
        <v>330</v>
      </c>
      <c r="H47" s="27"/>
      <c r="I47" s="27"/>
      <c r="J47" s="28"/>
      <c r="K47" s="29">
        <v>51968700</v>
      </c>
      <c r="L47" s="26" t="s">
        <v>327</v>
      </c>
      <c r="M47" s="30"/>
      <c r="N47" s="30"/>
      <c r="O47" s="30"/>
      <c r="P47" s="26"/>
      <c r="Q47" s="26"/>
      <c r="R47" s="30"/>
      <c r="S47" s="29">
        <v>51968700</v>
      </c>
      <c r="T47" s="30"/>
      <c r="U47" s="19">
        <f t="shared" si="20"/>
        <v>51968700</v>
      </c>
      <c r="V47" s="30"/>
      <c r="W47" s="30"/>
      <c r="X47" s="30"/>
      <c r="Y47" s="19">
        <f t="shared" si="21"/>
        <v>0</v>
      </c>
      <c r="Z47" s="30"/>
      <c r="AA47" s="30"/>
      <c r="AB47" s="30"/>
      <c r="AC47" s="19">
        <f t="shared" si="22"/>
        <v>0</v>
      </c>
      <c r="AD47" s="30"/>
      <c r="AE47" s="30"/>
      <c r="AF47" s="30"/>
      <c r="AG47" s="19">
        <f t="shared" si="23"/>
        <v>0</v>
      </c>
      <c r="AH47" s="19">
        <f t="shared" si="24"/>
        <v>51968700</v>
      </c>
      <c r="AI47" s="31">
        <f t="shared" si="25"/>
        <v>0</v>
      </c>
      <c r="AJ47" s="31">
        <f t="shared" si="19"/>
        <v>5.4858599104595326E-2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outlineLevel="1" x14ac:dyDescent="0.2">
      <c r="A48" s="25">
        <v>4</v>
      </c>
      <c r="B48" s="25"/>
      <c r="C48" s="44"/>
      <c r="D48" s="101"/>
      <c r="E48" s="53"/>
      <c r="F48" s="44"/>
      <c r="G48" s="44"/>
      <c r="H48" s="27"/>
      <c r="I48" s="27"/>
      <c r="J48" s="28"/>
      <c r="K48" s="29">
        <f>1495951700-SUM(K45:K47)</f>
        <v>1247363000</v>
      </c>
      <c r="L48" s="26"/>
      <c r="M48" s="30"/>
      <c r="N48" s="30"/>
      <c r="O48" s="30"/>
      <c r="P48" s="26"/>
      <c r="Q48" s="26"/>
      <c r="R48" s="30"/>
      <c r="S48" s="30"/>
      <c r="T48" s="30"/>
      <c r="U48" s="19">
        <f t="shared" si="20"/>
        <v>0</v>
      </c>
      <c r="V48" s="30"/>
      <c r="W48" s="30"/>
      <c r="X48" s="30"/>
      <c r="Y48" s="19">
        <f t="shared" si="21"/>
        <v>0</v>
      </c>
      <c r="Z48" s="30"/>
      <c r="AA48" s="30"/>
      <c r="AB48" s="30"/>
      <c r="AC48" s="19">
        <f t="shared" si="22"/>
        <v>0</v>
      </c>
      <c r="AD48" s="30"/>
      <c r="AE48" s="30"/>
      <c r="AF48" s="30"/>
      <c r="AG48" s="19">
        <f t="shared" si="23"/>
        <v>0</v>
      </c>
      <c r="AH48" s="19">
        <f t="shared" si="24"/>
        <v>0</v>
      </c>
      <c r="AI48" s="31">
        <f t="shared" si="25"/>
        <v>0</v>
      </c>
      <c r="AJ48" s="31">
        <f t="shared" si="19"/>
        <v>0</v>
      </c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</row>
    <row r="49" spans="1:106" ht="24.95" customHeight="1" outlineLevel="1" x14ac:dyDescent="0.2">
      <c r="A49" s="25">
        <v>5</v>
      </c>
      <c r="B49" s="25"/>
      <c r="C49" s="44"/>
      <c r="D49" s="101"/>
      <c r="E49" s="53"/>
      <c r="F49" s="44"/>
      <c r="G49" s="44"/>
      <c r="H49" s="27"/>
      <c r="I49" s="27"/>
      <c r="J49" s="28"/>
      <c r="K49" s="29"/>
      <c r="L49" s="26"/>
      <c r="M49" s="30"/>
      <c r="N49" s="30"/>
      <c r="O49" s="30"/>
      <c r="P49" s="26"/>
      <c r="Q49" s="26"/>
      <c r="R49" s="30"/>
      <c r="S49" s="30"/>
      <c r="T49" s="30"/>
      <c r="U49" s="19">
        <f t="shared" si="20"/>
        <v>0</v>
      </c>
      <c r="V49" s="30"/>
      <c r="W49" s="30"/>
      <c r="X49" s="30"/>
      <c r="Y49" s="19">
        <f t="shared" si="21"/>
        <v>0</v>
      </c>
      <c r="Z49" s="30"/>
      <c r="AA49" s="30"/>
      <c r="AB49" s="30"/>
      <c r="AC49" s="19">
        <f t="shared" si="22"/>
        <v>0</v>
      </c>
      <c r="AD49" s="30"/>
      <c r="AE49" s="30"/>
      <c r="AF49" s="30"/>
      <c r="AG49" s="19">
        <f t="shared" si="23"/>
        <v>0</v>
      </c>
      <c r="AH49" s="19">
        <f t="shared" si="24"/>
        <v>0</v>
      </c>
      <c r="AI49" s="31">
        <f t="shared" si="25"/>
        <v>0</v>
      </c>
      <c r="AJ49" s="31">
        <f t="shared" si="19"/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customHeight="1" outlineLevel="1" x14ac:dyDescent="0.2">
      <c r="A50" s="25">
        <v>6</v>
      </c>
      <c r="B50" s="25"/>
      <c r="C50" s="44"/>
      <c r="D50" s="101"/>
      <c r="E50" s="53"/>
      <c r="F50" s="44"/>
      <c r="G50" s="44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 t="shared" si="19"/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x14ac:dyDescent="0.25">
      <c r="A51" s="33" t="s">
        <v>59</v>
      </c>
      <c r="B51" s="33"/>
      <c r="C51" s="33"/>
      <c r="D51" s="33"/>
      <c r="E51" s="33"/>
      <c r="F51" s="33"/>
      <c r="G51" s="33"/>
      <c r="H51" s="33"/>
      <c r="I51" s="33"/>
      <c r="J51" s="34">
        <f>SUM(J45:J50)</f>
        <v>1495951700</v>
      </c>
      <c r="K51" s="34">
        <f>SUM(K45:K50)</f>
        <v>1495951700</v>
      </c>
      <c r="L51" s="35"/>
      <c r="M51" s="34">
        <f>SUM(M45:M50)</f>
        <v>0</v>
      </c>
      <c r="N51" s="34">
        <f>SUM(N45:N50)</f>
        <v>0</v>
      </c>
      <c r="O51" s="34">
        <f>SUM(O45:O50)</f>
        <v>0</v>
      </c>
      <c r="P51" s="36"/>
      <c r="Q51" s="37"/>
      <c r="R51" s="34">
        <f t="shared" ref="R51:AH51" si="26">SUM(R45:R50)</f>
        <v>196620000</v>
      </c>
      <c r="S51" s="34">
        <f t="shared" si="26"/>
        <v>51968700</v>
      </c>
      <c r="T51" s="34">
        <f t="shared" si="26"/>
        <v>0</v>
      </c>
      <c r="U51" s="34">
        <f t="shared" si="26"/>
        <v>248588700</v>
      </c>
      <c r="V51" s="34">
        <f t="shared" si="26"/>
        <v>0</v>
      </c>
      <c r="W51" s="34">
        <f t="shared" si="26"/>
        <v>0</v>
      </c>
      <c r="X51" s="34">
        <f t="shared" si="26"/>
        <v>0</v>
      </c>
      <c r="Y51" s="34">
        <f t="shared" si="26"/>
        <v>0</v>
      </c>
      <c r="Z51" s="34">
        <f t="shared" si="26"/>
        <v>0</v>
      </c>
      <c r="AA51" s="34">
        <f t="shared" si="26"/>
        <v>0</v>
      </c>
      <c r="AB51" s="34">
        <f t="shared" si="26"/>
        <v>0</v>
      </c>
      <c r="AC51" s="34">
        <f t="shared" si="26"/>
        <v>0</v>
      </c>
      <c r="AD51" s="34">
        <f t="shared" si="26"/>
        <v>0</v>
      </c>
      <c r="AE51" s="34">
        <f t="shared" si="26"/>
        <v>0</v>
      </c>
      <c r="AF51" s="34">
        <f t="shared" si="26"/>
        <v>0</v>
      </c>
      <c r="AG51" s="34">
        <f t="shared" si="26"/>
        <v>0</v>
      </c>
      <c r="AH51" s="34">
        <f t="shared" si="26"/>
        <v>248588700</v>
      </c>
      <c r="AI51" s="38">
        <f>IF(ISERROR(AH51/J51),0,AH51/J51)</f>
        <v>0.16617428223117098</v>
      </c>
      <c r="AJ51" s="38">
        <f>IF(ISERROR(AH51/$AH$94),0,AH51/$AH$94)</f>
        <v>0.26241233348597359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60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customHeight="1" outlineLevel="1" x14ac:dyDescent="0.25">
      <c r="A53" s="25">
        <v>1</v>
      </c>
      <c r="B53" s="25"/>
      <c r="C53" s="42"/>
      <c r="D53" s="43"/>
      <c r="E53" s="44"/>
      <c r="F53" s="45"/>
      <c r="G53" s="45"/>
      <c r="H53" s="56"/>
      <c r="I53" s="56"/>
      <c r="J53" s="28">
        <v>624452000</v>
      </c>
      <c r="K53" s="47">
        <v>624452000</v>
      </c>
      <c r="L53" s="48"/>
      <c r="M53" s="49"/>
      <c r="N53" s="50"/>
      <c r="O53" s="49"/>
      <c r="P53" s="45"/>
      <c r="Q53" s="45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>
        <v>0</v>
      </c>
      <c r="AF53" s="30">
        <v>0</v>
      </c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IF(ISERROR(AH53/$AH$94),"-",AH53/$AH$94)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IF(ISERROR(AH54/$AH$94),"-",AH54/$AH$94)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x14ac:dyDescent="0.25">
      <c r="A55" s="33" t="s">
        <v>61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624452000</v>
      </c>
      <c r="K55" s="34">
        <f>SUM(K53:K54)</f>
        <v>624452000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27">SUM(R53:R54)</f>
        <v>0</v>
      </c>
      <c r="S55" s="34">
        <f t="shared" si="27"/>
        <v>0</v>
      </c>
      <c r="T55" s="34">
        <f t="shared" si="27"/>
        <v>0</v>
      </c>
      <c r="U55" s="34">
        <f t="shared" si="27"/>
        <v>0</v>
      </c>
      <c r="V55" s="34">
        <f t="shared" si="27"/>
        <v>0</v>
      </c>
      <c r="W55" s="34">
        <f t="shared" si="27"/>
        <v>0</v>
      </c>
      <c r="X55" s="34">
        <f t="shared" si="27"/>
        <v>0</v>
      </c>
      <c r="Y55" s="34">
        <f t="shared" si="27"/>
        <v>0</v>
      </c>
      <c r="Z55" s="34">
        <f t="shared" si="27"/>
        <v>0</v>
      </c>
      <c r="AA55" s="34">
        <f t="shared" si="27"/>
        <v>0</v>
      </c>
      <c r="AB55" s="34">
        <f t="shared" si="27"/>
        <v>0</v>
      </c>
      <c r="AC55" s="34">
        <f t="shared" si="27"/>
        <v>0</v>
      </c>
      <c r="AD55" s="34">
        <f t="shared" si="27"/>
        <v>0</v>
      </c>
      <c r="AE55" s="34">
        <f t="shared" si="27"/>
        <v>0</v>
      </c>
      <c r="AF55" s="34">
        <f t="shared" si="27"/>
        <v>0</v>
      </c>
      <c r="AG55" s="34">
        <f t="shared" si="27"/>
        <v>0</v>
      </c>
      <c r="AH55" s="34">
        <f t="shared" si="27"/>
        <v>0</v>
      </c>
      <c r="AI55" s="38">
        <f>IF(ISERROR(AH55/J55),0,AH55/J55)</f>
        <v>0</v>
      </c>
      <c r="AJ55" s="38">
        <f>IF(ISERROR(AH55/$AH$94),0,AH55/$AH$94)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62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customHeight="1" outlineLevel="1" x14ac:dyDescent="0.25">
      <c r="A57" s="25">
        <v>1</v>
      </c>
      <c r="B57" s="25"/>
      <c r="C57" s="42"/>
      <c r="D57" s="43"/>
      <c r="E57" s="44"/>
      <c r="F57" s="45"/>
      <c r="G57" s="45"/>
      <c r="H57" s="56"/>
      <c r="I57" s="56"/>
      <c r="J57" s="28">
        <v>828931500</v>
      </c>
      <c r="K57" s="47">
        <v>828931500</v>
      </c>
      <c r="L57" s="48"/>
      <c r="M57" s="49"/>
      <c r="N57" s="50"/>
      <c r="O57" s="49"/>
      <c r="P57" s="45"/>
      <c r="Q57" s="45"/>
      <c r="R57" s="30">
        <v>0</v>
      </c>
      <c r="S57" s="30">
        <v>0</v>
      </c>
      <c r="T57" s="30">
        <v>0</v>
      </c>
      <c r="U57" s="19">
        <f>SUM(R57:T57)</f>
        <v>0</v>
      </c>
      <c r="V57" s="30">
        <v>0</v>
      </c>
      <c r="W57" s="30">
        <v>0</v>
      </c>
      <c r="X57" s="30">
        <v>0</v>
      </c>
      <c r="Y57" s="19">
        <f>SUM(V57:X57)</f>
        <v>0</v>
      </c>
      <c r="Z57" s="30">
        <v>0</v>
      </c>
      <c r="AA57" s="30">
        <v>0</v>
      </c>
      <c r="AB57" s="30">
        <v>0</v>
      </c>
      <c r="AC57" s="19">
        <f>SUM(Z57:AB57)</f>
        <v>0</v>
      </c>
      <c r="AD57" s="30">
        <v>0</v>
      </c>
      <c r="AE57" s="30">
        <v>0</v>
      </c>
      <c r="AF57" s="30">
        <v>0</v>
      </c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>
        <f>IF(ISERROR(AH57/$AH$94),"-",AH57/$AH$94)</f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47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IF(ISERROR(AH58/$AH$94),"-",AH58/$AH$94)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x14ac:dyDescent="0.25">
      <c r="A59" s="33" t="s">
        <v>63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828931500</v>
      </c>
      <c r="K59" s="34">
        <f>SUM(K57:K58)</f>
        <v>828931500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28">SUM(R57:R58)</f>
        <v>0</v>
      </c>
      <c r="S59" s="34">
        <f t="shared" si="28"/>
        <v>0</v>
      </c>
      <c r="T59" s="34">
        <f t="shared" si="28"/>
        <v>0</v>
      </c>
      <c r="U59" s="34">
        <f t="shared" si="28"/>
        <v>0</v>
      </c>
      <c r="V59" s="34">
        <f t="shared" si="28"/>
        <v>0</v>
      </c>
      <c r="W59" s="34">
        <f t="shared" si="28"/>
        <v>0</v>
      </c>
      <c r="X59" s="34">
        <f t="shared" si="28"/>
        <v>0</v>
      </c>
      <c r="Y59" s="34">
        <f t="shared" si="28"/>
        <v>0</v>
      </c>
      <c r="Z59" s="34">
        <f t="shared" si="28"/>
        <v>0</v>
      </c>
      <c r="AA59" s="34">
        <f t="shared" si="28"/>
        <v>0</v>
      </c>
      <c r="AB59" s="34">
        <f t="shared" si="28"/>
        <v>0</v>
      </c>
      <c r="AC59" s="34">
        <f t="shared" si="28"/>
        <v>0</v>
      </c>
      <c r="AD59" s="34">
        <f t="shared" si="28"/>
        <v>0</v>
      </c>
      <c r="AE59" s="34">
        <f t="shared" si="28"/>
        <v>0</v>
      </c>
      <c r="AF59" s="34">
        <f t="shared" si="28"/>
        <v>0</v>
      </c>
      <c r="AG59" s="34">
        <f t="shared" si="28"/>
        <v>0</v>
      </c>
      <c r="AH59" s="34">
        <f t="shared" si="28"/>
        <v>0</v>
      </c>
      <c r="AI59" s="38">
        <f>IF(ISERROR(AH59/J59),0,AH59/J59)</f>
        <v>0</v>
      </c>
      <c r="AJ59" s="38">
        <f>IF(ISERROR(AH59/$AH$94),0,AH59/$AH$94)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64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customHeight="1" outlineLevel="1" x14ac:dyDescent="0.25">
      <c r="A61" s="25">
        <v>1</v>
      </c>
      <c r="B61" s="48"/>
      <c r="C61" s="44" t="s">
        <v>203</v>
      </c>
      <c r="D61" s="101">
        <v>45687</v>
      </c>
      <c r="E61" s="53" t="s">
        <v>354</v>
      </c>
      <c r="F61" s="44" t="s">
        <v>329</v>
      </c>
      <c r="G61" s="44" t="s">
        <v>330</v>
      </c>
      <c r="H61" s="56"/>
      <c r="I61" s="56"/>
      <c r="J61" s="28">
        <v>504481500</v>
      </c>
      <c r="K61" s="47">
        <v>36300000</v>
      </c>
      <c r="L61" s="26" t="s">
        <v>327</v>
      </c>
      <c r="M61" s="58"/>
      <c r="N61" s="58"/>
      <c r="O61" s="16"/>
      <c r="P61" s="16"/>
      <c r="Q61" s="16"/>
      <c r="R61" s="59"/>
      <c r="S61" s="59">
        <v>36300000</v>
      </c>
      <c r="T61" s="59"/>
      <c r="U61" s="19">
        <f>SUM(R61:T61)</f>
        <v>36300000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36300000</v>
      </c>
      <c r="AI61" s="31">
        <f>IF(ISERROR(AH61/J61),0,AH61/J61)</f>
        <v>7.1955066736837728E-2</v>
      </c>
      <c r="AJ61" s="31">
        <f>IF(ISERROR(AH61/$AH$94),"-",AH61/$AH$94)</f>
        <v>3.8318586908981954E-2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customHeight="1" outlineLevel="1" x14ac:dyDescent="0.25">
      <c r="A62" s="25">
        <v>2</v>
      </c>
      <c r="B62" s="48"/>
      <c r="C62" s="48"/>
      <c r="D62" s="46"/>
      <c r="E62" s="57"/>
      <c r="F62" s="57"/>
      <c r="G62" s="16"/>
      <c r="H62" s="56"/>
      <c r="I62" s="56"/>
      <c r="J62" s="28"/>
      <c r="K62" s="47">
        <f>504481500-K61</f>
        <v>468181500</v>
      </c>
      <c r="L62" s="56"/>
      <c r="M62" s="58"/>
      <c r="N62" s="58"/>
      <c r="O62" s="16"/>
      <c r="P62" s="16"/>
      <c r="Q62" s="16"/>
      <c r="R62" s="59"/>
      <c r="S62" s="59"/>
      <c r="T62" s="59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IF(ISERROR(AH62/$AH$94),"-",AH62/$AH$94)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ht="24.95" customHeight="1" outlineLevel="1" x14ac:dyDescent="0.2">
      <c r="A63" s="25">
        <v>3</v>
      </c>
      <c r="B63" s="25"/>
      <c r="C63" s="26"/>
      <c r="D63" s="27"/>
      <c r="E63" s="26"/>
      <c r="F63" s="26"/>
      <c r="G63" s="26"/>
      <c r="H63" s="27"/>
      <c r="I63" s="27"/>
      <c r="J63" s="28"/>
      <c r="K63" s="47"/>
      <c r="L63" s="26"/>
      <c r="M63" s="30"/>
      <c r="N63" s="30"/>
      <c r="O63" s="30"/>
      <c r="P63" s="26"/>
      <c r="Q63" s="26"/>
      <c r="R63" s="30"/>
      <c r="S63" s="30"/>
      <c r="T63" s="30"/>
      <c r="U63" s="19">
        <f>SUM(R63:T63)</f>
        <v>0</v>
      </c>
      <c r="V63" s="30"/>
      <c r="W63" s="30"/>
      <c r="X63" s="30"/>
      <c r="Y63" s="19">
        <f>SUM(V63:X63)</f>
        <v>0</v>
      </c>
      <c r="Z63" s="30"/>
      <c r="AA63" s="30"/>
      <c r="AB63" s="30"/>
      <c r="AC63" s="19">
        <f>SUM(Z63:AB63)</f>
        <v>0</v>
      </c>
      <c r="AD63" s="30"/>
      <c r="AE63" s="30"/>
      <c r="AF63" s="30"/>
      <c r="AG63" s="19">
        <f>SUM(AD63:AF63)</f>
        <v>0</v>
      </c>
      <c r="AH63" s="19">
        <f>SUM(U63,Y63,AC63,AG63)</f>
        <v>0</v>
      </c>
      <c r="AI63" s="31">
        <f>IF(ISERROR(AH63/J63),0,AH63/J63)</f>
        <v>0</v>
      </c>
      <c r="AJ63" s="31">
        <f>IF(ISERROR(AH63/$AH$94),"-",AH63/$AH$94)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s="39" customFormat="1" ht="24.95" customHeight="1" x14ac:dyDescent="0.25">
      <c r="A64" s="33" t="s">
        <v>65</v>
      </c>
      <c r="B64" s="33"/>
      <c r="C64" s="33"/>
      <c r="D64" s="33"/>
      <c r="E64" s="33"/>
      <c r="F64" s="33"/>
      <c r="G64" s="33"/>
      <c r="H64" s="33"/>
      <c r="I64" s="33"/>
      <c r="J64" s="34">
        <f>J61</f>
        <v>504481500</v>
      </c>
      <c r="K64" s="34">
        <f>SUM(K61:K63)</f>
        <v>504481500</v>
      </c>
      <c r="L64" s="35"/>
      <c r="M64" s="34">
        <f>SUM(M61:M63)</f>
        <v>0</v>
      </c>
      <c r="N64" s="34">
        <f>SUM(N61:N63)</f>
        <v>0</v>
      </c>
      <c r="O64" s="34">
        <f>SUM(O61:O63)</f>
        <v>0</v>
      </c>
      <c r="P64" s="36"/>
      <c r="Q64" s="37"/>
      <c r="R64" s="34">
        <f t="shared" ref="R64:AH64" si="29">SUM(R61:R63)</f>
        <v>0</v>
      </c>
      <c r="S64" s="34">
        <f t="shared" si="29"/>
        <v>36300000</v>
      </c>
      <c r="T64" s="34">
        <f t="shared" si="29"/>
        <v>0</v>
      </c>
      <c r="U64" s="34">
        <f t="shared" si="29"/>
        <v>36300000</v>
      </c>
      <c r="V64" s="34">
        <f t="shared" si="29"/>
        <v>0</v>
      </c>
      <c r="W64" s="34">
        <f t="shared" si="29"/>
        <v>0</v>
      </c>
      <c r="X64" s="34">
        <f t="shared" si="29"/>
        <v>0</v>
      </c>
      <c r="Y64" s="34">
        <f t="shared" si="29"/>
        <v>0</v>
      </c>
      <c r="Z64" s="34">
        <f t="shared" si="29"/>
        <v>0</v>
      </c>
      <c r="AA64" s="34">
        <f t="shared" si="29"/>
        <v>0</v>
      </c>
      <c r="AB64" s="34">
        <f t="shared" si="29"/>
        <v>0</v>
      </c>
      <c r="AC64" s="34">
        <f t="shared" si="29"/>
        <v>0</v>
      </c>
      <c r="AD64" s="34">
        <f t="shared" si="29"/>
        <v>0</v>
      </c>
      <c r="AE64" s="34">
        <f t="shared" si="29"/>
        <v>0</v>
      </c>
      <c r="AF64" s="34">
        <f t="shared" si="29"/>
        <v>0</v>
      </c>
      <c r="AG64" s="34">
        <f t="shared" si="29"/>
        <v>0</v>
      </c>
      <c r="AH64" s="34">
        <f t="shared" si="29"/>
        <v>36300000</v>
      </c>
      <c r="AI64" s="38">
        <f>IF(ISERROR(AH64/J64),0,AH64/J64)</f>
        <v>7.1955066736837728E-2</v>
      </c>
      <c r="AJ64" s="38">
        <f>IF(ISERROR(AH64/$AH$94),0,AH64/$AH$94)</f>
        <v>3.8318586908981954E-2</v>
      </c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</row>
    <row r="65" spans="1:106" ht="24.95" customHeight="1" x14ac:dyDescent="0.25">
      <c r="A65" s="14" t="s">
        <v>66</v>
      </c>
      <c r="B65" s="14"/>
      <c r="C65" s="14"/>
      <c r="D65" s="14"/>
      <c r="E65" s="14"/>
      <c r="F65" s="15"/>
      <c r="G65" s="16"/>
      <c r="H65" s="17"/>
      <c r="I65" s="17"/>
      <c r="J65" s="18"/>
      <c r="K65" s="19"/>
      <c r="L65" s="20"/>
      <c r="M65" s="21"/>
      <c r="N65" s="21"/>
      <c r="O65" s="21"/>
      <c r="P65" s="16"/>
      <c r="Q65" s="22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23"/>
      <c r="AJ65" s="24"/>
    </row>
    <row r="66" spans="1:106" ht="24.95" customHeight="1" outlineLevel="1" x14ac:dyDescent="0.2">
      <c r="A66" s="25">
        <v>1</v>
      </c>
      <c r="B66" s="25"/>
      <c r="C66" s="26"/>
      <c r="D66" s="27"/>
      <c r="E66" s="26"/>
      <c r="F66" s="26"/>
      <c r="G66" s="26"/>
      <c r="H66" s="27"/>
      <c r="I66" s="27"/>
      <c r="J66" s="28">
        <v>657831500</v>
      </c>
      <c r="K66" s="29">
        <v>657831500</v>
      </c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IF(ISERROR(AH66/$AH$94),"-",AH66/$AH$94)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ht="24.95" customHeight="1" outlineLevel="1" x14ac:dyDescent="0.2">
      <c r="A67" s="25">
        <v>2</v>
      </c>
      <c r="B67" s="25"/>
      <c r="C67" s="26"/>
      <c r="D67" s="27"/>
      <c r="E67" s="26"/>
      <c r="F67" s="26"/>
      <c r="G67" s="26"/>
      <c r="H67" s="27"/>
      <c r="I67" s="27"/>
      <c r="J67" s="28"/>
      <c r="K67" s="29"/>
      <c r="L67" s="26"/>
      <c r="M67" s="30"/>
      <c r="N67" s="30"/>
      <c r="O67" s="30"/>
      <c r="P67" s="26"/>
      <c r="Q67" s="26"/>
      <c r="R67" s="30"/>
      <c r="S67" s="30"/>
      <c r="T67" s="30"/>
      <c r="U67" s="19">
        <f>SUM(R67:T67)</f>
        <v>0</v>
      </c>
      <c r="V67" s="30"/>
      <c r="W67" s="30"/>
      <c r="X67" s="30"/>
      <c r="Y67" s="19">
        <f>SUM(V67:X67)</f>
        <v>0</v>
      </c>
      <c r="Z67" s="30"/>
      <c r="AA67" s="30"/>
      <c r="AB67" s="30"/>
      <c r="AC67" s="19">
        <f>SUM(Z67:AB67)</f>
        <v>0</v>
      </c>
      <c r="AD67" s="30"/>
      <c r="AE67" s="30"/>
      <c r="AF67" s="30"/>
      <c r="AG67" s="19">
        <f>SUM(AD67:AF67)</f>
        <v>0</v>
      </c>
      <c r="AH67" s="19">
        <f>SUM(U67,Y67,AC67,AG67)</f>
        <v>0</v>
      </c>
      <c r="AI67" s="31">
        <f>IF(ISERROR(AH67/J67),0,AH67/J67)</f>
        <v>0</v>
      </c>
      <c r="AJ67" s="31">
        <f>IF(ISERROR(AH67/$AH$94),"-",AH67/$AH$94)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s="39" customFormat="1" ht="24.95" customHeight="1" x14ac:dyDescent="0.25">
      <c r="A68" s="33" t="s">
        <v>67</v>
      </c>
      <c r="B68" s="33"/>
      <c r="C68" s="33"/>
      <c r="D68" s="33"/>
      <c r="E68" s="33"/>
      <c r="F68" s="33"/>
      <c r="G68" s="33"/>
      <c r="H68" s="33"/>
      <c r="I68" s="33"/>
      <c r="J68" s="34">
        <f>SUM(J66:J67)</f>
        <v>657831500</v>
      </c>
      <c r="K68" s="34">
        <f>SUM(K66:K67)</f>
        <v>657831500</v>
      </c>
      <c r="L68" s="35"/>
      <c r="M68" s="34">
        <f>SUM(M66:M67)</f>
        <v>0</v>
      </c>
      <c r="N68" s="34">
        <f>SUM(N66:N67)</f>
        <v>0</v>
      </c>
      <c r="O68" s="34">
        <f>SUM(O66:O67)</f>
        <v>0</v>
      </c>
      <c r="P68" s="36"/>
      <c r="Q68" s="37"/>
      <c r="R68" s="34">
        <f t="shared" ref="R68:AH68" si="30">SUM(R66:R67)</f>
        <v>0</v>
      </c>
      <c r="S68" s="34">
        <f t="shared" si="30"/>
        <v>0</v>
      </c>
      <c r="T68" s="34">
        <f t="shared" si="30"/>
        <v>0</v>
      </c>
      <c r="U68" s="34">
        <f t="shared" si="30"/>
        <v>0</v>
      </c>
      <c r="V68" s="34">
        <f t="shared" si="30"/>
        <v>0</v>
      </c>
      <c r="W68" s="34">
        <f t="shared" si="30"/>
        <v>0</v>
      </c>
      <c r="X68" s="34">
        <f t="shared" si="30"/>
        <v>0</v>
      </c>
      <c r="Y68" s="34">
        <f t="shared" si="30"/>
        <v>0</v>
      </c>
      <c r="Z68" s="34">
        <f t="shared" si="30"/>
        <v>0</v>
      </c>
      <c r="AA68" s="34">
        <f t="shared" si="30"/>
        <v>0</v>
      </c>
      <c r="AB68" s="34">
        <f t="shared" si="30"/>
        <v>0</v>
      </c>
      <c r="AC68" s="34">
        <f t="shared" si="30"/>
        <v>0</v>
      </c>
      <c r="AD68" s="34">
        <f t="shared" si="30"/>
        <v>0</v>
      </c>
      <c r="AE68" s="34">
        <f t="shared" si="30"/>
        <v>0</v>
      </c>
      <c r="AF68" s="34">
        <f t="shared" si="30"/>
        <v>0</v>
      </c>
      <c r="AG68" s="34">
        <f t="shared" si="30"/>
        <v>0</v>
      </c>
      <c r="AH68" s="34">
        <f t="shared" si="30"/>
        <v>0</v>
      </c>
      <c r="AI68" s="38">
        <f>IF(ISERROR(AH68/J68),0,AH68/J68)</f>
        <v>0</v>
      </c>
      <c r="AJ68" s="38">
        <f>IF(ISERROR(AH68/$AH$94),0,AH68/$AH$94)</f>
        <v>0</v>
      </c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</row>
    <row r="69" spans="1:106" ht="24.95" customHeight="1" x14ac:dyDescent="0.25">
      <c r="A69" s="14" t="s">
        <v>68</v>
      </c>
      <c r="B69" s="14"/>
      <c r="C69" s="14"/>
      <c r="D69" s="14"/>
      <c r="E69" s="14"/>
      <c r="F69" s="15"/>
      <c r="G69" s="16"/>
      <c r="H69" s="17"/>
      <c r="I69" s="17"/>
      <c r="J69" s="18"/>
      <c r="K69" s="19"/>
      <c r="L69" s="20"/>
      <c r="M69" s="21"/>
      <c r="N69" s="21"/>
      <c r="O69" s="21"/>
      <c r="P69" s="16"/>
      <c r="Q69" s="22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23"/>
      <c r="AJ69" s="24"/>
    </row>
    <row r="70" spans="1:106" ht="24.95" customHeight="1" outlineLevel="1" x14ac:dyDescent="0.2">
      <c r="A70" s="25">
        <v>1</v>
      </c>
      <c r="B70" s="25"/>
      <c r="C70" s="26"/>
      <c r="D70" s="27"/>
      <c r="E70" s="26"/>
      <c r="F70" s="26"/>
      <c r="G70" s="26"/>
      <c r="H70" s="27"/>
      <c r="I70" s="27"/>
      <c r="J70" s="28">
        <v>649306500</v>
      </c>
      <c r="K70" s="29">
        <v>649306500</v>
      </c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IF(ISERROR(AH70/$AH$94),"-",AH70/$AH$94)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ht="24.95" customHeight="1" outlineLevel="1" x14ac:dyDescent="0.2">
      <c r="A71" s="25">
        <v>2</v>
      </c>
      <c r="B71" s="25"/>
      <c r="C71" s="26"/>
      <c r="D71" s="27"/>
      <c r="E71" s="26"/>
      <c r="F71" s="26"/>
      <c r="G71" s="26"/>
      <c r="H71" s="27"/>
      <c r="I71" s="27"/>
      <c r="J71" s="28"/>
      <c r="K71" s="29"/>
      <c r="L71" s="26"/>
      <c r="M71" s="30"/>
      <c r="N71" s="30"/>
      <c r="O71" s="30"/>
      <c r="P71" s="26"/>
      <c r="Q71" s="26"/>
      <c r="R71" s="30"/>
      <c r="S71" s="30"/>
      <c r="T71" s="30"/>
      <c r="U71" s="19">
        <f>SUM(R71:T71)</f>
        <v>0</v>
      </c>
      <c r="V71" s="30"/>
      <c r="W71" s="30"/>
      <c r="X71" s="30"/>
      <c r="Y71" s="19">
        <f>SUM(V71:X71)</f>
        <v>0</v>
      </c>
      <c r="Z71" s="30"/>
      <c r="AA71" s="30"/>
      <c r="AB71" s="30"/>
      <c r="AC71" s="19">
        <f>SUM(Z71:AB71)</f>
        <v>0</v>
      </c>
      <c r="AD71" s="30"/>
      <c r="AE71" s="30"/>
      <c r="AF71" s="30"/>
      <c r="AG71" s="19">
        <f>SUM(AD71:AF71)</f>
        <v>0</v>
      </c>
      <c r="AH71" s="19">
        <f>SUM(U71,Y71,AC71,AG71)</f>
        <v>0</v>
      </c>
      <c r="AI71" s="31">
        <f>IF(ISERROR(AH71/J71),0,AH71/J71)</f>
        <v>0</v>
      </c>
      <c r="AJ71" s="31">
        <f>IF(ISERROR(AH71/$AH$94),"-",AH71/$AH$94)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s="39" customFormat="1" ht="24.95" customHeight="1" x14ac:dyDescent="0.25">
      <c r="A72" s="33" t="s">
        <v>69</v>
      </c>
      <c r="B72" s="33"/>
      <c r="C72" s="33"/>
      <c r="D72" s="33"/>
      <c r="E72" s="33"/>
      <c r="F72" s="33"/>
      <c r="G72" s="33"/>
      <c r="H72" s="33"/>
      <c r="I72" s="33"/>
      <c r="J72" s="34">
        <f>SUM(J70:J71)</f>
        <v>649306500</v>
      </c>
      <c r="K72" s="34">
        <f>SUM(K70:K71)</f>
        <v>649306500</v>
      </c>
      <c r="L72" s="35"/>
      <c r="M72" s="34">
        <f>SUM(M70:M71)</f>
        <v>0</v>
      </c>
      <c r="N72" s="34">
        <f>SUM(N70:N71)</f>
        <v>0</v>
      </c>
      <c r="O72" s="34">
        <f>SUM(O70:O71)</f>
        <v>0</v>
      </c>
      <c r="P72" s="36"/>
      <c r="Q72" s="37"/>
      <c r="R72" s="34">
        <f t="shared" ref="R72:AH72" si="31">SUM(R70:R71)</f>
        <v>0</v>
      </c>
      <c r="S72" s="34">
        <f t="shared" si="31"/>
        <v>0</v>
      </c>
      <c r="T72" s="34">
        <f t="shared" si="31"/>
        <v>0</v>
      </c>
      <c r="U72" s="34">
        <f t="shared" si="31"/>
        <v>0</v>
      </c>
      <c r="V72" s="34">
        <f t="shared" si="31"/>
        <v>0</v>
      </c>
      <c r="W72" s="34">
        <f t="shared" si="31"/>
        <v>0</v>
      </c>
      <c r="X72" s="34">
        <f t="shared" si="31"/>
        <v>0</v>
      </c>
      <c r="Y72" s="34">
        <f t="shared" si="31"/>
        <v>0</v>
      </c>
      <c r="Z72" s="34">
        <f t="shared" si="31"/>
        <v>0</v>
      </c>
      <c r="AA72" s="34">
        <f t="shared" si="31"/>
        <v>0</v>
      </c>
      <c r="AB72" s="34">
        <f t="shared" si="31"/>
        <v>0</v>
      </c>
      <c r="AC72" s="34">
        <f t="shared" si="31"/>
        <v>0</v>
      </c>
      <c r="AD72" s="34">
        <f t="shared" si="31"/>
        <v>0</v>
      </c>
      <c r="AE72" s="34">
        <f t="shared" si="31"/>
        <v>0</v>
      </c>
      <c r="AF72" s="34">
        <f t="shared" si="31"/>
        <v>0</v>
      </c>
      <c r="AG72" s="34">
        <f t="shared" si="31"/>
        <v>0</v>
      </c>
      <c r="AH72" s="34">
        <f t="shared" si="31"/>
        <v>0</v>
      </c>
      <c r="AI72" s="38">
        <f>IF(ISERROR(AH72/J72),0,AH72/J72)</f>
        <v>0</v>
      </c>
      <c r="AJ72" s="38">
        <f>IF(ISERROR(AH72/$AH$94),0,AH72/$AH$94)</f>
        <v>0</v>
      </c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</row>
    <row r="73" spans="1:106" ht="24.95" customHeight="1" x14ac:dyDescent="0.25">
      <c r="A73" s="14" t="s">
        <v>70</v>
      </c>
      <c r="B73" s="14"/>
      <c r="C73" s="14"/>
      <c r="D73" s="14"/>
      <c r="E73" s="14"/>
      <c r="F73" s="15"/>
      <c r="G73" s="16"/>
      <c r="H73" s="17"/>
      <c r="I73" s="17"/>
      <c r="J73" s="18"/>
      <c r="K73" s="19"/>
      <c r="L73" s="20"/>
      <c r="M73" s="21"/>
      <c r="N73" s="21"/>
      <c r="O73" s="21"/>
      <c r="P73" s="16"/>
      <c r="Q73" s="22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23"/>
      <c r="AJ73" s="24"/>
    </row>
    <row r="74" spans="1:106" ht="24.95" customHeight="1" outlineLevel="1" x14ac:dyDescent="0.2">
      <c r="A74" s="25">
        <v>1</v>
      </c>
      <c r="B74" s="25"/>
      <c r="C74" s="26"/>
      <c r="D74" s="27"/>
      <c r="E74" s="26"/>
      <c r="F74" s="26"/>
      <c r="G74" s="26"/>
      <c r="H74" s="27"/>
      <c r="I74" s="27"/>
      <c r="J74" s="28">
        <v>445963000</v>
      </c>
      <c r="K74" s="29">
        <v>335331500</v>
      </c>
      <c r="L74" s="26"/>
      <c r="M74" s="30"/>
      <c r="N74" s="30"/>
      <c r="O74" s="30"/>
      <c r="P74" s="26"/>
      <c r="Q74" s="26"/>
      <c r="R74" s="30"/>
      <c r="S74" s="30"/>
      <c r="T74" s="30"/>
      <c r="U74" s="19">
        <f>SUM(R74:T74)</f>
        <v>0</v>
      </c>
      <c r="V74" s="30"/>
      <c r="W74" s="30"/>
      <c r="X74" s="30"/>
      <c r="Y74" s="19">
        <f>SUM(V74:X74)</f>
        <v>0</v>
      </c>
      <c r="Z74" s="30"/>
      <c r="AA74" s="30"/>
      <c r="AB74" s="30"/>
      <c r="AC74" s="19">
        <f>SUM(Z74:AB74)</f>
        <v>0</v>
      </c>
      <c r="AD74" s="30"/>
      <c r="AE74" s="30"/>
      <c r="AF74" s="30"/>
      <c r="AG74" s="19">
        <f>SUM(AD74:AF74)</f>
        <v>0</v>
      </c>
      <c r="AH74" s="19">
        <f>SUM(U74,Y74,AC74,AG74)</f>
        <v>0</v>
      </c>
      <c r="AI74" s="31">
        <f>IF(ISERROR(AH74/J74),0,AH74/J74)</f>
        <v>0</v>
      </c>
      <c r="AJ74" s="31">
        <f>IF(ISERROR(AH74/$AH$94),"-",AH74/$AH$94)</f>
        <v>0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ht="24.95" customHeight="1" outlineLevel="1" x14ac:dyDescent="0.2">
      <c r="A75" s="25">
        <v>2</v>
      </c>
      <c r="B75" s="25"/>
      <c r="C75" s="26"/>
      <c r="D75" s="27"/>
      <c r="E75" s="26"/>
      <c r="F75" s="26"/>
      <c r="G75" s="26"/>
      <c r="H75" s="27"/>
      <c r="I75" s="27"/>
      <c r="J75" s="28"/>
      <c r="K75" s="29"/>
      <c r="L75" s="26"/>
      <c r="M75" s="30"/>
      <c r="N75" s="30"/>
      <c r="O75" s="30"/>
      <c r="P75" s="26"/>
      <c r="Q75" s="26"/>
      <c r="R75" s="30"/>
      <c r="S75" s="30"/>
      <c r="T75" s="30"/>
      <c r="U75" s="19">
        <f>SUM(R75:T75)</f>
        <v>0</v>
      </c>
      <c r="V75" s="30"/>
      <c r="W75" s="30"/>
      <c r="X75" s="30"/>
      <c r="Y75" s="19">
        <f>SUM(V75:X75)</f>
        <v>0</v>
      </c>
      <c r="Z75" s="30"/>
      <c r="AA75" s="30"/>
      <c r="AB75" s="30"/>
      <c r="AC75" s="19">
        <f>SUM(Z75:AB75)</f>
        <v>0</v>
      </c>
      <c r="AD75" s="30"/>
      <c r="AE75" s="30"/>
      <c r="AF75" s="30"/>
      <c r="AG75" s="19">
        <f>SUM(AD75:AF75)</f>
        <v>0</v>
      </c>
      <c r="AH75" s="19">
        <f>SUM(U75,Y75,AC75,AG75)</f>
        <v>0</v>
      </c>
      <c r="AI75" s="31">
        <f>IF(ISERROR(AH75/J75),0,AH75/J75)</f>
        <v>0</v>
      </c>
      <c r="AJ75" s="31">
        <f>IF(ISERROR(AH75/$AH$94),"-",AH75/$AH$94)</f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s="39" customFormat="1" ht="24.95" customHeight="1" x14ac:dyDescent="0.25">
      <c r="A76" s="33" t="s">
        <v>71</v>
      </c>
      <c r="B76" s="33"/>
      <c r="C76" s="33"/>
      <c r="D76" s="33"/>
      <c r="E76" s="33"/>
      <c r="F76" s="33"/>
      <c r="G76" s="33"/>
      <c r="H76" s="33"/>
      <c r="I76" s="33"/>
      <c r="J76" s="34">
        <f>SUM(J74:J75)</f>
        <v>445963000</v>
      </c>
      <c r="K76" s="34">
        <f>SUM(K74:K75)</f>
        <v>335331500</v>
      </c>
      <c r="L76" s="35"/>
      <c r="M76" s="34">
        <f>SUM(M74:M75)</f>
        <v>0</v>
      </c>
      <c r="N76" s="34">
        <f>SUM(N74:N75)</f>
        <v>0</v>
      </c>
      <c r="O76" s="34">
        <f>SUM(O74:O75)</f>
        <v>0</v>
      </c>
      <c r="P76" s="36"/>
      <c r="Q76" s="37"/>
      <c r="R76" s="34">
        <f t="shared" ref="R76:AH76" si="32">SUM(R74:R75)</f>
        <v>0</v>
      </c>
      <c r="S76" s="34">
        <f t="shared" si="32"/>
        <v>0</v>
      </c>
      <c r="T76" s="34">
        <f t="shared" si="32"/>
        <v>0</v>
      </c>
      <c r="U76" s="34">
        <f t="shared" si="32"/>
        <v>0</v>
      </c>
      <c r="V76" s="34">
        <f t="shared" si="32"/>
        <v>0</v>
      </c>
      <c r="W76" s="34">
        <f t="shared" si="32"/>
        <v>0</v>
      </c>
      <c r="X76" s="34">
        <f t="shared" si="32"/>
        <v>0</v>
      </c>
      <c r="Y76" s="34">
        <f t="shared" si="32"/>
        <v>0</v>
      </c>
      <c r="Z76" s="34">
        <f t="shared" si="32"/>
        <v>0</v>
      </c>
      <c r="AA76" s="34">
        <f t="shared" si="32"/>
        <v>0</v>
      </c>
      <c r="AB76" s="34">
        <f t="shared" si="32"/>
        <v>0</v>
      </c>
      <c r="AC76" s="34">
        <f t="shared" si="32"/>
        <v>0</v>
      </c>
      <c r="AD76" s="34">
        <f t="shared" si="32"/>
        <v>0</v>
      </c>
      <c r="AE76" s="34">
        <f t="shared" si="32"/>
        <v>0</v>
      </c>
      <c r="AF76" s="34">
        <f t="shared" si="32"/>
        <v>0</v>
      </c>
      <c r="AG76" s="34">
        <f t="shared" si="32"/>
        <v>0</v>
      </c>
      <c r="AH76" s="34">
        <f t="shared" si="32"/>
        <v>0</v>
      </c>
      <c r="AI76" s="38">
        <f>IF(ISERROR(AH76/J76),0,AH76/J76)</f>
        <v>0</v>
      </c>
      <c r="AJ76" s="38">
        <f>IF(ISERROR(AH76/$AH$94),0,AH76/$AH$94)</f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ht="24.95" customHeight="1" x14ac:dyDescent="0.25">
      <c r="A77" s="14" t="s">
        <v>92</v>
      </c>
      <c r="B77" s="14"/>
      <c r="C77" s="14"/>
      <c r="D77" s="14"/>
      <c r="E77" s="14"/>
      <c r="F77" s="15"/>
      <c r="G77" s="16"/>
      <c r="H77" s="17"/>
      <c r="I77" s="17"/>
      <c r="J77" s="18"/>
      <c r="K77" s="19"/>
      <c r="L77" s="20"/>
      <c r="M77" s="21"/>
      <c r="N77" s="21"/>
      <c r="O77" s="21"/>
      <c r="P77" s="16"/>
      <c r="Q77" s="22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23"/>
      <c r="AJ77" s="24"/>
    </row>
    <row r="78" spans="1:106" ht="24.95" customHeight="1" outlineLevel="1" x14ac:dyDescent="0.2">
      <c r="A78" s="25">
        <v>1</v>
      </c>
      <c r="B78" s="25"/>
      <c r="C78" s="45" t="s">
        <v>334</v>
      </c>
      <c r="D78" s="102">
        <v>45702</v>
      </c>
      <c r="E78" s="53" t="s">
        <v>333</v>
      </c>
      <c r="F78" s="53" t="s">
        <v>329</v>
      </c>
      <c r="G78" s="53" t="s">
        <v>330</v>
      </c>
      <c r="H78" s="27"/>
      <c r="I78" s="27"/>
      <c r="J78" s="28">
        <v>571731500</v>
      </c>
      <c r="K78" s="29">
        <v>7200000</v>
      </c>
      <c r="L78" s="26" t="s">
        <v>327</v>
      </c>
      <c r="M78" s="30"/>
      <c r="N78" s="30"/>
      <c r="O78" s="30"/>
      <c r="P78" s="26"/>
      <c r="Q78" s="26"/>
      <c r="R78" s="30"/>
      <c r="S78" s="30"/>
      <c r="T78" s="30">
        <v>7200000</v>
      </c>
      <c r="U78" s="19">
        <f>SUM(R78:T78)</f>
        <v>7200000</v>
      </c>
      <c r="V78" s="30"/>
      <c r="W78" s="30"/>
      <c r="X78" s="30"/>
      <c r="Y78" s="19">
        <f>SUM(V78:X78)</f>
        <v>0</v>
      </c>
      <c r="Z78" s="30"/>
      <c r="AA78" s="30"/>
      <c r="AB78" s="30"/>
      <c r="AC78" s="19">
        <f>SUM(Z78:AB78)</f>
        <v>0</v>
      </c>
      <c r="AD78" s="30"/>
      <c r="AE78" s="30"/>
      <c r="AF78" s="30"/>
      <c r="AG78" s="19">
        <f>SUM(AD78:AF78)</f>
        <v>0</v>
      </c>
      <c r="AH78" s="19">
        <f>SUM(U78,Y78,AC78,AG78)</f>
        <v>7200000</v>
      </c>
      <c r="AI78" s="31">
        <f>IF(ISERROR(AH78/J78),0,AH78/J78)</f>
        <v>1.2593323964133514E-2</v>
      </c>
      <c r="AJ78" s="31">
        <f>IF(ISERROR(AH78/$AH$94),"-",AH78/$AH$94)</f>
        <v>7.6003808745088173E-3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ht="24.95" customHeight="1" outlineLevel="1" x14ac:dyDescent="0.2">
      <c r="A79" s="25">
        <v>1</v>
      </c>
      <c r="B79" s="25"/>
      <c r="C79" s="26"/>
      <c r="D79" s="27"/>
      <c r="E79" s="26"/>
      <c r="F79" s="26"/>
      <c r="G79" s="26"/>
      <c r="H79" s="27"/>
      <c r="I79" s="27"/>
      <c r="J79" s="28"/>
      <c r="K79" s="29">
        <f>571731500-K78</f>
        <v>564531500</v>
      </c>
      <c r="L79" s="26"/>
      <c r="M79" s="30"/>
      <c r="N79" s="30"/>
      <c r="O79" s="30"/>
      <c r="P79" s="26"/>
      <c r="Q79" s="26"/>
      <c r="R79" s="30"/>
      <c r="S79" s="30"/>
      <c r="T79" s="30"/>
      <c r="U79" s="19">
        <f>SUM(R79:T79)</f>
        <v>0</v>
      </c>
      <c r="V79" s="30"/>
      <c r="W79" s="30"/>
      <c r="X79" s="30"/>
      <c r="Y79" s="19">
        <f>SUM(V79:X79)</f>
        <v>0</v>
      </c>
      <c r="Z79" s="30"/>
      <c r="AA79" s="30"/>
      <c r="AB79" s="30"/>
      <c r="AC79" s="19">
        <f>SUM(Z79:AB79)</f>
        <v>0</v>
      </c>
      <c r="AD79" s="30"/>
      <c r="AE79" s="30"/>
      <c r="AF79" s="30"/>
      <c r="AG79" s="19">
        <f>SUM(AD79:AF79)</f>
        <v>0</v>
      </c>
      <c r="AH79" s="19">
        <f>SUM(U79,Y79,AC79,AG79)</f>
        <v>0</v>
      </c>
      <c r="AI79" s="31">
        <f>IF(ISERROR(AH79/J79),0,AH79/J79)</f>
        <v>0</v>
      </c>
      <c r="AJ79" s="31">
        <f>IF(ISERROR(AH79/$AH$94),"-",AH79/$AH$94)</f>
        <v>0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ht="24.95" customHeight="1" outlineLevel="1" x14ac:dyDescent="0.2">
      <c r="A80" s="25">
        <v>2</v>
      </c>
      <c r="B80" s="25"/>
      <c r="C80" s="26"/>
      <c r="D80" s="27"/>
      <c r="E80" s="26"/>
      <c r="F80" s="26"/>
      <c r="G80" s="26"/>
      <c r="H80" s="27"/>
      <c r="I80" s="27"/>
      <c r="J80" s="28"/>
      <c r="K80" s="29"/>
      <c r="L80" s="26"/>
      <c r="M80" s="30"/>
      <c r="N80" s="30"/>
      <c r="O80" s="30"/>
      <c r="P80" s="26"/>
      <c r="Q80" s="26"/>
      <c r="R80" s="30"/>
      <c r="S80" s="30"/>
      <c r="T80" s="30"/>
      <c r="U80" s="19">
        <f>SUM(R80:T80)</f>
        <v>0</v>
      </c>
      <c r="V80" s="30"/>
      <c r="W80" s="30"/>
      <c r="X80" s="30"/>
      <c r="Y80" s="19">
        <f>SUM(V80:X80)</f>
        <v>0</v>
      </c>
      <c r="Z80" s="30"/>
      <c r="AA80" s="30"/>
      <c r="AB80" s="30"/>
      <c r="AC80" s="19">
        <f>SUM(Z80:AB80)</f>
        <v>0</v>
      </c>
      <c r="AD80" s="30"/>
      <c r="AE80" s="30"/>
      <c r="AF80" s="30"/>
      <c r="AG80" s="19">
        <f>SUM(AD80:AF80)</f>
        <v>0</v>
      </c>
      <c r="AH80" s="19">
        <f>SUM(U80,Y80,AC80,AG80)</f>
        <v>0</v>
      </c>
      <c r="AI80" s="31">
        <f>IF(ISERROR(AH80/J80),0,AH80/J80)</f>
        <v>0</v>
      </c>
      <c r="AJ80" s="31">
        <f>IF(ISERROR(AH80/$AH$94),"-",AH80/$AH$94)</f>
        <v>0</v>
      </c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s="39" customFormat="1" ht="24.95" customHeight="1" x14ac:dyDescent="0.25">
      <c r="A81" s="33" t="s">
        <v>93</v>
      </c>
      <c r="B81" s="33"/>
      <c r="C81" s="33"/>
      <c r="D81" s="33"/>
      <c r="E81" s="33"/>
      <c r="F81" s="33"/>
      <c r="G81" s="33"/>
      <c r="H81" s="33"/>
      <c r="I81" s="33"/>
      <c r="J81" s="34">
        <f>SUM(J78:J80)</f>
        <v>571731500</v>
      </c>
      <c r="K81" s="34">
        <f>SUM(K78:K80)</f>
        <v>571731500</v>
      </c>
      <c r="L81" s="35"/>
      <c r="M81" s="34">
        <f>SUM(M78:M80)</f>
        <v>0</v>
      </c>
      <c r="N81" s="34">
        <f>SUM(N78:N80)</f>
        <v>0</v>
      </c>
      <c r="O81" s="34">
        <f>SUM(O78:O80)</f>
        <v>0</v>
      </c>
      <c r="P81" s="36"/>
      <c r="Q81" s="37"/>
      <c r="R81" s="34">
        <f t="shared" ref="R81:AH81" si="33">SUM(R78:R80)</f>
        <v>0</v>
      </c>
      <c r="S81" s="34">
        <f t="shared" si="33"/>
        <v>0</v>
      </c>
      <c r="T81" s="34">
        <f t="shared" si="33"/>
        <v>7200000</v>
      </c>
      <c r="U81" s="34">
        <f t="shared" si="33"/>
        <v>7200000</v>
      </c>
      <c r="V81" s="34">
        <f t="shared" si="33"/>
        <v>0</v>
      </c>
      <c r="W81" s="34">
        <f t="shared" si="33"/>
        <v>0</v>
      </c>
      <c r="X81" s="34">
        <f t="shared" si="33"/>
        <v>0</v>
      </c>
      <c r="Y81" s="34">
        <f t="shared" si="33"/>
        <v>0</v>
      </c>
      <c r="Z81" s="34">
        <f t="shared" si="33"/>
        <v>0</v>
      </c>
      <c r="AA81" s="34">
        <f t="shared" si="33"/>
        <v>0</v>
      </c>
      <c r="AB81" s="34">
        <f t="shared" si="33"/>
        <v>0</v>
      </c>
      <c r="AC81" s="34">
        <f t="shared" si="33"/>
        <v>0</v>
      </c>
      <c r="AD81" s="34">
        <f t="shared" si="33"/>
        <v>0</v>
      </c>
      <c r="AE81" s="34">
        <f t="shared" si="33"/>
        <v>0</v>
      </c>
      <c r="AF81" s="34">
        <f t="shared" si="33"/>
        <v>0</v>
      </c>
      <c r="AG81" s="34">
        <f t="shared" si="33"/>
        <v>0</v>
      </c>
      <c r="AH81" s="34">
        <f t="shared" si="33"/>
        <v>7200000</v>
      </c>
      <c r="AI81" s="38">
        <f>IF(ISERROR(AH81/J81),0,AH81/J81)</f>
        <v>1.2593323964133514E-2</v>
      </c>
      <c r="AJ81" s="38">
        <f>IF(ISERROR(AH81/$AH$94),0,AH81/$AH$94)</f>
        <v>7.6003808745088173E-3</v>
      </c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</row>
    <row r="82" spans="1:106" ht="24.95" customHeight="1" x14ac:dyDescent="0.25">
      <c r="A82" s="14" t="s">
        <v>72</v>
      </c>
      <c r="B82" s="14"/>
      <c r="C82" s="14"/>
      <c r="D82" s="14"/>
      <c r="E82" s="14"/>
      <c r="F82" s="15"/>
      <c r="G82" s="16"/>
      <c r="H82" s="17"/>
      <c r="I82" s="17"/>
      <c r="J82" s="18"/>
      <c r="K82" s="19"/>
      <c r="L82" s="20"/>
      <c r="M82" s="21"/>
      <c r="N82" s="21"/>
      <c r="O82" s="21"/>
      <c r="P82" s="16"/>
      <c r="Q82" s="22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23"/>
      <c r="AJ82" s="24"/>
    </row>
    <row r="83" spans="1:106" ht="24.95" customHeight="1" outlineLevel="1" x14ac:dyDescent="0.2">
      <c r="A83" s="25">
        <v>1</v>
      </c>
      <c r="B83" s="25"/>
      <c r="C83" s="45" t="s">
        <v>332</v>
      </c>
      <c r="D83" s="102">
        <v>45707</v>
      </c>
      <c r="E83" s="53" t="s">
        <v>328</v>
      </c>
      <c r="F83" s="53" t="s">
        <v>329</v>
      </c>
      <c r="G83" s="53" t="s">
        <v>330</v>
      </c>
      <c r="H83" s="27"/>
      <c r="I83" s="27"/>
      <c r="J83" s="28">
        <v>3163879724</v>
      </c>
      <c r="K83" s="29">
        <v>43800000</v>
      </c>
      <c r="L83" s="26" t="s">
        <v>327</v>
      </c>
      <c r="M83" s="30"/>
      <c r="N83" s="30"/>
      <c r="O83" s="30"/>
      <c r="P83" s="26"/>
      <c r="Q83" s="26"/>
      <c r="R83" s="30"/>
      <c r="S83" s="30"/>
      <c r="T83" s="29">
        <v>43800000</v>
      </c>
      <c r="U83" s="19">
        <f>SUM(R83:T83)</f>
        <v>43800000</v>
      </c>
      <c r="V83" s="30"/>
      <c r="W83" s="30"/>
      <c r="X83" s="30"/>
      <c r="Y83" s="19">
        <f>SUM(V83:X83)</f>
        <v>0</v>
      </c>
      <c r="Z83" s="30"/>
      <c r="AA83" s="30"/>
      <c r="AB83" s="30"/>
      <c r="AC83" s="19">
        <f>SUM(Z83:AB83)</f>
        <v>0</v>
      </c>
      <c r="AD83" s="30"/>
      <c r="AE83" s="30"/>
      <c r="AF83" s="30"/>
      <c r="AG83" s="19">
        <f>SUM(AD83:AF83)</f>
        <v>0</v>
      </c>
      <c r="AH83" s="19">
        <f>SUM(U83,Y83,AC83,AG83)</f>
        <v>43800000</v>
      </c>
      <c r="AI83" s="31">
        <f>IF(ISERROR(AH83/J83),0,AH83/J83)</f>
        <v>1.3843762665106923E-2</v>
      </c>
      <c r="AJ83" s="31">
        <f>IF(ISERROR(AH83/$AH$94),"-",AH83/$AH$94)</f>
        <v>4.6235650319928635E-2</v>
      </c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</row>
    <row r="84" spans="1:106" ht="24.95" customHeight="1" outlineLevel="1" x14ac:dyDescent="0.2">
      <c r="A84" s="25">
        <v>1</v>
      </c>
      <c r="B84" s="25"/>
      <c r="C84" s="45" t="s">
        <v>331</v>
      </c>
      <c r="D84" s="102">
        <v>45698</v>
      </c>
      <c r="E84" s="53" t="s">
        <v>328</v>
      </c>
      <c r="F84" s="53" t="s">
        <v>329</v>
      </c>
      <c r="G84" s="53" t="s">
        <v>330</v>
      </c>
      <c r="H84" s="27"/>
      <c r="I84" s="27"/>
      <c r="J84" s="28"/>
      <c r="K84" s="29">
        <v>49500000</v>
      </c>
      <c r="L84" s="26" t="s">
        <v>327</v>
      </c>
      <c r="M84" s="30"/>
      <c r="N84" s="30"/>
      <c r="O84" s="30"/>
      <c r="P84" s="26"/>
      <c r="Q84" s="26"/>
      <c r="R84" s="30"/>
      <c r="S84" s="30"/>
      <c r="T84" s="29">
        <v>49500000</v>
      </c>
      <c r="U84" s="19">
        <f t="shared" ref="U84:U85" si="34">SUM(R84:T84)</f>
        <v>49500000</v>
      </c>
      <c r="V84" s="30"/>
      <c r="W84" s="30"/>
      <c r="X84" s="30"/>
      <c r="Y84" s="19">
        <f t="shared" ref="Y84:Y85" si="35">SUM(V84:X84)</f>
        <v>0</v>
      </c>
      <c r="Z84" s="30"/>
      <c r="AA84" s="30"/>
      <c r="AB84" s="30"/>
      <c r="AC84" s="19">
        <f t="shared" ref="AC84:AC85" si="36">SUM(Z84:AB84)</f>
        <v>0</v>
      </c>
      <c r="AD84" s="30"/>
      <c r="AE84" s="30"/>
      <c r="AF84" s="30"/>
      <c r="AG84" s="19">
        <f t="shared" ref="AG84:AG85" si="37">SUM(AD84:AF84)</f>
        <v>0</v>
      </c>
      <c r="AH84" s="19">
        <f t="shared" ref="AH84:AH85" si="38">SUM(U84,Y84,AC84,AG84)</f>
        <v>49500000</v>
      </c>
      <c r="AI84" s="31">
        <f t="shared" ref="AI84:AI85" si="39">IF(ISERROR(AH84/J84),0,AH84/J84)</f>
        <v>0</v>
      </c>
      <c r="AJ84" s="31">
        <f t="shared" ref="AJ84:AJ85" si="40">IF(ISERROR(AH84/$AH$94),"-",AH84/$AH$94)</f>
        <v>5.225261851224812E-2</v>
      </c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</row>
    <row r="85" spans="1:106" ht="24.95" customHeight="1" outlineLevel="1" x14ac:dyDescent="0.2">
      <c r="A85" s="25">
        <v>1</v>
      </c>
      <c r="B85" s="25"/>
      <c r="C85" s="26"/>
      <c r="D85" s="27"/>
      <c r="E85" s="26"/>
      <c r="F85" s="26"/>
      <c r="G85" s="26"/>
      <c r="H85" s="27"/>
      <c r="I85" s="27"/>
      <c r="J85" s="28"/>
      <c r="K85" s="29">
        <f>3163879724-SUM(K83:K84)</f>
        <v>3070579724</v>
      </c>
      <c r="L85" s="26"/>
      <c r="M85" s="30"/>
      <c r="N85" s="30"/>
      <c r="O85" s="30"/>
      <c r="P85" s="26"/>
      <c r="Q85" s="26"/>
      <c r="R85" s="30"/>
      <c r="S85" s="30"/>
      <c r="T85" s="30"/>
      <c r="U85" s="19">
        <f t="shared" si="34"/>
        <v>0</v>
      </c>
      <c r="V85" s="30"/>
      <c r="W85" s="30"/>
      <c r="X85" s="30"/>
      <c r="Y85" s="19">
        <f t="shared" si="35"/>
        <v>0</v>
      </c>
      <c r="Z85" s="30"/>
      <c r="AA85" s="30"/>
      <c r="AB85" s="30"/>
      <c r="AC85" s="19">
        <f t="shared" si="36"/>
        <v>0</v>
      </c>
      <c r="AD85" s="30"/>
      <c r="AE85" s="30"/>
      <c r="AF85" s="30"/>
      <c r="AG85" s="19">
        <f t="shared" si="37"/>
        <v>0</v>
      </c>
      <c r="AH85" s="19">
        <f t="shared" si="38"/>
        <v>0</v>
      </c>
      <c r="AI85" s="31">
        <f t="shared" si="39"/>
        <v>0</v>
      </c>
      <c r="AJ85" s="31">
        <f t="shared" si="40"/>
        <v>0</v>
      </c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</row>
    <row r="86" spans="1:106" ht="24.95" customHeight="1" outlineLevel="1" x14ac:dyDescent="0.2">
      <c r="A86" s="25">
        <v>2</v>
      </c>
      <c r="B86" s="25"/>
      <c r="C86" s="26"/>
      <c r="D86" s="27"/>
      <c r="E86" s="26"/>
      <c r="F86" s="26"/>
      <c r="G86" s="26"/>
      <c r="H86" s="27"/>
      <c r="I86" s="27"/>
      <c r="J86" s="28"/>
      <c r="K86" s="29"/>
      <c r="L86" s="26"/>
      <c r="M86" s="30"/>
      <c r="N86" s="30"/>
      <c r="O86" s="30"/>
      <c r="P86" s="26"/>
      <c r="Q86" s="26"/>
      <c r="R86" s="30"/>
      <c r="S86" s="30"/>
      <c r="T86" s="30"/>
      <c r="U86" s="19">
        <f>SUM(R86:T86)</f>
        <v>0</v>
      </c>
      <c r="V86" s="30"/>
      <c r="W86" s="30"/>
      <c r="X86" s="30"/>
      <c r="Y86" s="19">
        <f>SUM(V86:X86)</f>
        <v>0</v>
      </c>
      <c r="Z86" s="30"/>
      <c r="AA86" s="30"/>
      <c r="AB86" s="30"/>
      <c r="AC86" s="19">
        <f>SUM(Z86:AB86)</f>
        <v>0</v>
      </c>
      <c r="AD86" s="30"/>
      <c r="AE86" s="30"/>
      <c r="AF86" s="30"/>
      <c r="AG86" s="19">
        <f>SUM(AD86:AF86)</f>
        <v>0</v>
      </c>
      <c r="AH86" s="19">
        <f>SUM(U86,Y86,AC86,AG86)</f>
        <v>0</v>
      </c>
      <c r="AI86" s="31">
        <f>IF(ISERROR(AH86/J86),0,AH86/J86)</f>
        <v>0</v>
      </c>
      <c r="AJ86" s="31">
        <f>IF(ISERROR(AH86/$AH$94),"-",AH86/$AH$94)</f>
        <v>0</v>
      </c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</row>
    <row r="87" spans="1:106" s="39" customFormat="1" ht="24.95" customHeight="1" x14ac:dyDescent="0.25">
      <c r="A87" s="33" t="s">
        <v>73</v>
      </c>
      <c r="B87" s="33"/>
      <c r="C87" s="33"/>
      <c r="D87" s="33"/>
      <c r="E87" s="33"/>
      <c r="F87" s="33"/>
      <c r="G87" s="33"/>
      <c r="H87" s="33"/>
      <c r="I87" s="33"/>
      <c r="J87" s="34">
        <f>SUM(J83:J86)</f>
        <v>3163879724</v>
      </c>
      <c r="K87" s="34">
        <f>SUM(K83:K86)</f>
        <v>3163879724</v>
      </c>
      <c r="L87" s="35"/>
      <c r="M87" s="34">
        <f>SUM(M83:M86)</f>
        <v>0</v>
      </c>
      <c r="N87" s="34">
        <f>SUM(N83:N86)</f>
        <v>0</v>
      </c>
      <c r="O87" s="34">
        <f>SUM(O83:O86)</f>
        <v>0</v>
      </c>
      <c r="P87" s="36"/>
      <c r="Q87" s="37"/>
      <c r="R87" s="34">
        <f t="shared" ref="R87:AH87" si="41">SUM(R83:R86)</f>
        <v>0</v>
      </c>
      <c r="S87" s="34">
        <f t="shared" si="41"/>
        <v>0</v>
      </c>
      <c r="T87" s="34">
        <f t="shared" si="41"/>
        <v>93300000</v>
      </c>
      <c r="U87" s="34">
        <f t="shared" si="41"/>
        <v>93300000</v>
      </c>
      <c r="V87" s="34">
        <f t="shared" si="41"/>
        <v>0</v>
      </c>
      <c r="W87" s="34">
        <f t="shared" si="41"/>
        <v>0</v>
      </c>
      <c r="X87" s="34">
        <f t="shared" si="41"/>
        <v>0</v>
      </c>
      <c r="Y87" s="34">
        <f t="shared" si="41"/>
        <v>0</v>
      </c>
      <c r="Z87" s="34">
        <f t="shared" si="41"/>
        <v>0</v>
      </c>
      <c r="AA87" s="34">
        <f t="shared" si="41"/>
        <v>0</v>
      </c>
      <c r="AB87" s="34">
        <f t="shared" si="41"/>
        <v>0</v>
      </c>
      <c r="AC87" s="34">
        <f t="shared" si="41"/>
        <v>0</v>
      </c>
      <c r="AD87" s="34">
        <f t="shared" si="41"/>
        <v>0</v>
      </c>
      <c r="AE87" s="34">
        <f t="shared" si="41"/>
        <v>0</v>
      </c>
      <c r="AF87" s="34">
        <f t="shared" si="41"/>
        <v>0</v>
      </c>
      <c r="AG87" s="34">
        <f t="shared" si="41"/>
        <v>0</v>
      </c>
      <c r="AH87" s="34">
        <f t="shared" si="41"/>
        <v>93300000</v>
      </c>
      <c r="AI87" s="38">
        <f>IF(ISERROR(AH87/J87),0,AH87/J87)</f>
        <v>2.9489110882522283E-2</v>
      </c>
      <c r="AJ87" s="38">
        <f>IF(ISERROR(AH87/$AH$94),0,AH87/$AH$94)</f>
        <v>9.8488268832176762E-2</v>
      </c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</row>
    <row r="88" spans="1:106" ht="24.95" customHeight="1" x14ac:dyDescent="0.25">
      <c r="A88" s="14" t="s">
        <v>74</v>
      </c>
      <c r="B88" s="14"/>
      <c r="C88" s="14"/>
      <c r="D88" s="14"/>
      <c r="E88" s="14"/>
      <c r="F88" s="15"/>
      <c r="G88" s="16"/>
      <c r="H88" s="17"/>
      <c r="I88" s="17"/>
      <c r="J88" s="28">
        <v>10560863476</v>
      </c>
      <c r="K88" s="19"/>
      <c r="L88" s="20"/>
      <c r="M88" s="21"/>
      <c r="N88" s="21"/>
      <c r="O88" s="21"/>
      <c r="P88" s="16"/>
      <c r="Q88" s="22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23"/>
      <c r="AJ88" s="24"/>
    </row>
    <row r="89" spans="1:106" ht="24.95" customHeight="1" outlineLevel="1" x14ac:dyDescent="0.25">
      <c r="A89" s="25">
        <v>1</v>
      </c>
      <c r="B89" s="25"/>
      <c r="C89" s="51"/>
      <c r="D89" s="52"/>
      <c r="E89" s="44"/>
      <c r="F89" s="44"/>
      <c r="G89" s="44"/>
      <c r="H89" s="54"/>
      <c r="I89" s="56"/>
      <c r="J89" s="28"/>
      <c r="K89" s="60">
        <v>135447165</v>
      </c>
      <c r="L89" s="57" t="s">
        <v>326</v>
      </c>
      <c r="M89" s="49"/>
      <c r="N89" s="61"/>
      <c r="O89" s="49"/>
      <c r="P89" s="62"/>
      <c r="Q89" s="62"/>
      <c r="R89" s="30">
        <v>12379630</v>
      </c>
      <c r="S89" s="30">
        <v>12379630</v>
      </c>
      <c r="T89" s="30">
        <v>12943955</v>
      </c>
      <c r="U89" s="19">
        <f>SUM(R89:T89)</f>
        <v>37703215</v>
      </c>
      <c r="V89" s="30"/>
      <c r="W89" s="30"/>
      <c r="X89" s="30"/>
      <c r="Y89" s="19">
        <f>SUM(V89:X89)</f>
        <v>0</v>
      </c>
      <c r="Z89" s="30"/>
      <c r="AA89" s="30"/>
      <c r="AB89" s="30"/>
      <c r="AC89" s="19">
        <f>SUM(Z89:AB89)</f>
        <v>0</v>
      </c>
      <c r="AD89" s="30"/>
      <c r="AE89" s="30">
        <v>0</v>
      </c>
      <c r="AF89" s="30">
        <v>0</v>
      </c>
      <c r="AG89" s="19">
        <f>SUM(AD89:AF89)</f>
        <v>0</v>
      </c>
      <c r="AH89" s="19">
        <f>SUM(U89,Y89,AC89,AG89)</f>
        <v>37703215</v>
      </c>
      <c r="AI89" s="31">
        <f>IF(ISERROR(AH89/J88),0,AH89/J88)</f>
        <v>3.5700882873528398E-3</v>
      </c>
      <c r="AJ89" s="31">
        <f>IF(ISERROR(AH89/$AH$94),"-",AH89/$AH$94)</f>
        <v>3.9799832526874163E-2</v>
      </c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</row>
    <row r="90" spans="1:106" ht="24.95" customHeight="1" outlineLevel="1" x14ac:dyDescent="0.25">
      <c r="A90" s="25">
        <v>1</v>
      </c>
      <c r="B90" s="25"/>
      <c r="C90" s="51"/>
      <c r="D90" s="52"/>
      <c r="E90" s="44"/>
      <c r="F90" s="44"/>
      <c r="G90" s="44"/>
      <c r="H90" s="54"/>
      <c r="I90" s="56"/>
      <c r="J90" s="28"/>
      <c r="K90" s="60">
        <f>113294914+37713600</f>
        <v>151008514</v>
      </c>
      <c r="L90" s="57" t="s">
        <v>97</v>
      </c>
      <c r="M90" s="49"/>
      <c r="N90" s="61"/>
      <c r="O90" s="49"/>
      <c r="P90" s="62"/>
      <c r="Q90" s="62"/>
      <c r="R90" s="30"/>
      <c r="S90" s="30">
        <v>11530</v>
      </c>
      <c r="T90" s="30">
        <f>276326+2203600</f>
        <v>2479926</v>
      </c>
      <c r="U90" s="19">
        <f>SUM(R90:T90)</f>
        <v>2491456</v>
      </c>
      <c r="V90" s="30"/>
      <c r="W90" s="30"/>
      <c r="X90" s="30"/>
      <c r="Y90" s="19">
        <f t="shared" ref="Y90:Y91" si="42">SUM(V90:X90)</f>
        <v>0</v>
      </c>
      <c r="Z90" s="30"/>
      <c r="AA90" s="30"/>
      <c r="AB90" s="30"/>
      <c r="AC90" s="19">
        <f t="shared" ref="AC90:AC91" si="43">SUM(Z90:AB90)</f>
        <v>0</v>
      </c>
      <c r="AD90" s="30"/>
      <c r="AE90" s="30">
        <v>0</v>
      </c>
      <c r="AF90" s="30">
        <v>0</v>
      </c>
      <c r="AG90" s="19">
        <f t="shared" ref="AG90:AG91" si="44">SUM(AD90:AF90)</f>
        <v>0</v>
      </c>
      <c r="AH90" s="19">
        <f t="shared" ref="AH90:AH91" si="45">SUM(U90,Y90,AC90,AG90)</f>
        <v>2491456</v>
      </c>
      <c r="AI90" s="31">
        <f t="shared" ref="AI90:AI91" si="46">IF(ISERROR(AH90/J89),0,AH90/J89)</f>
        <v>0</v>
      </c>
      <c r="AJ90" s="31">
        <f t="shared" ref="AJ90:AJ91" si="47">IF(ISERROR(AH90/$AH$94),"-",AH90/$AH$94)</f>
        <v>2.6300020183444776E-3</v>
      </c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</row>
    <row r="91" spans="1:106" ht="24.95" customHeight="1" outlineLevel="1" x14ac:dyDescent="0.25">
      <c r="A91" s="25">
        <v>1</v>
      </c>
      <c r="B91" s="25"/>
      <c r="C91" s="51"/>
      <c r="D91" s="52"/>
      <c r="E91" s="44"/>
      <c r="F91" s="44"/>
      <c r="G91" s="44"/>
      <c r="H91" s="54"/>
      <c r="I91" s="56"/>
      <c r="J91" s="28"/>
      <c r="K91" s="60">
        <v>144000000</v>
      </c>
      <c r="L91" s="57"/>
      <c r="M91" s="49"/>
      <c r="N91" s="61"/>
      <c r="O91" s="49"/>
      <c r="P91" s="62"/>
      <c r="Q91" s="62"/>
      <c r="R91" s="30"/>
      <c r="S91" s="30"/>
      <c r="T91" s="30"/>
      <c r="U91" s="19">
        <f t="shared" ref="U91" si="48">SUM(R91:T91)</f>
        <v>0</v>
      </c>
      <c r="V91" s="30"/>
      <c r="W91" s="30"/>
      <c r="X91" s="30"/>
      <c r="Y91" s="19">
        <f t="shared" si="42"/>
        <v>0</v>
      </c>
      <c r="Z91" s="30"/>
      <c r="AA91" s="30"/>
      <c r="AB91" s="30"/>
      <c r="AC91" s="19">
        <f t="shared" si="43"/>
        <v>0</v>
      </c>
      <c r="AD91" s="30"/>
      <c r="AE91" s="30">
        <v>0</v>
      </c>
      <c r="AF91" s="30">
        <v>0</v>
      </c>
      <c r="AG91" s="19">
        <f t="shared" si="44"/>
        <v>0</v>
      </c>
      <c r="AH91" s="19">
        <f t="shared" si="45"/>
        <v>0</v>
      </c>
      <c r="AI91" s="31">
        <f t="shared" si="46"/>
        <v>0</v>
      </c>
      <c r="AJ91" s="31">
        <f t="shared" si="47"/>
        <v>0</v>
      </c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</row>
    <row r="92" spans="1:106" ht="24.95" customHeight="1" outlineLevel="1" x14ac:dyDescent="0.25">
      <c r="A92" s="25">
        <v>2</v>
      </c>
      <c r="B92" s="25"/>
      <c r="C92" s="51"/>
      <c r="D92" s="52"/>
      <c r="E92" s="44"/>
      <c r="F92" s="44"/>
      <c r="G92" s="63"/>
      <c r="H92" s="54"/>
      <c r="I92" s="56"/>
      <c r="J92" s="28"/>
      <c r="K92" s="60"/>
      <c r="L92" s="57"/>
      <c r="M92" s="49"/>
      <c r="N92" s="61"/>
      <c r="O92" s="49"/>
      <c r="P92" s="62"/>
      <c r="Q92" s="62"/>
      <c r="R92" s="30"/>
      <c r="S92" s="30"/>
      <c r="T92" s="30"/>
      <c r="U92" s="19">
        <f>SUM(R92:T92)</f>
        <v>0</v>
      </c>
      <c r="V92" s="30"/>
      <c r="W92" s="30"/>
      <c r="X92" s="30"/>
      <c r="Y92" s="19">
        <f>SUM(V92:X92)</f>
        <v>0</v>
      </c>
      <c r="Z92" s="30"/>
      <c r="AA92" s="30"/>
      <c r="AB92" s="30"/>
      <c r="AC92" s="19">
        <f>SUM(Z92:AB92)</f>
        <v>0</v>
      </c>
      <c r="AD92" s="30"/>
      <c r="AE92" s="30">
        <v>0</v>
      </c>
      <c r="AF92" s="30">
        <v>0</v>
      </c>
      <c r="AG92" s="19">
        <f>SUM(AD92:AF92)</f>
        <v>0</v>
      </c>
      <c r="AH92" s="19">
        <f>SUM(U92,Y92,AC92,AG92)</f>
        <v>0</v>
      </c>
      <c r="AI92" s="31">
        <f>IF(ISERROR(AH92/J89),0,AH92/J89)</f>
        <v>0</v>
      </c>
      <c r="AJ92" s="31">
        <f>IF(ISERROR(AH92/$AH$94),"-",AH92/$AH$94)</f>
        <v>0</v>
      </c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</row>
    <row r="93" spans="1:106" s="39" customFormat="1" ht="24.95" customHeight="1" x14ac:dyDescent="0.25">
      <c r="A93" s="33" t="s">
        <v>75</v>
      </c>
      <c r="B93" s="33"/>
      <c r="C93" s="33"/>
      <c r="D93" s="33"/>
      <c r="E93" s="33"/>
      <c r="F93" s="33"/>
      <c r="G93" s="33"/>
      <c r="H93" s="33"/>
      <c r="I93" s="33"/>
      <c r="J93" s="34">
        <f>J88</f>
        <v>10560863476</v>
      </c>
      <c r="K93" s="34">
        <f>SUM(K89:K92)</f>
        <v>430455679</v>
      </c>
      <c r="L93" s="35"/>
      <c r="M93" s="34">
        <f>SUM(M89:M89)</f>
        <v>0</v>
      </c>
      <c r="N93" s="34">
        <f>SUM(N89:N89)</f>
        <v>0</v>
      </c>
      <c r="O93" s="34">
        <f>SUM(O89:O89)</f>
        <v>0</v>
      </c>
      <c r="P93" s="36"/>
      <c r="Q93" s="37"/>
      <c r="R93" s="34">
        <f>SUM(R89:R92)</f>
        <v>12379630</v>
      </c>
      <c r="S93" s="34">
        <f t="shared" ref="S93:U93" si="49">SUM(S89:S92)</f>
        <v>12391160</v>
      </c>
      <c r="T93" s="34">
        <f t="shared" si="49"/>
        <v>15423881</v>
      </c>
      <c r="U93" s="34">
        <f t="shared" si="49"/>
        <v>40194671</v>
      </c>
      <c r="V93" s="34">
        <f t="shared" ref="V93" si="50">SUM(V89:V92)</f>
        <v>0</v>
      </c>
      <c r="W93" s="34">
        <f t="shared" ref="W93:X93" si="51">SUM(W89:W92)</f>
        <v>0</v>
      </c>
      <c r="X93" s="34">
        <f t="shared" si="51"/>
        <v>0</v>
      </c>
      <c r="Y93" s="34">
        <f t="shared" ref="Y93" si="52">SUM(Y89:Y92)</f>
        <v>0</v>
      </c>
      <c r="Z93" s="34">
        <f t="shared" ref="Z93:AA93" si="53">SUM(Z89:Z92)</f>
        <v>0</v>
      </c>
      <c r="AA93" s="34">
        <f t="shared" si="53"/>
        <v>0</v>
      </c>
      <c r="AB93" s="34">
        <f t="shared" ref="AB93" si="54">SUM(AB89:AB92)</f>
        <v>0</v>
      </c>
      <c r="AC93" s="34">
        <f t="shared" ref="AC93:AD93" si="55">SUM(AC89:AC92)</f>
        <v>0</v>
      </c>
      <c r="AD93" s="34">
        <f t="shared" si="55"/>
        <v>0</v>
      </c>
      <c r="AE93" s="34">
        <f t="shared" ref="AE93" si="56">SUM(AE89:AE92)</f>
        <v>0</v>
      </c>
      <c r="AF93" s="34">
        <f t="shared" ref="AF93:AG93" si="57">SUM(AF89:AF92)</f>
        <v>0</v>
      </c>
      <c r="AG93" s="34">
        <f t="shared" si="57"/>
        <v>0</v>
      </c>
      <c r="AH93" s="34">
        <f t="shared" ref="AH93" si="58">SUM(AH89:AH92)</f>
        <v>40194671</v>
      </c>
      <c r="AI93" s="38">
        <f>IF(ISERROR(AH93/J93),0,AH93/J93)</f>
        <v>3.8060023303344518E-3</v>
      </c>
      <c r="AJ93" s="38">
        <f>IF(ISERROR(AH93/$AH$94),0,AH93/$AH$94)</f>
        <v>4.2429834545218641E-2</v>
      </c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</row>
    <row r="94" spans="1:106" s="67" customFormat="1" ht="44.25" customHeight="1" x14ac:dyDescent="0.25">
      <c r="A94" s="64" t="str">
        <f>"TOTAL ASIG."&amp;" "&amp;$A$5</f>
        <v>TOTAL ASIG. 24-03-998 "Programa Noche Digna"</v>
      </c>
      <c r="B94" s="64"/>
      <c r="C94" s="64"/>
      <c r="D94" s="64"/>
      <c r="E94" s="64"/>
      <c r="F94" s="64"/>
      <c r="G94" s="64"/>
      <c r="H94" s="64"/>
      <c r="I94" s="64"/>
      <c r="J94" s="65">
        <f>SUM(J13,J18,J22,J27,J34,J38,J43,J51,J55,J59,J64,J68,J72,J76,J81,J87,J93)</f>
        <v>25226135000</v>
      </c>
      <c r="K94" s="65">
        <f t="shared" ref="K94:AH94" si="59">SUM(K13,K18,K22,K27,K34,K38,K43,K51,K55,K59,K64,K68,K72,K76,K81,K87,K93)</f>
        <v>14948822703</v>
      </c>
      <c r="L94" s="65"/>
      <c r="M94" s="65">
        <f t="shared" si="59"/>
        <v>0</v>
      </c>
      <c r="N94" s="65">
        <f t="shared" si="59"/>
        <v>0</v>
      </c>
      <c r="O94" s="65">
        <f t="shared" si="59"/>
        <v>0</v>
      </c>
      <c r="P94" s="65">
        <f t="shared" si="59"/>
        <v>0</v>
      </c>
      <c r="Q94" s="65">
        <f t="shared" si="59"/>
        <v>0</v>
      </c>
      <c r="R94" s="65">
        <f t="shared" si="59"/>
        <v>406720130</v>
      </c>
      <c r="S94" s="65">
        <f t="shared" si="59"/>
        <v>360338035</v>
      </c>
      <c r="T94" s="65">
        <f t="shared" si="59"/>
        <v>180262781</v>
      </c>
      <c r="U94" s="65">
        <f t="shared" si="59"/>
        <v>947320946</v>
      </c>
      <c r="V94" s="65">
        <f t="shared" si="59"/>
        <v>0</v>
      </c>
      <c r="W94" s="65">
        <f t="shared" si="59"/>
        <v>0</v>
      </c>
      <c r="X94" s="65">
        <f t="shared" si="59"/>
        <v>0</v>
      </c>
      <c r="Y94" s="65">
        <f t="shared" si="59"/>
        <v>0</v>
      </c>
      <c r="Z94" s="65">
        <f t="shared" si="59"/>
        <v>0</v>
      </c>
      <c r="AA94" s="65">
        <f t="shared" si="59"/>
        <v>0</v>
      </c>
      <c r="AB94" s="65">
        <f t="shared" si="59"/>
        <v>0</v>
      </c>
      <c r="AC94" s="65">
        <f t="shared" si="59"/>
        <v>0</v>
      </c>
      <c r="AD94" s="65">
        <f t="shared" si="59"/>
        <v>0</v>
      </c>
      <c r="AE94" s="65">
        <f t="shared" si="59"/>
        <v>0</v>
      </c>
      <c r="AF94" s="65">
        <f t="shared" si="59"/>
        <v>0</v>
      </c>
      <c r="AG94" s="65">
        <f t="shared" si="59"/>
        <v>0</v>
      </c>
      <c r="AH94" s="65">
        <f t="shared" si="59"/>
        <v>947320946</v>
      </c>
      <c r="AI94" s="66">
        <f>IF(ISERROR(AH94/J94),0,AH94/J94)</f>
        <v>3.755315453596042E-2</v>
      </c>
      <c r="AJ94" s="66">
        <f>IF(ISERROR(AH94/$AH$94),0,AH94/$AH$94)</f>
        <v>1</v>
      </c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</row>
    <row r="95" spans="1:106" x14ac:dyDescent="0.25">
      <c r="J95" s="69"/>
      <c r="R95" s="69"/>
      <c r="S95" s="69"/>
      <c r="T95" s="69"/>
      <c r="V95" s="69"/>
      <c r="W95" s="69"/>
      <c r="X95" s="69"/>
      <c r="Z95" s="69"/>
      <c r="AA95" s="69"/>
      <c r="AB95" s="69"/>
      <c r="AD95" s="69"/>
      <c r="AE95" s="69"/>
      <c r="AF95" s="69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</row>
    <row r="96" spans="1:106" x14ac:dyDescent="0.25">
      <c r="J96" s="69"/>
      <c r="R96" s="69"/>
      <c r="S96" s="69"/>
      <c r="T96" s="69"/>
      <c r="V96" s="69"/>
      <c r="W96" s="69"/>
      <c r="X96" s="69"/>
      <c r="Z96" s="69"/>
      <c r="AA96" s="69"/>
      <c r="AB96" s="69"/>
      <c r="AD96" s="69"/>
      <c r="AE96" s="69"/>
      <c r="AF96" s="69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</row>
    <row r="97" spans="1:106" x14ac:dyDescent="0.25">
      <c r="J97" s="69"/>
      <c r="R97" s="69"/>
      <c r="S97" s="69"/>
      <c r="T97" s="69"/>
      <c r="V97" s="69"/>
      <c r="W97" s="69"/>
      <c r="X97" s="69"/>
      <c r="Z97" s="69"/>
      <c r="AA97" s="69"/>
      <c r="AB97" s="69"/>
      <c r="AD97" s="69"/>
      <c r="AE97" s="69"/>
      <c r="AF97" s="69"/>
    </row>
    <row r="98" spans="1:106" x14ac:dyDescent="0.25">
      <c r="J98" s="69"/>
      <c r="R98" s="69"/>
      <c r="S98" s="69"/>
      <c r="T98" s="69"/>
      <c r="V98" s="69"/>
      <c r="W98" s="69"/>
      <c r="X98" s="69"/>
      <c r="Z98" s="69"/>
      <c r="AA98" s="69"/>
      <c r="AB98" s="69"/>
      <c r="AD98" s="69"/>
      <c r="AE98" s="69"/>
      <c r="AF98" s="69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</row>
    <row r="99" spans="1:106" x14ac:dyDescent="0.25">
      <c r="J99" s="69"/>
      <c r="R99" s="69"/>
      <c r="S99" s="69"/>
      <c r="T99" s="69"/>
      <c r="V99" s="69"/>
      <c r="W99" s="69"/>
      <c r="X99" s="69"/>
      <c r="Z99" s="69"/>
      <c r="AA99" s="69"/>
      <c r="AB99" s="69"/>
      <c r="AD99" s="69"/>
      <c r="AE99" s="69"/>
      <c r="AF99" s="69"/>
    </row>
    <row r="100" spans="1:106" x14ac:dyDescent="0.25">
      <c r="J100" s="69"/>
      <c r="R100" s="69"/>
      <c r="S100" s="69"/>
      <c r="T100" s="69"/>
      <c r="V100" s="69"/>
      <c r="W100" s="69"/>
      <c r="X100" s="69"/>
      <c r="Z100" s="69"/>
      <c r="AA100" s="69"/>
      <c r="AB100" s="69"/>
      <c r="AD100" s="69"/>
      <c r="AE100" s="69"/>
      <c r="AF100" s="69"/>
    </row>
    <row r="101" spans="1:106" x14ac:dyDescent="0.25">
      <c r="J101" s="69"/>
      <c r="R101" s="69"/>
      <c r="S101" s="69"/>
      <c r="T101" s="69"/>
      <c r="V101" s="69"/>
      <c r="W101" s="69"/>
      <c r="X101" s="69"/>
      <c r="Z101" s="69"/>
      <c r="AA101" s="69"/>
      <c r="AB101" s="69"/>
      <c r="AD101" s="69"/>
      <c r="AE101" s="69"/>
      <c r="AF101" s="69"/>
    </row>
    <row r="102" spans="1:106" x14ac:dyDescent="0.25">
      <c r="J102" s="69"/>
      <c r="R102" s="69"/>
      <c r="S102" s="69"/>
      <c r="T102" s="69"/>
      <c r="V102" s="69"/>
      <c r="W102" s="69"/>
      <c r="X102" s="69"/>
      <c r="Z102" s="69"/>
      <c r="AA102" s="69"/>
      <c r="AB102" s="69"/>
      <c r="AD102" s="69"/>
      <c r="AE102" s="69"/>
      <c r="AF102" s="69"/>
    </row>
    <row r="103" spans="1:106" x14ac:dyDescent="0.25">
      <c r="A103" s="6"/>
      <c r="J103" s="69"/>
      <c r="R103" s="69"/>
      <c r="S103" s="69"/>
      <c r="T103" s="69"/>
      <c r="V103" s="69"/>
      <c r="W103" s="69"/>
      <c r="X103" s="69"/>
      <c r="Z103" s="69"/>
      <c r="AA103" s="69"/>
      <c r="AB103" s="69"/>
      <c r="AD103" s="69"/>
      <c r="AE103" s="69"/>
      <c r="AF103" s="69"/>
    </row>
    <row r="104" spans="1:106" x14ac:dyDescent="0.25">
      <c r="A104" s="6"/>
      <c r="J104" s="69"/>
      <c r="R104" s="69"/>
      <c r="S104" s="69"/>
      <c r="T104" s="69"/>
      <c r="V104" s="69"/>
      <c r="W104" s="69"/>
      <c r="X104" s="69"/>
      <c r="Z104" s="69"/>
      <c r="AA104" s="69"/>
      <c r="AB104" s="69"/>
      <c r="AD104" s="69"/>
      <c r="AE104" s="69"/>
      <c r="AF104" s="69"/>
    </row>
    <row r="105" spans="1:106" x14ac:dyDescent="0.25">
      <c r="A105" s="6"/>
      <c r="J105" s="69"/>
      <c r="R105" s="69"/>
      <c r="S105" s="69"/>
      <c r="T105" s="69"/>
      <c r="V105" s="69"/>
      <c r="W105" s="69"/>
      <c r="X105" s="69"/>
      <c r="Z105" s="69"/>
      <c r="AA105" s="69"/>
      <c r="AB105" s="69"/>
      <c r="AD105" s="69"/>
      <c r="AE105" s="69"/>
      <c r="AF105" s="69"/>
    </row>
    <row r="106" spans="1:106" x14ac:dyDescent="0.25">
      <c r="A106" s="6"/>
      <c r="J106" s="69"/>
      <c r="R106" s="69"/>
      <c r="S106" s="69"/>
      <c r="T106" s="69"/>
      <c r="V106" s="69"/>
      <c r="W106" s="69"/>
      <c r="X106" s="69"/>
      <c r="Z106" s="69"/>
      <c r="AA106" s="69"/>
      <c r="AB106" s="69"/>
      <c r="AD106" s="69"/>
      <c r="AE106" s="69"/>
      <c r="AF106" s="69"/>
    </row>
    <row r="107" spans="1:106" x14ac:dyDescent="0.25">
      <c r="A107" s="6"/>
      <c r="J107" s="69"/>
      <c r="R107" s="69"/>
      <c r="S107" s="69"/>
      <c r="T107" s="69"/>
      <c r="V107" s="69"/>
      <c r="W107" s="69"/>
      <c r="X107" s="69"/>
      <c r="Z107" s="69"/>
      <c r="AA107" s="69"/>
      <c r="AB107" s="69"/>
      <c r="AD107" s="69"/>
      <c r="AE107" s="69"/>
      <c r="AF107" s="69"/>
    </row>
    <row r="108" spans="1:106" x14ac:dyDescent="0.25">
      <c r="A108" s="6"/>
      <c r="J108" s="69"/>
      <c r="R108" s="69"/>
      <c r="S108" s="69"/>
      <c r="T108" s="69"/>
      <c r="V108" s="69"/>
      <c r="W108" s="69"/>
      <c r="X108" s="69"/>
      <c r="Z108" s="69"/>
      <c r="AA108" s="69"/>
      <c r="AB108" s="69"/>
      <c r="AD108" s="69"/>
      <c r="AE108" s="69"/>
      <c r="AF108" s="69"/>
    </row>
    <row r="109" spans="1:106" x14ac:dyDescent="0.25">
      <c r="A109" s="6"/>
      <c r="J109" s="69"/>
      <c r="R109" s="69"/>
      <c r="S109" s="69"/>
      <c r="T109" s="69"/>
      <c r="V109" s="69"/>
      <c r="W109" s="69"/>
      <c r="X109" s="69"/>
      <c r="Z109" s="69"/>
      <c r="AA109" s="69"/>
      <c r="AB109" s="69"/>
      <c r="AD109" s="69"/>
      <c r="AE109" s="69"/>
      <c r="AF109" s="69"/>
    </row>
    <row r="110" spans="1:106" x14ac:dyDescent="0.25">
      <c r="A110" s="6"/>
      <c r="J110" s="69"/>
      <c r="R110" s="69"/>
      <c r="S110" s="69"/>
      <c r="T110" s="69"/>
      <c r="V110" s="69"/>
      <c r="W110" s="69"/>
      <c r="X110" s="69"/>
      <c r="Z110" s="69"/>
      <c r="AA110" s="69"/>
      <c r="AB110" s="69"/>
      <c r="AD110" s="69"/>
      <c r="AE110" s="69"/>
      <c r="AF110" s="69"/>
    </row>
    <row r="111" spans="1:106" x14ac:dyDescent="0.25">
      <c r="A111" s="6"/>
      <c r="J111" s="69"/>
      <c r="R111" s="69"/>
      <c r="S111" s="69"/>
      <c r="T111" s="69"/>
      <c r="V111" s="69"/>
      <c r="W111" s="69"/>
      <c r="X111" s="69"/>
      <c r="Z111" s="69"/>
      <c r="AA111" s="69"/>
      <c r="AB111" s="69"/>
      <c r="AD111" s="69"/>
      <c r="AE111" s="69"/>
      <c r="AF111" s="69"/>
    </row>
    <row r="113" spans="5:5" x14ac:dyDescent="0.25">
      <c r="E113" s="73"/>
    </row>
  </sheetData>
  <mergeCells count="80">
    <mergeCell ref="A77:E77"/>
    <mergeCell ref="J78:J80"/>
    <mergeCell ref="A81:I81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8:I18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2"/>
    <mergeCell ref="A13:I13"/>
    <mergeCell ref="A14:E14"/>
    <mergeCell ref="J15:J17"/>
    <mergeCell ref="A38:I38"/>
    <mergeCell ref="A19:E19"/>
    <mergeCell ref="J20:J21"/>
    <mergeCell ref="A22:I22"/>
    <mergeCell ref="A23:E23"/>
    <mergeCell ref="J24:J26"/>
    <mergeCell ref="A27:I27"/>
    <mergeCell ref="A28:E28"/>
    <mergeCell ref="J29:J33"/>
    <mergeCell ref="A34:I34"/>
    <mergeCell ref="A35:E35"/>
    <mergeCell ref="J36:J37"/>
    <mergeCell ref="A59:I59"/>
    <mergeCell ref="A39:E39"/>
    <mergeCell ref="J40:J42"/>
    <mergeCell ref="A43:I43"/>
    <mergeCell ref="A44:E44"/>
    <mergeCell ref="J45:J50"/>
    <mergeCell ref="A51:I51"/>
    <mergeCell ref="A52:E52"/>
    <mergeCell ref="J53:J54"/>
    <mergeCell ref="A55:I55"/>
    <mergeCell ref="A56:E56"/>
    <mergeCell ref="J57:J58"/>
    <mergeCell ref="A76:I76"/>
    <mergeCell ref="A60:E60"/>
    <mergeCell ref="J61:J63"/>
    <mergeCell ref="A64:I64"/>
    <mergeCell ref="A65:E65"/>
    <mergeCell ref="J66:J67"/>
    <mergeCell ref="A68:I68"/>
    <mergeCell ref="A69:E69"/>
    <mergeCell ref="J70:J71"/>
    <mergeCell ref="A72:I72"/>
    <mergeCell ref="A73:E73"/>
    <mergeCell ref="J74:J75"/>
    <mergeCell ref="A94:I94"/>
    <mergeCell ref="A82:E82"/>
    <mergeCell ref="J83:J86"/>
    <mergeCell ref="A87:I87"/>
    <mergeCell ref="A88:E88"/>
    <mergeCell ref="J88:J92"/>
    <mergeCell ref="A93:I93"/>
  </mergeCells>
  <dataValidations count="8">
    <dataValidation type="date" errorStyle="information" operator="greaterThan" allowBlank="1" showInputMessage="1" showErrorMessage="1" errorTitle="SÓLO FECHAS" error="Las fechas corresponden al presupuesto 2015" sqref="H9:H11" xr:uid="{F6481C2E-8AEE-4F51-A63E-350B524B0E6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E65A9291-2A7F-42D8-81E4-F5C572E4306E}">
      <formula1>42005</formula1>
    </dataValidation>
    <dataValidation type="date" operator="greaterThan" allowBlank="1" showInputMessage="1" showErrorMessage="1" errorTitle="Error en Ingresos de Fechas" error="La fecha debe corresponder al Año 2014." sqref="D83:D86 D74:D75 D66:D67 D58 D40:D42 D36:D37 D15:D17 D9:D12 D78:D80 D20:D21 D29:D31 D54 D45:D50 D70:D71 D24:D26 D61:D63" xr:uid="{EBED9E58-D02A-4DE0-9AC6-544A77B2CA2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83:I86 H74:I75 H66:I67 H58:I58 H40:I42 H36:I37 H15:I17 H78:I80 H12:I12 H20:I21 H24:I26 H54:I54 H45:I50 H70:I71 H61:I63" xr:uid="{5F0E631F-E2B2-491D-B69A-C594DA466D0E}">
      <formula1>42005</formula1>
    </dataValidation>
    <dataValidation allowBlank="1" showInputMessage="1" showErrorMessage="1" errorTitle="Sólo números" error="Sólo ingresar números sin letras_x000a_" sqref="O88:O92 O73:O75 O65:O67 O56:O58 O39:O42 O35:O37 O14:O17 O8:O12 O77:O80 O19:O21 O23:O26 O28:O33 O52:O54 P61:P62 O44:O50 O69:O71 O82:O86 O60:O63" xr:uid="{EDCBA332-E115-4755-A9A0-95F859387E38}"/>
    <dataValidation type="textLength" operator="lessThanOrEqual" allowBlank="1" showInputMessage="1" showErrorMessage="1" errorTitle="MÁXIMO DE CARACTERES SOBREPASADO" error="Sólo 255 caracteres por celdas" sqref="P74:Q75 L74:L75 E74:G75 C74:C75 P66:Q67 L66:L67 E66:G67 C66:C67 L58 C58 E57:G58 N57 P57:Q58 F40 P36:Q37 L36:L37 E36:G37 C36:C37 F15 F11:G12 F78 C20:C21 E20:G21 L20:L21 P20:Q21 E24:F24 E29:F31 E53:G54 L54 C54 N53 P53:Q54 P63:Q63 Q61:Q62 E45:F48 C70:C71 E70:G71 L70:L71 P70:Q71 N89:N92 C83:C86 P89:Q92 E89:G92 P83:Q86 L84:L86 G84:G86 E83:F86 C29:C31 C78:C80 P78:Q80 E78:E80 F79:G80 C9:C12 P9:Q12 L79:L80 E9:E12 F9:F10 C15:C17 P15:Q17 L11:L12 E15:E17 F16:G17 E25:G26 P24:Q26 L16:L17 C24:C26 N29:N33 P29:Q33 L25:L26 E32:G33 P40:Q42 F61 C40:C42 E40:E42 F41:G42 E49:G50 P45:Q50 L41:L42 C45:C50 L48:L50 C61:C63 E61:E63 F62:G63 L62:L63" xr:uid="{383149F9-B6F8-4548-A9AF-8177E0916A87}">
      <formula1>255</formula1>
    </dataValidation>
    <dataValidation type="textLength" operator="lessThanOrEqual" allowBlank="1" showInputMessage="1" showErrorMessage="1" sqref="S9:S10 K74:K75 K66:K67 K57 K40:K42 K36:K37 K15:K17 K89:K92 K78:K80 K20:K21 K24:K26 K29:K33 K53:K54 S47 K70:K71 T83:T84 K83:K86 K9:K12 K45:K50 R45:R46 K61:K63" xr:uid="{7F3A1594-2297-4C9B-8492-5BB07F61F358}">
      <formula1>255</formula1>
    </dataValidation>
    <dataValidation type="decimal" allowBlank="1" showInputMessage="1" showErrorMessage="1" errorTitle="Sólo números" error="Sólo ingresar números sin letras_x000a_" sqref="M74:N75 R74:T75 AD74:AF75 Z74:AB75 V74:X75 M66:N67 R66:T67 AD66:AF67 Z66:AB67 V66:X67 M57 R57:T58 Z57:AB58 AD57:AF58 V57:X58 M58:N58 V40:X42 M36:N37 R36:T37 AD36:AF37 Z36:AB37 V36:X37 R15:T17 S11:S12 R78:T80 M20:N21 V20:X21 Z20:AB21 AD20:AF21 R20:T21 R24:T26 AD29:AF33 M54:N54 AD53:AF54 V53:X54 Z53:AB54 R53:T54 M53 S48:S50 V70:X71 Z70:AB71 AD70:AF71 R70:T71 M70:N71 S89:T90 T85:T86 AD89:AF92 Z89:AB92 V89:X92 M89:M92 R91:T92 M83:N86 AD83:AF86 Z83:AB86 V83:X86 R83:S86 AD78:AF80 Z78:AB80 V78:X80 M78:N80 M9:N12 V9:X12 Z9:AB12 AD9:AF12 R9:R12 T9:T12 M15:N17 V15:X17 AD15:AF17 Z15:AB17 M24:N26 V24:X26 Z24:AB26 AD24:AF26 R29:T33 M29:M33 Z29:AB33 V29:X33 M40:N42 R40:T42 AD40:AF42 Z40:AB42 V45:X50 Z45:AB50 AD45:AF50 M45:N50 R47:R50 T45:T50 S45:S46 M61:N63 R61:T63 AD61:AF63 Z61:AB63 V61:X63" xr:uid="{6037B246-1514-4A7F-9A3D-B4CD383A75B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K90 T90 K79" unlocked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1EE18-211C-4C74-A4A3-836524A48D1D}">
  <sheetPr>
    <tabColor rgb="FF33CCFF"/>
    <pageSetUpPr fitToPage="1"/>
  </sheetPr>
  <dimension ref="A1:Y42"/>
  <sheetViews>
    <sheetView topLeftCell="C1" zoomScale="80" zoomScaleNormal="80" workbookViewId="0">
      <selection activeCell="B8" sqref="B8:B24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7.28515625" style="71" bestFit="1" customWidth="1"/>
    <col min="3" max="3" width="17.28515625" style="68" bestFit="1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3.140625" style="71" customWidth="1" outlineLevel="1"/>
    <col min="8" max="9" width="12.85546875" style="71" customWidth="1" outlineLevel="1"/>
    <col min="10" max="10" width="14.28515625" style="71" customWidth="1"/>
    <col min="11" max="11" width="14.5703125" style="71" hidden="1" customWidth="1" outlineLevel="1"/>
    <col min="12" max="13" width="15.7109375" style="71" hidden="1" customWidth="1" outlineLevel="1"/>
    <col min="14" max="14" width="12.28515625" style="71" customWidth="1" collapsed="1"/>
    <col min="15" max="17" width="15.7109375" style="71" hidden="1" customWidth="1" outlineLevel="1"/>
    <col min="18" max="18" width="11.570312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1.7109375" style="71" customWidth="1" collapsed="1"/>
    <col min="23" max="23" width="13.42578125" style="71" customWidth="1"/>
    <col min="24" max="24" width="12.85546875" style="89" customWidth="1"/>
    <col min="25" max="25" width="13.8554687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86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customHeight="1" x14ac:dyDescent="0.25">
      <c r="A8" s="83" t="s">
        <v>44</v>
      </c>
      <c r="B8" s="59">
        <f>+'24-03-998 Ind. PND'!J13</f>
        <v>503488675</v>
      </c>
      <c r="C8" s="59">
        <f>+'24-03-998 Ind. PND'!K13</f>
        <v>467215675</v>
      </c>
      <c r="D8" s="59">
        <f>+'24-03-998 Ind. PND'!M13</f>
        <v>0</v>
      </c>
      <c r="E8" s="59">
        <f>+'24-03-998 Ind. PND'!N13</f>
        <v>0</v>
      </c>
      <c r="F8" s="59">
        <f>+'24-03-998 Ind. PND'!O13</f>
        <v>0</v>
      </c>
      <c r="G8" s="59">
        <f>+'24-03-998 Ind. PND'!R13</f>
        <v>0</v>
      </c>
      <c r="H8" s="59">
        <f>+'24-03-998 Ind. PND'!S13</f>
        <v>64184175</v>
      </c>
      <c r="I8" s="59">
        <f>+'24-03-998 Ind. PND'!T13</f>
        <v>0</v>
      </c>
      <c r="J8" s="59">
        <f>+'24-03-998 Ind. PND'!U13</f>
        <v>64184175</v>
      </c>
      <c r="K8" s="59">
        <f>+'24-03-998 Ind. PND'!V13</f>
        <v>0</v>
      </c>
      <c r="L8" s="59">
        <f>+'24-03-998 Ind. PND'!W13</f>
        <v>0</v>
      </c>
      <c r="M8" s="59">
        <f>+'24-03-998 Ind. PND'!X13</f>
        <v>0</v>
      </c>
      <c r="N8" s="59">
        <f>+'24-03-998 Ind. PND'!Y13</f>
        <v>0</v>
      </c>
      <c r="O8" s="59">
        <f>+'24-03-998 Ind. PND'!Z13</f>
        <v>0</v>
      </c>
      <c r="P8" s="59">
        <f>+'24-03-998 Ind. PND'!AA13</f>
        <v>0</v>
      </c>
      <c r="Q8" s="59">
        <f>+'24-03-998 Ind. PND'!AB13</f>
        <v>0</v>
      </c>
      <c r="R8" s="59">
        <f>+'24-03-998 Ind. PND'!AC13</f>
        <v>0</v>
      </c>
      <c r="S8" s="59">
        <f>+'24-03-998 Ind. PND'!AD13</f>
        <v>0</v>
      </c>
      <c r="T8" s="59">
        <f>+'24-03-998 Ind. PND'!AE13</f>
        <v>0</v>
      </c>
      <c r="U8" s="59">
        <f>+'24-03-998 Ind. PND'!AF13</f>
        <v>0</v>
      </c>
      <c r="V8" s="59">
        <f>+'24-03-998 Ind. PND'!AG13</f>
        <v>0</v>
      </c>
      <c r="W8" s="59">
        <f>+'24-03-998 Ind. PND'!AH13</f>
        <v>64184175</v>
      </c>
      <c r="X8" s="84">
        <f>+'24-03-998 Ind. PND'!AI13</f>
        <v>0.12747888520034736</v>
      </c>
      <c r="Y8" s="84">
        <f>+'24-03-998 Ind. PND'!AJ13</f>
        <v>6.7753357793906524E-2</v>
      </c>
    </row>
    <row r="9" spans="1:25" ht="24.75" customHeight="1" x14ac:dyDescent="0.25">
      <c r="A9" s="83" t="s">
        <v>46</v>
      </c>
      <c r="B9" s="59">
        <f>+'24-03-998 Ind. PND'!J18</f>
        <v>656891500</v>
      </c>
      <c r="C9" s="59">
        <f>+'24-03-998 Ind. PND'!K18</f>
        <v>656891500</v>
      </c>
      <c r="D9" s="59">
        <f>+'24-03-998 Ind. PND'!M18</f>
        <v>0</v>
      </c>
      <c r="E9" s="59">
        <f>+'24-03-998 Ind. PND'!N18</f>
        <v>0</v>
      </c>
      <c r="F9" s="59">
        <f>+'24-03-998 Ind. PND'!O18</f>
        <v>0</v>
      </c>
      <c r="G9" s="59">
        <f>+'24-03-998 Ind. PND'!R18</f>
        <v>160600000</v>
      </c>
      <c r="H9" s="59">
        <f>+'24-03-998 Ind. PND'!S18</f>
        <v>0</v>
      </c>
      <c r="I9" s="59">
        <f>+'24-03-998 Ind. PND'!T18</f>
        <v>0</v>
      </c>
      <c r="J9" s="59">
        <f>+'24-03-998 Ind. PND'!U18</f>
        <v>160600000</v>
      </c>
      <c r="K9" s="59">
        <f>+'24-03-998 Ind. PND'!V18</f>
        <v>0</v>
      </c>
      <c r="L9" s="59">
        <f>+'24-03-998 Ind. PND'!W18</f>
        <v>0</v>
      </c>
      <c r="M9" s="59">
        <f>+'24-03-998 Ind. PND'!X18</f>
        <v>0</v>
      </c>
      <c r="N9" s="59">
        <f>+'24-03-998 Ind. PND'!Y18</f>
        <v>0</v>
      </c>
      <c r="O9" s="59">
        <f>+'24-03-998 Ind. PND'!Z18</f>
        <v>0</v>
      </c>
      <c r="P9" s="59">
        <f>+'24-03-998 Ind. PND'!AA18</f>
        <v>0</v>
      </c>
      <c r="Q9" s="59">
        <f>+'24-03-998 Ind. PND'!AB18</f>
        <v>0</v>
      </c>
      <c r="R9" s="59">
        <f>+'24-03-998 Ind. PND'!AC18</f>
        <v>0</v>
      </c>
      <c r="S9" s="59">
        <f>+'24-03-998 Ind. PND'!AD18</f>
        <v>0</v>
      </c>
      <c r="T9" s="59">
        <f>+'24-03-998 Ind. PND'!AE18</f>
        <v>0</v>
      </c>
      <c r="U9" s="59">
        <f>+'24-03-998 Ind. PND'!AF18</f>
        <v>0</v>
      </c>
      <c r="V9" s="59">
        <f>+'24-03-998 Ind. PND'!AG18</f>
        <v>0</v>
      </c>
      <c r="W9" s="59">
        <f>+'24-03-998 Ind. PND'!AH18</f>
        <v>160600000</v>
      </c>
      <c r="X9" s="84">
        <f>+'24-03-998 Ind. PND'!AI18</f>
        <v>0.2444848197913963</v>
      </c>
      <c r="Y9" s="84">
        <f>+'24-03-998 Ind. PND'!AJ18</f>
        <v>0.16953071783973833</v>
      </c>
    </row>
    <row r="10" spans="1:25" ht="24.75" customHeight="1" x14ac:dyDescent="0.25">
      <c r="A10" s="83" t="s">
        <v>48</v>
      </c>
      <c r="B10" s="59">
        <f>+'24-03-998 Ind. PND'!J22</f>
        <v>525731500</v>
      </c>
      <c r="C10" s="59">
        <f>+'24-03-998 Ind. PND'!K22</f>
        <v>525731500</v>
      </c>
      <c r="D10" s="59">
        <f>+'24-03-998 Ind. PND'!M22</f>
        <v>0</v>
      </c>
      <c r="E10" s="59">
        <f>+'24-03-998 Ind. PND'!N22</f>
        <v>0</v>
      </c>
      <c r="F10" s="59">
        <f>+'24-03-998 Ind. PND'!O22</f>
        <v>0</v>
      </c>
      <c r="G10" s="59">
        <f>+'24-03-998 Ind. PND'!R22</f>
        <v>0</v>
      </c>
      <c r="H10" s="59">
        <f>+'24-03-998 Ind. PND'!S22</f>
        <v>0</v>
      </c>
      <c r="I10" s="59">
        <f>+'24-03-998 Ind. PND'!T22</f>
        <v>0</v>
      </c>
      <c r="J10" s="59">
        <f>+'24-03-998 Ind. PND'!U22</f>
        <v>0</v>
      </c>
      <c r="K10" s="59">
        <f>+'24-03-998 Ind. PND'!V22</f>
        <v>0</v>
      </c>
      <c r="L10" s="59">
        <f>+'24-03-998 Ind. PND'!W22</f>
        <v>0</v>
      </c>
      <c r="M10" s="59">
        <f>+'24-03-998 Ind. PND'!X22</f>
        <v>0</v>
      </c>
      <c r="N10" s="59">
        <f>+'24-03-998 Ind. PND'!Y22</f>
        <v>0</v>
      </c>
      <c r="O10" s="59">
        <f>+'24-03-998 Ind. PND'!Z22</f>
        <v>0</v>
      </c>
      <c r="P10" s="59">
        <f>+'24-03-998 Ind. PND'!AA22</f>
        <v>0</v>
      </c>
      <c r="Q10" s="59">
        <f>+'24-03-998 Ind. PND'!AB22</f>
        <v>0</v>
      </c>
      <c r="R10" s="59">
        <f>+'24-03-998 Ind. PND'!AC22</f>
        <v>0</v>
      </c>
      <c r="S10" s="59">
        <f>+'24-03-998 Ind. PND'!AD22</f>
        <v>0</v>
      </c>
      <c r="T10" s="59">
        <f>+'24-03-998 Ind. PND'!AE22</f>
        <v>0</v>
      </c>
      <c r="U10" s="59">
        <f>+'24-03-998 Ind. PND'!AF22</f>
        <v>0</v>
      </c>
      <c r="V10" s="59">
        <f>+'24-03-998 Ind. PND'!AG22</f>
        <v>0</v>
      </c>
      <c r="W10" s="59">
        <f>+'24-03-998 Ind. PND'!AH22</f>
        <v>0</v>
      </c>
      <c r="X10" s="84">
        <f>+'24-03-998 Ind. PND'!AI22</f>
        <v>0</v>
      </c>
      <c r="Y10" s="84">
        <f>+'24-03-998 Ind. PND'!AJ22</f>
        <v>0</v>
      </c>
    </row>
    <row r="11" spans="1:25" ht="24.75" customHeight="1" x14ac:dyDescent="0.25">
      <c r="A11" s="83" t="s">
        <v>50</v>
      </c>
      <c r="B11" s="59">
        <f>+'24-03-998 Ind. PND'!J27</f>
        <v>547831500</v>
      </c>
      <c r="C11" s="59">
        <f>+'24-03-998 Ind. PND'!K27</f>
        <v>547831500</v>
      </c>
      <c r="D11" s="59">
        <f>+'24-03-998 Ind. PND'!M27</f>
        <v>0</v>
      </c>
      <c r="E11" s="59">
        <f>+'24-03-998 Ind. PND'!N27</f>
        <v>0</v>
      </c>
      <c r="F11" s="59">
        <f>+'24-03-998 Ind. PND'!O27</f>
        <v>0</v>
      </c>
      <c r="G11" s="59">
        <f>+'24-03-998 Ind. PND'!R27</f>
        <v>0</v>
      </c>
      <c r="H11" s="59">
        <f>+'24-03-998 Ind. PND'!S27</f>
        <v>146000000</v>
      </c>
      <c r="I11" s="59">
        <f>+'24-03-998 Ind. PND'!T27</f>
        <v>0</v>
      </c>
      <c r="J11" s="59">
        <f>+'24-03-998 Ind. PND'!U27</f>
        <v>146000000</v>
      </c>
      <c r="K11" s="59">
        <f>+'24-03-998 Ind. PND'!V27</f>
        <v>0</v>
      </c>
      <c r="L11" s="59">
        <f>+'24-03-998 Ind. PND'!W27</f>
        <v>0</v>
      </c>
      <c r="M11" s="59">
        <f>+'24-03-998 Ind. PND'!X27</f>
        <v>0</v>
      </c>
      <c r="N11" s="59">
        <f>+'24-03-998 Ind. PND'!Y27</f>
        <v>0</v>
      </c>
      <c r="O11" s="59">
        <f>+'24-03-998 Ind. PND'!Z27</f>
        <v>0</v>
      </c>
      <c r="P11" s="59">
        <f>+'24-03-998 Ind. PND'!AA27</f>
        <v>0</v>
      </c>
      <c r="Q11" s="59">
        <f>+'24-03-998 Ind. PND'!AB27</f>
        <v>0</v>
      </c>
      <c r="R11" s="59">
        <f>+'24-03-998 Ind. PND'!AC27</f>
        <v>0</v>
      </c>
      <c r="S11" s="59">
        <f>+'24-03-998 Ind. PND'!AD27</f>
        <v>0</v>
      </c>
      <c r="T11" s="59">
        <f>+'24-03-998 Ind. PND'!AE27</f>
        <v>0</v>
      </c>
      <c r="U11" s="59">
        <f>+'24-03-998 Ind. PND'!AF27</f>
        <v>0</v>
      </c>
      <c r="V11" s="59">
        <f>+'24-03-998 Ind. PND'!AG27</f>
        <v>0</v>
      </c>
      <c r="W11" s="59">
        <f>+'24-03-998 Ind. PND'!AH27</f>
        <v>146000000</v>
      </c>
      <c r="X11" s="84">
        <f>+'24-03-998 Ind. PND'!AI27</f>
        <v>0.26650530318172649</v>
      </c>
      <c r="Y11" s="84">
        <f>+'24-03-998 Ind. PND'!AJ27</f>
        <v>0.15411883439976212</v>
      </c>
    </row>
    <row r="12" spans="1:25" ht="24.75" customHeight="1" x14ac:dyDescent="0.25">
      <c r="A12" s="83" t="s">
        <v>52</v>
      </c>
      <c r="B12" s="59">
        <f>+'24-03-998 Ind. PND'!J34</f>
        <v>1840266400</v>
      </c>
      <c r="C12" s="59">
        <f>+'24-03-998 Ind. PND'!K34</f>
        <v>1840266400</v>
      </c>
      <c r="D12" s="59">
        <f>+'24-03-998 Ind. PND'!M34</f>
        <v>0</v>
      </c>
      <c r="E12" s="59">
        <f>+'24-03-998 Ind. PND'!N34</f>
        <v>0</v>
      </c>
      <c r="F12" s="59">
        <f>+'24-03-998 Ind. PND'!O34</f>
        <v>0</v>
      </c>
      <c r="G12" s="59">
        <f>+'24-03-998 Ind. PND'!R34</f>
        <v>37120500</v>
      </c>
      <c r="H12" s="59">
        <f>+'24-03-998 Ind. PND'!S34</f>
        <v>49494000</v>
      </c>
      <c r="I12" s="59">
        <f>+'24-03-998 Ind. PND'!T34</f>
        <v>31338900</v>
      </c>
      <c r="J12" s="59">
        <f>+'24-03-998 Ind. PND'!U34</f>
        <v>117953400</v>
      </c>
      <c r="K12" s="59">
        <f>+'24-03-998 Ind. PND'!V34</f>
        <v>0</v>
      </c>
      <c r="L12" s="59">
        <f>+'24-03-998 Ind. PND'!W34</f>
        <v>0</v>
      </c>
      <c r="M12" s="59">
        <f>+'24-03-998 Ind. PND'!X34</f>
        <v>0</v>
      </c>
      <c r="N12" s="59">
        <f>+'24-03-998 Ind. PND'!Y34</f>
        <v>0</v>
      </c>
      <c r="O12" s="59">
        <f>+'24-03-998 Ind. PND'!Z34</f>
        <v>0</v>
      </c>
      <c r="P12" s="59">
        <f>+'24-03-998 Ind. PND'!AA34</f>
        <v>0</v>
      </c>
      <c r="Q12" s="59">
        <f>+'24-03-998 Ind. PND'!AB34</f>
        <v>0</v>
      </c>
      <c r="R12" s="59">
        <f>+'24-03-998 Ind. PND'!AC34</f>
        <v>0</v>
      </c>
      <c r="S12" s="59">
        <f>+'24-03-998 Ind. PND'!AD34</f>
        <v>0</v>
      </c>
      <c r="T12" s="59">
        <f>+'24-03-998 Ind. PND'!AE34</f>
        <v>0</v>
      </c>
      <c r="U12" s="59">
        <f>+'24-03-998 Ind. PND'!AF34</f>
        <v>0</v>
      </c>
      <c r="V12" s="59">
        <f>+'24-03-998 Ind. PND'!AG34</f>
        <v>0</v>
      </c>
      <c r="W12" s="59">
        <f>+'24-03-998 Ind. PND'!AH34</f>
        <v>117953400</v>
      </c>
      <c r="X12" s="84">
        <f>+'24-03-998 Ind. PND'!AI34</f>
        <v>6.409582873436151E-2</v>
      </c>
      <c r="Y12" s="84">
        <f>+'24-03-998 Ind. PND'!AJ34</f>
        <v>0.12451260631156782</v>
      </c>
    </row>
    <row r="13" spans="1:25" ht="24.75" customHeight="1" x14ac:dyDescent="0.25">
      <c r="A13" s="83" t="s">
        <v>54</v>
      </c>
      <c r="B13" s="59">
        <f>+'24-03-998 Ind. PND'!J38</f>
        <v>590127900</v>
      </c>
      <c r="C13" s="59">
        <f>+'24-03-998 Ind. PND'!K38</f>
        <v>590127900</v>
      </c>
      <c r="D13" s="59">
        <f>+'24-03-998 Ind. PND'!M38</f>
        <v>0</v>
      </c>
      <c r="E13" s="59">
        <f>+'24-03-998 Ind. PND'!N38</f>
        <v>0</v>
      </c>
      <c r="F13" s="59">
        <f>+'24-03-998 Ind. PND'!O38</f>
        <v>0</v>
      </c>
      <c r="G13" s="59">
        <f>+'24-03-998 Ind. PND'!R38</f>
        <v>0</v>
      </c>
      <c r="H13" s="59">
        <f>+'24-03-998 Ind. PND'!S38</f>
        <v>0</v>
      </c>
      <c r="I13" s="59">
        <f>+'24-03-998 Ind. PND'!T38</f>
        <v>0</v>
      </c>
      <c r="J13" s="59">
        <f>+'24-03-998 Ind. PND'!U38</f>
        <v>0</v>
      </c>
      <c r="K13" s="59">
        <f>+'24-03-998 Ind. PND'!V38</f>
        <v>0</v>
      </c>
      <c r="L13" s="59">
        <f>+'24-03-998 Ind. PND'!W38</f>
        <v>0</v>
      </c>
      <c r="M13" s="59">
        <f>+'24-03-998 Ind. PND'!X38</f>
        <v>0</v>
      </c>
      <c r="N13" s="59">
        <f>+'24-03-998 Ind. PND'!Y38</f>
        <v>0</v>
      </c>
      <c r="O13" s="59">
        <f>+'24-03-998 Ind. PND'!Z38</f>
        <v>0</v>
      </c>
      <c r="P13" s="59">
        <f>+'24-03-998 Ind. PND'!AA38</f>
        <v>0</v>
      </c>
      <c r="Q13" s="59">
        <f>+'24-03-998 Ind. PND'!AB38</f>
        <v>0</v>
      </c>
      <c r="R13" s="59">
        <f>+'24-03-998 Ind. PND'!AC38</f>
        <v>0</v>
      </c>
      <c r="S13" s="59">
        <f>+'24-03-998 Ind. PND'!AD38</f>
        <v>0</v>
      </c>
      <c r="T13" s="59">
        <f>+'24-03-998 Ind. PND'!AE38</f>
        <v>0</v>
      </c>
      <c r="U13" s="59">
        <f>+'24-03-998 Ind. PND'!AF38</f>
        <v>0</v>
      </c>
      <c r="V13" s="59">
        <f>+'24-03-998 Ind. PND'!AG38</f>
        <v>0</v>
      </c>
      <c r="W13" s="59">
        <f>+'24-03-998 Ind. PND'!AH38</f>
        <v>0</v>
      </c>
      <c r="X13" s="84">
        <f>+'24-03-998 Ind. PND'!AI38</f>
        <v>0</v>
      </c>
      <c r="Y13" s="84">
        <f>+'24-03-998 Ind. PND'!AJ38</f>
        <v>0</v>
      </c>
    </row>
    <row r="14" spans="1:25" ht="24.75" customHeight="1" x14ac:dyDescent="0.25">
      <c r="A14" s="83" t="s">
        <v>56</v>
      </c>
      <c r="B14" s="59">
        <f>+'24-03-998 Ind. PND'!J43</f>
        <v>1058405125</v>
      </c>
      <c r="C14" s="59">
        <f>+'24-03-998 Ind. PND'!K43</f>
        <v>1058405125</v>
      </c>
      <c r="D14" s="59">
        <f>+'24-03-998 Ind. PND'!M43</f>
        <v>0</v>
      </c>
      <c r="E14" s="59">
        <f>+'24-03-998 Ind. PND'!N43</f>
        <v>0</v>
      </c>
      <c r="F14" s="59">
        <f>+'24-03-998 Ind. PND'!O43</f>
        <v>0</v>
      </c>
      <c r="G14" s="59">
        <f>+'24-03-998 Ind. PND'!R43</f>
        <v>0</v>
      </c>
      <c r="H14" s="59">
        <f>+'24-03-998 Ind. PND'!S43</f>
        <v>0</v>
      </c>
      <c r="I14" s="59">
        <f>+'24-03-998 Ind. PND'!T43</f>
        <v>33000000</v>
      </c>
      <c r="J14" s="59">
        <f>+'24-03-998 Ind. PND'!U43</f>
        <v>33000000</v>
      </c>
      <c r="K14" s="59">
        <f>+'24-03-998 Ind. PND'!V43</f>
        <v>0</v>
      </c>
      <c r="L14" s="59">
        <f>+'24-03-998 Ind. PND'!W43</f>
        <v>0</v>
      </c>
      <c r="M14" s="59">
        <f>+'24-03-998 Ind. PND'!X43</f>
        <v>0</v>
      </c>
      <c r="N14" s="59">
        <f>+'24-03-998 Ind. PND'!Y43</f>
        <v>0</v>
      </c>
      <c r="O14" s="59">
        <f>+'24-03-998 Ind. PND'!Z43</f>
        <v>0</v>
      </c>
      <c r="P14" s="59">
        <f>+'24-03-998 Ind. PND'!AA43</f>
        <v>0</v>
      </c>
      <c r="Q14" s="59">
        <f>+'24-03-998 Ind. PND'!AB43</f>
        <v>0</v>
      </c>
      <c r="R14" s="59">
        <f>+'24-03-998 Ind. PND'!AC43</f>
        <v>0</v>
      </c>
      <c r="S14" s="59">
        <f>+'24-03-998 Ind. PND'!AD43</f>
        <v>0</v>
      </c>
      <c r="T14" s="59">
        <f>+'24-03-998 Ind. PND'!AE43</f>
        <v>0</v>
      </c>
      <c r="U14" s="59">
        <f>+'24-03-998 Ind. PND'!AF43</f>
        <v>0</v>
      </c>
      <c r="V14" s="59">
        <f>+'24-03-998 Ind. PND'!AG43</f>
        <v>0</v>
      </c>
      <c r="W14" s="59">
        <f>+'24-03-998 Ind. PND'!AH43</f>
        <v>33000000</v>
      </c>
      <c r="X14" s="84">
        <f>+'24-03-998 Ind. PND'!AI43</f>
        <v>3.1178987346645738E-2</v>
      </c>
      <c r="Y14" s="84">
        <f>+'24-03-998 Ind. PND'!AJ43</f>
        <v>3.4835079008165411E-2</v>
      </c>
    </row>
    <row r="15" spans="1:25" ht="24.75" customHeight="1" x14ac:dyDescent="0.25">
      <c r="A15" s="83" t="s">
        <v>58</v>
      </c>
      <c r="B15" s="59">
        <f>+'24-03-998 Ind. PND'!J51</f>
        <v>1495951700</v>
      </c>
      <c r="C15" s="59">
        <f>+'24-03-998 Ind. PND'!K51</f>
        <v>1495951700</v>
      </c>
      <c r="D15" s="59">
        <f>+'24-03-998 Ind. PND'!M51</f>
        <v>0</v>
      </c>
      <c r="E15" s="59">
        <f>+'24-03-998 Ind. PND'!N51</f>
        <v>0</v>
      </c>
      <c r="F15" s="59">
        <f>+'24-03-998 Ind. PND'!O51</f>
        <v>0</v>
      </c>
      <c r="G15" s="59">
        <f>+'24-03-998 Ind. PND'!R51</f>
        <v>196620000</v>
      </c>
      <c r="H15" s="59">
        <f>+'24-03-998 Ind. PND'!S51</f>
        <v>51968700</v>
      </c>
      <c r="I15" s="59">
        <f>+'24-03-998 Ind. PND'!T51</f>
        <v>0</v>
      </c>
      <c r="J15" s="59">
        <f>+'24-03-998 Ind. PND'!U51</f>
        <v>248588700</v>
      </c>
      <c r="K15" s="59">
        <f>+'24-03-998 Ind. PND'!V51</f>
        <v>0</v>
      </c>
      <c r="L15" s="59">
        <f>+'24-03-998 Ind. PND'!W51</f>
        <v>0</v>
      </c>
      <c r="M15" s="59">
        <f>+'24-03-998 Ind. PND'!X51</f>
        <v>0</v>
      </c>
      <c r="N15" s="59">
        <f>+'24-03-998 Ind. PND'!Y51</f>
        <v>0</v>
      </c>
      <c r="O15" s="59">
        <f>+'24-03-998 Ind. PND'!Z51</f>
        <v>0</v>
      </c>
      <c r="P15" s="59">
        <f>+'24-03-998 Ind. PND'!AA51</f>
        <v>0</v>
      </c>
      <c r="Q15" s="59">
        <f>+'24-03-998 Ind. PND'!AB51</f>
        <v>0</v>
      </c>
      <c r="R15" s="59">
        <f>+'24-03-998 Ind. PND'!AC51</f>
        <v>0</v>
      </c>
      <c r="S15" s="59">
        <f>+'24-03-998 Ind. PND'!AD51</f>
        <v>0</v>
      </c>
      <c r="T15" s="59">
        <f>+'24-03-998 Ind. PND'!AE51</f>
        <v>0</v>
      </c>
      <c r="U15" s="59">
        <f>+'24-03-998 Ind. PND'!AF51</f>
        <v>0</v>
      </c>
      <c r="V15" s="59">
        <f>+'24-03-998 Ind. PND'!AG51</f>
        <v>0</v>
      </c>
      <c r="W15" s="59">
        <f>+'24-03-998 Ind. PND'!AH51</f>
        <v>248588700</v>
      </c>
      <c r="X15" s="84">
        <f>+'24-03-998 Ind. PND'!AI51</f>
        <v>0.16617428223117098</v>
      </c>
      <c r="Y15" s="84">
        <f>+'24-03-998 Ind. PND'!AJ51</f>
        <v>0.26241233348597359</v>
      </c>
    </row>
    <row r="16" spans="1:25" ht="24.75" customHeight="1" x14ac:dyDescent="0.25">
      <c r="A16" s="83" t="s">
        <v>60</v>
      </c>
      <c r="B16" s="59">
        <f>+'24-03-998 Ind. PND'!J55</f>
        <v>624452000</v>
      </c>
      <c r="C16" s="59">
        <f>+'24-03-998 Ind. PND'!K55</f>
        <v>624452000</v>
      </c>
      <c r="D16" s="59">
        <f>+'24-03-998 Ind. PND'!M55</f>
        <v>0</v>
      </c>
      <c r="E16" s="59">
        <f>+'24-03-998 Ind. PND'!N55</f>
        <v>0</v>
      </c>
      <c r="F16" s="59">
        <f>+'24-03-998 Ind. PND'!O55</f>
        <v>0</v>
      </c>
      <c r="G16" s="59">
        <f>+'24-03-998 Ind. PND'!R55</f>
        <v>0</v>
      </c>
      <c r="H16" s="59">
        <f>+'24-03-998 Ind. PND'!S55</f>
        <v>0</v>
      </c>
      <c r="I16" s="59">
        <f>+'24-03-998 Ind. PND'!T55</f>
        <v>0</v>
      </c>
      <c r="J16" s="59">
        <f>+'24-03-998 Ind. PND'!U55</f>
        <v>0</v>
      </c>
      <c r="K16" s="59">
        <f>+'24-03-998 Ind. PND'!V55</f>
        <v>0</v>
      </c>
      <c r="L16" s="59">
        <f>+'24-03-998 Ind. PND'!W55</f>
        <v>0</v>
      </c>
      <c r="M16" s="59">
        <f>+'24-03-998 Ind. PND'!X55</f>
        <v>0</v>
      </c>
      <c r="N16" s="59">
        <f>+'24-03-998 Ind. PND'!Y55</f>
        <v>0</v>
      </c>
      <c r="O16" s="59">
        <f>+'24-03-998 Ind. PND'!Z55</f>
        <v>0</v>
      </c>
      <c r="P16" s="59">
        <f>+'24-03-998 Ind. PND'!AA55</f>
        <v>0</v>
      </c>
      <c r="Q16" s="59">
        <f>+'24-03-998 Ind. PND'!AB55</f>
        <v>0</v>
      </c>
      <c r="R16" s="59">
        <f>+'24-03-998 Ind. PND'!AC55</f>
        <v>0</v>
      </c>
      <c r="S16" s="59">
        <f>+'24-03-998 Ind. PND'!AD55</f>
        <v>0</v>
      </c>
      <c r="T16" s="59">
        <f>+'24-03-998 Ind. PND'!AE55</f>
        <v>0</v>
      </c>
      <c r="U16" s="59">
        <f>+'24-03-998 Ind. PND'!AF55</f>
        <v>0</v>
      </c>
      <c r="V16" s="59">
        <f>+'24-03-998 Ind. PND'!AG55</f>
        <v>0</v>
      </c>
      <c r="W16" s="59">
        <f>+'24-03-998 Ind. PND'!AH55</f>
        <v>0</v>
      </c>
      <c r="X16" s="84">
        <f>+'24-03-998 Ind. PND'!AI55</f>
        <v>0</v>
      </c>
      <c r="Y16" s="84">
        <f>+'24-03-998 Ind. PND'!AJ55</f>
        <v>0</v>
      </c>
    </row>
    <row r="17" spans="1:25" ht="24.75" customHeight="1" x14ac:dyDescent="0.25">
      <c r="A17" s="83" t="s">
        <v>62</v>
      </c>
      <c r="B17" s="59">
        <f>+'24-03-998 Ind. PND'!J59</f>
        <v>828931500</v>
      </c>
      <c r="C17" s="59">
        <f>+'24-03-998 Ind. PND'!K59</f>
        <v>828931500</v>
      </c>
      <c r="D17" s="59">
        <f>+'24-03-998 Ind. PND'!M59</f>
        <v>0</v>
      </c>
      <c r="E17" s="59">
        <f>+'24-03-998 Ind. PND'!N59</f>
        <v>0</v>
      </c>
      <c r="F17" s="59">
        <f>+'24-03-998 Ind. PND'!O59</f>
        <v>0</v>
      </c>
      <c r="G17" s="59">
        <f>+'24-03-998 Ind. PND'!R59</f>
        <v>0</v>
      </c>
      <c r="H17" s="59">
        <f>+'24-03-998 Ind. PND'!S59</f>
        <v>0</v>
      </c>
      <c r="I17" s="59">
        <f>+'24-03-998 Ind. PND'!T59</f>
        <v>0</v>
      </c>
      <c r="J17" s="59">
        <f>+'24-03-998 Ind. PND'!U59</f>
        <v>0</v>
      </c>
      <c r="K17" s="59">
        <f>+'24-03-998 Ind. PND'!V59</f>
        <v>0</v>
      </c>
      <c r="L17" s="59">
        <f>+'24-03-998 Ind. PND'!W59</f>
        <v>0</v>
      </c>
      <c r="M17" s="59">
        <f>+'24-03-998 Ind. PND'!X59</f>
        <v>0</v>
      </c>
      <c r="N17" s="59">
        <f>+'24-03-998 Ind. PND'!Y59</f>
        <v>0</v>
      </c>
      <c r="O17" s="59">
        <f>+'24-03-998 Ind. PND'!Z59</f>
        <v>0</v>
      </c>
      <c r="P17" s="59">
        <f>+'24-03-998 Ind. PND'!AA59</f>
        <v>0</v>
      </c>
      <c r="Q17" s="59">
        <f>+'24-03-998 Ind. PND'!AB59</f>
        <v>0</v>
      </c>
      <c r="R17" s="59">
        <f>+'24-03-998 Ind. PND'!AC59</f>
        <v>0</v>
      </c>
      <c r="S17" s="59">
        <f>+'24-03-998 Ind. PND'!AD59</f>
        <v>0</v>
      </c>
      <c r="T17" s="59">
        <f>+'24-03-998 Ind. PND'!AE59</f>
        <v>0</v>
      </c>
      <c r="U17" s="59">
        <f>+'24-03-998 Ind. PND'!AF59</f>
        <v>0</v>
      </c>
      <c r="V17" s="59">
        <f>+'24-03-998 Ind. PND'!AG59</f>
        <v>0</v>
      </c>
      <c r="W17" s="59">
        <f>+'24-03-998 Ind. PND'!AH59</f>
        <v>0</v>
      </c>
      <c r="X17" s="84">
        <f>+'24-03-998 Ind. PND'!AI59</f>
        <v>0</v>
      </c>
      <c r="Y17" s="84">
        <f>+'24-03-998 Ind. PND'!AJ56</f>
        <v>0</v>
      </c>
    </row>
    <row r="18" spans="1:25" ht="24.75" customHeight="1" x14ac:dyDescent="0.25">
      <c r="A18" s="83" t="s">
        <v>64</v>
      </c>
      <c r="B18" s="59">
        <f>+'24-03-998 Ind. PND'!J64</f>
        <v>504481500</v>
      </c>
      <c r="C18" s="59">
        <f>+'24-03-998 Ind. PND'!K64</f>
        <v>504481500</v>
      </c>
      <c r="D18" s="59">
        <f>+'24-03-998 Ind. PND'!M64</f>
        <v>0</v>
      </c>
      <c r="E18" s="59">
        <f>+'24-03-998 Ind. PND'!N64</f>
        <v>0</v>
      </c>
      <c r="F18" s="59">
        <f>+'24-03-998 Ind. PND'!O64</f>
        <v>0</v>
      </c>
      <c r="G18" s="59">
        <f>+'24-03-998 Ind. PND'!R64</f>
        <v>0</v>
      </c>
      <c r="H18" s="59">
        <f>+'24-03-998 Ind. PND'!S64</f>
        <v>36300000</v>
      </c>
      <c r="I18" s="59">
        <f>+'24-03-998 Ind. PND'!T64</f>
        <v>0</v>
      </c>
      <c r="J18" s="59">
        <f>+'24-03-998 Ind. PND'!U64</f>
        <v>36300000</v>
      </c>
      <c r="K18" s="59">
        <f>+'24-03-998 Ind. PND'!V64</f>
        <v>0</v>
      </c>
      <c r="L18" s="59">
        <f>+'24-03-998 Ind. PND'!W64</f>
        <v>0</v>
      </c>
      <c r="M18" s="59">
        <f>+'24-03-998 Ind. PND'!X64</f>
        <v>0</v>
      </c>
      <c r="N18" s="59">
        <f>+'24-03-998 Ind. PND'!Y64</f>
        <v>0</v>
      </c>
      <c r="O18" s="59">
        <f>+'24-03-998 Ind. PND'!Z64</f>
        <v>0</v>
      </c>
      <c r="P18" s="59">
        <f>+'24-03-998 Ind. PND'!AA64</f>
        <v>0</v>
      </c>
      <c r="Q18" s="59">
        <f>+'24-03-998 Ind. PND'!AB64</f>
        <v>0</v>
      </c>
      <c r="R18" s="59">
        <f>+'24-03-998 Ind. PND'!AC64</f>
        <v>0</v>
      </c>
      <c r="S18" s="59">
        <f>+'24-03-998 Ind. PND'!AD64</f>
        <v>0</v>
      </c>
      <c r="T18" s="59">
        <f>+'24-03-998 Ind. PND'!AE64</f>
        <v>0</v>
      </c>
      <c r="U18" s="59">
        <f>+'24-03-998 Ind. PND'!AF64</f>
        <v>0</v>
      </c>
      <c r="V18" s="59">
        <f>+'24-03-998 Ind. PND'!AG64</f>
        <v>0</v>
      </c>
      <c r="W18" s="59">
        <f>+'24-03-998 Ind. PND'!AH64</f>
        <v>36300000</v>
      </c>
      <c r="X18" s="84">
        <f>+'24-03-998 Ind. PND'!AI64</f>
        <v>7.1955066736837728E-2</v>
      </c>
      <c r="Y18" s="84">
        <f>+'24-03-998 Ind. PND'!AJ64</f>
        <v>3.8318586908981954E-2</v>
      </c>
    </row>
    <row r="19" spans="1:25" ht="24.75" customHeight="1" x14ac:dyDescent="0.25">
      <c r="A19" s="83" t="s">
        <v>66</v>
      </c>
      <c r="B19" s="59">
        <f>+'24-03-998 Ind. PND'!J68</f>
        <v>657831500</v>
      </c>
      <c r="C19" s="59">
        <f>+'24-03-998 Ind. PND'!K68</f>
        <v>657831500</v>
      </c>
      <c r="D19" s="59">
        <f>+'24-03-998 Ind. PND'!M68</f>
        <v>0</v>
      </c>
      <c r="E19" s="59">
        <f>+'24-03-998 Ind. PND'!N68</f>
        <v>0</v>
      </c>
      <c r="F19" s="59">
        <f>+'24-03-998 Ind. PND'!O68</f>
        <v>0</v>
      </c>
      <c r="G19" s="59">
        <f>+'24-03-998 Ind. PND'!R68</f>
        <v>0</v>
      </c>
      <c r="H19" s="59">
        <f>+'24-03-998 Ind. PND'!S68</f>
        <v>0</v>
      </c>
      <c r="I19" s="59">
        <f>+'24-03-998 Ind. PND'!T68</f>
        <v>0</v>
      </c>
      <c r="J19" s="59">
        <f>+'24-03-998 Ind. PND'!U68</f>
        <v>0</v>
      </c>
      <c r="K19" s="59">
        <f>+'24-03-998 Ind. PND'!V68</f>
        <v>0</v>
      </c>
      <c r="L19" s="59">
        <f>+'24-03-998 Ind. PND'!W68</f>
        <v>0</v>
      </c>
      <c r="M19" s="59">
        <f>+'24-03-998 Ind. PND'!X68</f>
        <v>0</v>
      </c>
      <c r="N19" s="59">
        <f>+'24-03-998 Ind. PND'!Y68</f>
        <v>0</v>
      </c>
      <c r="O19" s="59">
        <f>+'24-03-998 Ind. PND'!Z68</f>
        <v>0</v>
      </c>
      <c r="P19" s="59">
        <f>+'24-03-998 Ind. PND'!AA68</f>
        <v>0</v>
      </c>
      <c r="Q19" s="59">
        <f>+'24-03-998 Ind. PND'!AB68</f>
        <v>0</v>
      </c>
      <c r="R19" s="59">
        <f>+'24-03-998 Ind. PND'!AC68</f>
        <v>0</v>
      </c>
      <c r="S19" s="59">
        <f>+'24-03-998 Ind. PND'!AD68</f>
        <v>0</v>
      </c>
      <c r="T19" s="59">
        <f>+'24-03-998 Ind. PND'!AE68</f>
        <v>0</v>
      </c>
      <c r="U19" s="59">
        <f>+'24-03-998 Ind. PND'!AF68</f>
        <v>0</v>
      </c>
      <c r="V19" s="59">
        <f>+'24-03-998 Ind. PND'!AG68</f>
        <v>0</v>
      </c>
      <c r="W19" s="59">
        <f>+'24-03-998 Ind. PND'!AH68</f>
        <v>0</v>
      </c>
      <c r="X19" s="84">
        <f>+'24-03-998 Ind. PND'!AI68</f>
        <v>0</v>
      </c>
      <c r="Y19" s="84">
        <f>+'24-03-998 Ind. PND'!AJ68</f>
        <v>0</v>
      </c>
    </row>
    <row r="20" spans="1:25" ht="24.75" customHeight="1" x14ac:dyDescent="0.25">
      <c r="A20" s="85" t="s">
        <v>68</v>
      </c>
      <c r="B20" s="59">
        <f>+'24-03-998 Ind. PND'!J72</f>
        <v>649306500</v>
      </c>
      <c r="C20" s="59">
        <f>+'24-03-998 Ind. PND'!K72</f>
        <v>649306500</v>
      </c>
      <c r="D20" s="59">
        <f>+'24-03-998 Ind. PND'!M72</f>
        <v>0</v>
      </c>
      <c r="E20" s="59">
        <f>+'24-03-998 Ind. PND'!N72</f>
        <v>0</v>
      </c>
      <c r="F20" s="59">
        <f>+'24-03-998 Ind. PND'!O72</f>
        <v>0</v>
      </c>
      <c r="G20" s="59">
        <f>+'24-03-998 Ind. PND'!R72</f>
        <v>0</v>
      </c>
      <c r="H20" s="59">
        <f>+'24-03-998 Ind. PND'!S72</f>
        <v>0</v>
      </c>
      <c r="I20" s="59">
        <f>+'24-03-998 Ind. PND'!T72</f>
        <v>0</v>
      </c>
      <c r="J20" s="59">
        <f>+'24-03-998 Ind. PND'!U72</f>
        <v>0</v>
      </c>
      <c r="K20" s="59">
        <f>+'24-03-998 Ind. PND'!V72</f>
        <v>0</v>
      </c>
      <c r="L20" s="59">
        <f>+'24-03-998 Ind. PND'!W72</f>
        <v>0</v>
      </c>
      <c r="M20" s="59">
        <f>+'24-03-998 Ind. PND'!X72</f>
        <v>0</v>
      </c>
      <c r="N20" s="59">
        <f>+'24-03-998 Ind. PND'!Y72</f>
        <v>0</v>
      </c>
      <c r="O20" s="59">
        <f>+'24-03-998 Ind. PND'!Z72</f>
        <v>0</v>
      </c>
      <c r="P20" s="59">
        <f>+'24-03-998 Ind. PND'!AA72</f>
        <v>0</v>
      </c>
      <c r="Q20" s="59">
        <f>+'24-03-998 Ind. PND'!AB72</f>
        <v>0</v>
      </c>
      <c r="R20" s="59">
        <f>+'24-03-998 Ind. PND'!AC72</f>
        <v>0</v>
      </c>
      <c r="S20" s="59">
        <f>+'24-03-998 Ind. PND'!AD72</f>
        <v>0</v>
      </c>
      <c r="T20" s="59">
        <f>+'24-03-998 Ind. PND'!AE72</f>
        <v>0</v>
      </c>
      <c r="U20" s="59">
        <f>+'24-03-998 Ind. PND'!AF72</f>
        <v>0</v>
      </c>
      <c r="V20" s="59">
        <f>+'24-03-998 Ind. PND'!AG72</f>
        <v>0</v>
      </c>
      <c r="W20" s="59">
        <f>+'24-03-998 Ind. PND'!AH72</f>
        <v>0</v>
      </c>
      <c r="X20" s="84">
        <f>+'24-03-998 Ind. PND'!AI72</f>
        <v>0</v>
      </c>
      <c r="Y20" s="84">
        <f>+'24-03-998 Ind. PND'!AJ72</f>
        <v>0</v>
      </c>
    </row>
    <row r="21" spans="1:25" ht="24.75" customHeight="1" x14ac:dyDescent="0.25">
      <c r="A21" s="85" t="s">
        <v>70</v>
      </c>
      <c r="B21" s="59">
        <f>+'24-03-998 Ind. PND'!J76</f>
        <v>445963000</v>
      </c>
      <c r="C21" s="59">
        <f>+'24-03-998 Ind. PND'!K76</f>
        <v>335331500</v>
      </c>
      <c r="D21" s="59">
        <f>+'24-03-998 Ind. PND'!M76</f>
        <v>0</v>
      </c>
      <c r="E21" s="59">
        <f>+'24-03-998 Ind. PND'!N76</f>
        <v>0</v>
      </c>
      <c r="F21" s="59">
        <f>+'24-03-998 Ind. PND'!O76</f>
        <v>0</v>
      </c>
      <c r="G21" s="59">
        <f>+'24-03-998 Ind. PND'!R76</f>
        <v>0</v>
      </c>
      <c r="H21" s="59">
        <f>+'24-03-998 Ind. PND'!S76</f>
        <v>0</v>
      </c>
      <c r="I21" s="59">
        <f>+'24-03-998 Ind. PND'!T76</f>
        <v>0</v>
      </c>
      <c r="J21" s="59">
        <f>+'24-03-998 Ind. PND'!U76</f>
        <v>0</v>
      </c>
      <c r="K21" s="59">
        <f>+'24-03-998 Ind. PND'!V76</f>
        <v>0</v>
      </c>
      <c r="L21" s="59">
        <f>+'24-03-998 Ind. PND'!W76</f>
        <v>0</v>
      </c>
      <c r="M21" s="59">
        <f>+'24-03-998 Ind. PND'!X76</f>
        <v>0</v>
      </c>
      <c r="N21" s="59">
        <f>+'24-03-998 Ind. PND'!Y76</f>
        <v>0</v>
      </c>
      <c r="O21" s="59">
        <f>+'24-03-998 Ind. PND'!Z76</f>
        <v>0</v>
      </c>
      <c r="P21" s="59">
        <f>+'24-03-998 Ind. PND'!AA76</f>
        <v>0</v>
      </c>
      <c r="Q21" s="59">
        <f>+'24-03-998 Ind. PND'!AB76</f>
        <v>0</v>
      </c>
      <c r="R21" s="59">
        <f>+'24-03-998 Ind. PND'!AC76</f>
        <v>0</v>
      </c>
      <c r="S21" s="59">
        <f>+'24-03-998 Ind. PND'!AD76</f>
        <v>0</v>
      </c>
      <c r="T21" s="59">
        <f>+'24-03-998 Ind. PND'!AE76</f>
        <v>0</v>
      </c>
      <c r="U21" s="59">
        <f>+'24-03-998 Ind. PND'!AF76</f>
        <v>0</v>
      </c>
      <c r="V21" s="59">
        <f>+'24-03-998 Ind. PND'!AG76</f>
        <v>0</v>
      </c>
      <c r="W21" s="59">
        <f>+'24-03-998 Ind. PND'!AH76</f>
        <v>0</v>
      </c>
      <c r="X21" s="84">
        <f>+'24-03-998 Ind. PND'!AI76</f>
        <v>0</v>
      </c>
      <c r="Y21" s="84">
        <f>+'24-03-998 Ind. PND'!AJ76</f>
        <v>0</v>
      </c>
    </row>
    <row r="22" spans="1:25" ht="24.75" customHeight="1" x14ac:dyDescent="0.25">
      <c r="A22" s="85" t="s">
        <v>92</v>
      </c>
      <c r="B22" s="59">
        <f>+'24-03-998 Ind. PND'!J81</f>
        <v>571731500</v>
      </c>
      <c r="C22" s="59">
        <f>+'24-03-998 Ind. PND'!K81</f>
        <v>571731500</v>
      </c>
      <c r="D22" s="59">
        <f>+'24-03-998 Ind. PND'!M77</f>
        <v>0</v>
      </c>
      <c r="E22" s="59">
        <f>+'24-03-998 Ind. PND'!N77</f>
        <v>0</v>
      </c>
      <c r="F22" s="59">
        <f>+'24-03-998 Ind. PND'!O77</f>
        <v>0</v>
      </c>
      <c r="G22" s="59">
        <f>+'24-03-998 Ind. PND'!R77</f>
        <v>0</v>
      </c>
      <c r="H22" s="59">
        <f>+'24-03-998 Ind. PND'!S77</f>
        <v>0</v>
      </c>
      <c r="I22" s="59">
        <f>+'24-03-998 Ind. PND'!T77</f>
        <v>0</v>
      </c>
      <c r="J22" s="59">
        <f>+'24-03-998 Ind. PND'!U81</f>
        <v>7200000</v>
      </c>
      <c r="K22" s="59">
        <f>+'24-03-998 Ind. PND'!V77</f>
        <v>0</v>
      </c>
      <c r="L22" s="59">
        <f>+'24-03-998 Ind. PND'!W77</f>
        <v>0</v>
      </c>
      <c r="M22" s="59">
        <f>+'24-03-998 Ind. PND'!X77</f>
        <v>0</v>
      </c>
      <c r="N22" s="59">
        <f>+'24-03-998 Ind. PND'!Y81</f>
        <v>0</v>
      </c>
      <c r="O22" s="59">
        <f>+'24-03-998 Ind. PND'!Z77</f>
        <v>0</v>
      </c>
      <c r="P22" s="59">
        <f>+'24-03-998 Ind. PND'!AA77</f>
        <v>0</v>
      </c>
      <c r="Q22" s="59">
        <f>+'24-03-998 Ind. PND'!AB77</f>
        <v>0</v>
      </c>
      <c r="R22" s="59">
        <f>+'24-03-998 Ind. PND'!AC81</f>
        <v>0</v>
      </c>
      <c r="S22" s="59">
        <f>+'24-03-998 Ind. PND'!AD77</f>
        <v>0</v>
      </c>
      <c r="T22" s="59">
        <f>+'24-03-998 Ind. PND'!AE77</f>
        <v>0</v>
      </c>
      <c r="U22" s="59">
        <f>+'24-03-998 Ind. PND'!AF77</f>
        <v>0</v>
      </c>
      <c r="V22" s="59">
        <f>+'24-03-998 Ind. PND'!AG81</f>
        <v>0</v>
      </c>
      <c r="W22" s="59">
        <f>+'24-03-998 Ind. PND'!AH81</f>
        <v>7200000</v>
      </c>
      <c r="X22" s="84">
        <f>+'24-03-998 Ind. PND'!AI81</f>
        <v>1.2593323964133514E-2</v>
      </c>
      <c r="Y22" s="84">
        <f>+'24-03-998 Ind. PND'!AJ81</f>
        <v>7.6003808745088173E-3</v>
      </c>
    </row>
    <row r="23" spans="1:25" ht="24.75" customHeight="1" x14ac:dyDescent="0.25">
      <c r="A23" s="85" t="s">
        <v>72</v>
      </c>
      <c r="B23" s="59">
        <f>+'24-03-998 Ind. PND'!J87</f>
        <v>3163879724</v>
      </c>
      <c r="C23" s="59">
        <f>+'24-03-998 Ind. PND'!K87</f>
        <v>3163879724</v>
      </c>
      <c r="D23" s="59">
        <f>+'24-03-998 Ind. PND'!M87</f>
        <v>0</v>
      </c>
      <c r="E23" s="59">
        <f>+'24-03-998 Ind. PND'!N87</f>
        <v>0</v>
      </c>
      <c r="F23" s="59">
        <f>+'24-03-998 Ind. PND'!O87</f>
        <v>0</v>
      </c>
      <c r="G23" s="59">
        <f>+'24-03-998 Ind. PND'!R87</f>
        <v>0</v>
      </c>
      <c r="H23" s="59">
        <f>+'24-03-998 Ind. PND'!S87</f>
        <v>0</v>
      </c>
      <c r="I23" s="59">
        <f>+'24-03-998 Ind. PND'!T87</f>
        <v>93300000</v>
      </c>
      <c r="J23" s="59">
        <f>+'24-03-998 Ind. PND'!U87</f>
        <v>93300000</v>
      </c>
      <c r="K23" s="59">
        <f>+'24-03-998 Ind. PND'!V87</f>
        <v>0</v>
      </c>
      <c r="L23" s="59">
        <f>+'24-03-998 Ind. PND'!W87</f>
        <v>0</v>
      </c>
      <c r="M23" s="59">
        <f>+'24-03-998 Ind. PND'!X87</f>
        <v>0</v>
      </c>
      <c r="N23" s="59">
        <f>+'24-03-998 Ind. PND'!Y87</f>
        <v>0</v>
      </c>
      <c r="O23" s="59">
        <f>+'24-03-998 Ind. PND'!Z87</f>
        <v>0</v>
      </c>
      <c r="P23" s="59">
        <f>+'24-03-998 Ind. PND'!AA87</f>
        <v>0</v>
      </c>
      <c r="Q23" s="59">
        <f>+'24-03-998 Ind. PND'!AB87</f>
        <v>0</v>
      </c>
      <c r="R23" s="59">
        <f>+'24-03-998 Ind. PND'!AC87</f>
        <v>0</v>
      </c>
      <c r="S23" s="59">
        <f>+'24-03-998 Ind. PND'!AD87</f>
        <v>0</v>
      </c>
      <c r="T23" s="59">
        <f>+'24-03-998 Ind. PND'!AE87</f>
        <v>0</v>
      </c>
      <c r="U23" s="59">
        <f>+'24-03-998 Ind. PND'!AF87</f>
        <v>0</v>
      </c>
      <c r="V23" s="59">
        <f>+'24-03-998 Ind. PND'!AG87</f>
        <v>0</v>
      </c>
      <c r="W23" s="59">
        <f>+'24-03-998 Ind. PND'!AH87</f>
        <v>93300000</v>
      </c>
      <c r="X23" s="84">
        <f>+'24-03-998 Ind. PND'!AI87</f>
        <v>2.9489110882522283E-2</v>
      </c>
      <c r="Y23" s="84">
        <f>+'24-03-998 Ind. PND'!AJ87</f>
        <v>9.8488268832176762E-2</v>
      </c>
    </row>
    <row r="24" spans="1:25" ht="24.75" customHeight="1" x14ac:dyDescent="0.25">
      <c r="A24" s="86" t="s">
        <v>74</v>
      </c>
      <c r="B24" s="59">
        <f>+'24-03-998 Ind. PND'!J93</f>
        <v>10560863476</v>
      </c>
      <c r="C24" s="59">
        <f>+'24-03-998 Ind. PND'!K93</f>
        <v>430455679</v>
      </c>
      <c r="D24" s="59">
        <f>+'24-03-998 Ind. PND'!M93</f>
        <v>0</v>
      </c>
      <c r="E24" s="59">
        <f>+'24-03-998 Ind. PND'!N93</f>
        <v>0</v>
      </c>
      <c r="F24" s="59">
        <f>+'24-03-998 Ind. PND'!O93</f>
        <v>0</v>
      </c>
      <c r="G24" s="59">
        <f>+'24-03-998 Ind. PND'!R93</f>
        <v>12379630</v>
      </c>
      <c r="H24" s="59">
        <f>+'24-03-998 Ind. PND'!S93</f>
        <v>12391160</v>
      </c>
      <c r="I24" s="59">
        <f>+'24-03-998 Ind. PND'!T93</f>
        <v>15423881</v>
      </c>
      <c r="J24" s="59">
        <f>+'24-03-998 Ind. PND'!U93</f>
        <v>40194671</v>
      </c>
      <c r="K24" s="59">
        <f>+'24-03-998 Ind. PND'!V93</f>
        <v>0</v>
      </c>
      <c r="L24" s="59">
        <f>+'24-03-998 Ind. PND'!W93</f>
        <v>0</v>
      </c>
      <c r="M24" s="59">
        <f>+'24-03-998 Ind. PND'!X93</f>
        <v>0</v>
      </c>
      <c r="N24" s="59">
        <f>+'24-03-998 Ind. PND'!Y93</f>
        <v>0</v>
      </c>
      <c r="O24" s="59">
        <f>+'24-03-998 Ind. PND'!Z93</f>
        <v>0</v>
      </c>
      <c r="P24" s="59">
        <f>+'24-03-998 Ind. PND'!AA93</f>
        <v>0</v>
      </c>
      <c r="Q24" s="59">
        <f>+'24-03-998 Ind. PND'!AB93</f>
        <v>0</v>
      </c>
      <c r="R24" s="59">
        <f>+'24-03-998 Ind. PND'!AC93</f>
        <v>0</v>
      </c>
      <c r="S24" s="59">
        <f>+'24-03-998 Ind. PND'!AD93</f>
        <v>0</v>
      </c>
      <c r="T24" s="59">
        <f>+'24-03-998 Ind. PND'!AE93</f>
        <v>0</v>
      </c>
      <c r="U24" s="59">
        <f>+'24-03-998 Ind. PND'!AF93</f>
        <v>0</v>
      </c>
      <c r="V24" s="59">
        <f>+'24-03-998 Ind. PND'!AG93</f>
        <v>0</v>
      </c>
      <c r="W24" s="59">
        <f>+'24-03-998 Ind. PND'!AH93</f>
        <v>40194671</v>
      </c>
      <c r="X24" s="84">
        <f>+'24-03-998 Ind. PND'!AI93</f>
        <v>3.8060023303344518E-3</v>
      </c>
      <c r="Y24" s="84">
        <f>+'24-03-998 Ind. PND'!AJ93</f>
        <v>4.2429834545218641E-2</v>
      </c>
    </row>
    <row r="25" spans="1:25" ht="34.5" customHeight="1" x14ac:dyDescent="0.25">
      <c r="A25" s="87" t="str">
        <f>"TOTAL ASIG."&amp;" "&amp;$A$5</f>
        <v>TOTAL ASIG. 24-03-998 "Programa Noche Digna"</v>
      </c>
      <c r="B25" s="65">
        <f>SUM(B8:B24)</f>
        <v>25226135000</v>
      </c>
      <c r="C25" s="65">
        <f t="shared" ref="C25:V25" si="0">SUM(C8:C24)</f>
        <v>14948822703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406720130</v>
      </c>
      <c r="H25" s="65">
        <f t="shared" si="0"/>
        <v>360338035</v>
      </c>
      <c r="I25" s="65">
        <f t="shared" si="0"/>
        <v>173062781</v>
      </c>
      <c r="J25" s="65">
        <f t="shared" si="0"/>
        <v>947320946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947320946</v>
      </c>
      <c r="X25" s="88">
        <f>+'24-03-998 Ind. PND'!AI94</f>
        <v>3.755315453596042E-2</v>
      </c>
      <c r="Y25" s="88">
        <f>'24-03-998 Ind. PND'!AJ94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opLeftCell="A32" zoomScale="80" zoomScaleNormal="80" workbookViewId="0">
      <selection activeCell="L80" sqref="L80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1.140625" style="68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2.85546875" style="71" customWidth="1" outlineLevel="1"/>
    <col min="19" max="19" width="12" style="71" customWidth="1" outlineLevel="1"/>
    <col min="20" max="20" width="15" style="71" customWidth="1" outlineLevel="1"/>
    <col min="21" max="21" width="17.140625" style="71" customWidth="1"/>
    <col min="22" max="24" width="20.7109375" style="71" hidden="1" customWidth="1" outlineLevel="1"/>
    <col min="25" max="25" width="16.5703125" style="71" customWidth="1" collapsed="1"/>
    <col min="26" max="28" width="20.7109375" style="71" hidden="1" customWidth="1" outlineLevel="1"/>
    <col min="29" max="29" width="14.140625" style="71" customWidth="1" collapsed="1"/>
    <col min="30" max="32" width="20.7109375" style="71" hidden="1" customWidth="1" outlineLevel="1"/>
    <col min="33" max="33" width="17.140625" style="71" customWidth="1" collapsed="1"/>
    <col min="34" max="34" width="16.5703125" style="71" customWidth="1"/>
    <col min="35" max="35" width="14.4257812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 t="str">
        <f>IF(ISERROR(AH9/$AH$76),"-",AH9/$AH$76)</f>
        <v>-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 t="str">
        <f>IF(ISERROR(AH10/$AH$76),"-",AH10/$AH$76)</f>
        <v>-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IF(ISERROR(AH11/$AH$76),0,AH11/$AH$76)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 t="str">
        <f>IF(ISERROR(AH13/$AH$76),"-",AH13/$AH$76)</f>
        <v>-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 t="str">
        <f>IF(ISERROR(AH14/$AH$76),"-",AH14/$AH$76)</f>
        <v>-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IF(ISERROR(AH15/$AH$76),0,AH15/$AH$76)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 t="str">
        <f>IF(ISERROR(AH17/$AH$76),"-",AH17/$AH$76)</f>
        <v>-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 t="str">
        <f>IF(ISERROR(AH18/$AH$76),"-",AH18/$AH$76)</f>
        <v>-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IF(ISERROR(AH19/$AH$76),0,AH19/$AH$76)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 t="str">
        <f>IF(ISERROR(AH21/$AH$76),"-",AH21/$AH$76)</f>
        <v>-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 t="str">
        <f>IF(ISERROR(AH22/$AH$76),"-",AH22/$AH$76)</f>
        <v>-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IF(ISERROR(AH23/$AH$76),0,AH23/$AH$76)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 t="str">
        <f>IF(ISERROR(AH25/$AH$76),"-",AH25/$AH$76)</f>
        <v>-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 t="str">
        <f>IF(ISERROR(AH26/$AH$76),"-",AH26/$AH$76)</f>
        <v>-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IF(ISERROR(AH27/$AH$76),0,AH27/$AH$76)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 t="str">
        <f>IF(ISERROR(AH29/$AH$76),"-",AH29/$AH$76)</f>
        <v>-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 t="str">
        <f>IF(ISERROR(AH30/$AH$76),"-",AH30/$AH$76)</f>
        <v>-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IF(ISERROR(AH31/$AH$76),0,AH31/$AH$76)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 t="str">
        <f>IF(ISERROR(AH33/$AH$76),"-",AH33/$AH$76)</f>
        <v>-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 t="str">
        <f>IF(ISERROR(AH34/$AH$76),"-",AH34/$AH$76)</f>
        <v>-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IF(ISERROR(AH35/$AH$76),0,AH35/$AH$76)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 t="str">
        <f>IF(ISERROR(AH37/$AH$76),"-",AH37/$AH$76)</f>
        <v>-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 t="str">
        <f>IF(ISERROR(AH38/$AH$76),"-",AH38/$AH$76)</f>
        <v>-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IF(ISERROR(AH39/$AH$76),0,AH39/$AH$76)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 t="str">
        <f>IF(ISERROR(AH41/$AH$76),"-",AH41/$AH$76)</f>
        <v>-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 t="str">
        <f>IF(ISERROR(AH42/$AH$76),"-",AH42/$AH$76)</f>
        <v>-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IF(ISERROR(AH43/$AH$76),0,AH43/$AH$76)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 t="str">
        <f>IF(ISERROR(AH45/$AH$76),"-",AH45/$AH$76)</f>
        <v>-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 t="str">
        <f>IF(ISERROR(AH46/$AH$76),"-",AH46/$AH$76)</f>
        <v>-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IF(ISERROR(AH47/$AH$76),0,AH47/$AH$76)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 t="str">
        <f>IF(ISERROR(AH49/$AH$76),"-",AH49/$AH$76)</f>
        <v>-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 t="str">
        <f>IF(ISERROR(AH50/$AH$76),"-",AH50/$AH$76)</f>
        <v>-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IF(ISERROR(AH51/$AH$76),0,AH51/$AH$76)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 t="str">
        <f>IF(ISERROR(AH53/$AH$76),"-",AH53/$AH$76)</f>
        <v>-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 t="str">
        <f>IF(ISERROR(AH54/$AH$76),"-",AH54/$AH$76)</f>
        <v>-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IF(ISERROR(AH55/$AH$76),0,AH55/$AH$76)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 t="str">
        <f>IF(ISERROR(AH57/$AH$76),"-",AH57/$AH$76)</f>
        <v>-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 t="str">
        <f>IF(ISERROR(AH58/$AH$76),"-",AH58/$AH$76)</f>
        <v>-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IF(ISERROR(AH59/$AH$76),0,AH59/$AH$76)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 t="str">
        <f>IF(ISERROR(AH61/$AH$76),"-",AH61/$AH$76)</f>
        <v>-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 t="str">
        <f>IF(ISERROR(AH62/$AH$76),"-",AH62/$AH$76)</f>
        <v>-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IF(ISERROR(AH63/$AH$76),0,AH63/$AH$76)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 t="str">
        <f>IF(ISERROR(AH65/$AH$76),"-",AH65/$AH$76)</f>
        <v>-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 t="str">
        <f>IF(ISERROR(AH66/$AH$76),"-",AH66/$AH$76)</f>
        <v>-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IF(ISERROR(AH67/$AH$76),0,AH67/$AH$76)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 t="str">
        <f>IF(ISERROR(AH69/$AH$76),"-",AH69/$AH$76)</f>
        <v>-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 t="str">
        <f>IF(ISERROR(AH70/$AH$76),"-",AH70/$AH$76)</f>
        <v>-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IF(ISERROR(AH71/$AH$76),0,AH71/$AH$76)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1506667000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1506667000</v>
      </c>
      <c r="L73" s="57"/>
      <c r="M73" s="49"/>
      <c r="N73" s="61"/>
      <c r="O73" s="49"/>
      <c r="P73" s="62"/>
      <c r="Q73" s="62"/>
      <c r="R73" s="30"/>
      <c r="S73" s="30"/>
      <c r="T73" s="30"/>
      <c r="U73" s="19">
        <f>SUM(R73:T73)</f>
        <v>0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0</v>
      </c>
      <c r="AI73" s="31">
        <f>IF(ISERROR(AH73/J72),0,AH73/J72)</f>
        <v>0</v>
      </c>
      <c r="AJ73" s="31" t="str">
        <f>IF(ISERROR(AH73/$AH$76),"-",AH73/$AH$76)</f>
        <v>-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63"/>
      <c r="H74" s="54"/>
      <c r="I74" s="56"/>
      <c r="J74" s="28"/>
      <c r="K74" s="60"/>
      <c r="L74" s="57"/>
      <c r="M74" s="49"/>
      <c r="N74" s="61"/>
      <c r="O74" s="49"/>
      <c r="P74" s="62"/>
      <c r="Q74" s="62"/>
      <c r="R74" s="30"/>
      <c r="S74" s="30"/>
      <c r="T74" s="30"/>
      <c r="U74" s="19">
        <f>SUM(R74:T74)</f>
        <v>0</v>
      </c>
      <c r="V74" s="30"/>
      <c r="W74" s="30"/>
      <c r="X74" s="30"/>
      <c r="Y74" s="19">
        <f>SUM(V74:X74)</f>
        <v>0</v>
      </c>
      <c r="Z74" s="30"/>
      <c r="AA74" s="30"/>
      <c r="AB74" s="30"/>
      <c r="AC74" s="19">
        <f>SUM(Z74:AB74)</f>
        <v>0</v>
      </c>
      <c r="AD74" s="30"/>
      <c r="AE74" s="30">
        <v>0</v>
      </c>
      <c r="AF74" s="30">
        <v>0</v>
      </c>
      <c r="AG74" s="19">
        <f>SUM(AD74:AF74)</f>
        <v>0</v>
      </c>
      <c r="AH74" s="19">
        <f>SUM(U74,Y74,AC74,AG74)</f>
        <v>0</v>
      </c>
      <c r="AI74" s="31">
        <f>IF(ISERROR(AH74/J73),0,AH74/J73)</f>
        <v>0</v>
      </c>
      <c r="AJ74" s="31" t="str">
        <f>IF(ISERROR(AH74/$AH$76),"-",AH74/$AH$76)</f>
        <v>-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s="39" customFormat="1" ht="24.95" customHeight="1" x14ac:dyDescent="0.25">
      <c r="A75" s="33" t="s">
        <v>75</v>
      </c>
      <c r="B75" s="33"/>
      <c r="C75" s="33"/>
      <c r="D75" s="33"/>
      <c r="E75" s="33"/>
      <c r="F75" s="33"/>
      <c r="G75" s="33"/>
      <c r="H75" s="33"/>
      <c r="I75" s="33"/>
      <c r="J75" s="34">
        <f>J72</f>
        <v>1506667000</v>
      </c>
      <c r="K75" s="34">
        <f>SUM(K73:K73)</f>
        <v>1506667000</v>
      </c>
      <c r="L75" s="35"/>
      <c r="M75" s="34">
        <f>SUM(M73:M73)</f>
        <v>0</v>
      </c>
      <c r="N75" s="34">
        <f>SUM(N73:N73)</f>
        <v>0</v>
      </c>
      <c r="O75" s="34">
        <f>SUM(O73:O73)</f>
        <v>0</v>
      </c>
      <c r="P75" s="36"/>
      <c r="Q75" s="37"/>
      <c r="R75" s="34">
        <f t="shared" ref="R75:AH75" si="16">SUM(R73:R73)</f>
        <v>0</v>
      </c>
      <c r="S75" s="34">
        <f t="shared" si="16"/>
        <v>0</v>
      </c>
      <c r="T75" s="34">
        <f t="shared" si="16"/>
        <v>0</v>
      </c>
      <c r="U75" s="34">
        <f t="shared" si="16"/>
        <v>0</v>
      </c>
      <c r="V75" s="34">
        <f t="shared" si="16"/>
        <v>0</v>
      </c>
      <c r="W75" s="34">
        <f t="shared" si="16"/>
        <v>0</v>
      </c>
      <c r="X75" s="34">
        <f t="shared" si="16"/>
        <v>0</v>
      </c>
      <c r="Y75" s="34">
        <f t="shared" si="16"/>
        <v>0</v>
      </c>
      <c r="Z75" s="34">
        <f t="shared" si="16"/>
        <v>0</v>
      </c>
      <c r="AA75" s="34">
        <f t="shared" si="16"/>
        <v>0</v>
      </c>
      <c r="AB75" s="34">
        <f t="shared" si="16"/>
        <v>0</v>
      </c>
      <c r="AC75" s="34">
        <f t="shared" si="16"/>
        <v>0</v>
      </c>
      <c r="AD75" s="34">
        <f t="shared" si="16"/>
        <v>0</v>
      </c>
      <c r="AE75" s="34">
        <f t="shared" si="16"/>
        <v>0</v>
      </c>
      <c r="AF75" s="34">
        <f t="shared" si="16"/>
        <v>0</v>
      </c>
      <c r="AG75" s="34">
        <f t="shared" si="16"/>
        <v>0</v>
      </c>
      <c r="AH75" s="34">
        <f t="shared" si="16"/>
        <v>0</v>
      </c>
      <c r="AI75" s="38">
        <f>IF(ISERROR(AH75/J75),0,AH75/J75)</f>
        <v>0</v>
      </c>
      <c r="AJ75" s="38">
        <f>IF(ISERROR(AH75/$AH$76),0,AH75/$AH$76)</f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s="67" customFormat="1" ht="44.25" customHeight="1" x14ac:dyDescent="0.25">
      <c r="A76" s="64" t="str">
        <f>"TOTAL ASIG."&amp;" "&amp;$A$5</f>
        <v>TOTAL ASIG. 24-08-001 "Fundación de las Familias - Programa Red Telecentros"</v>
      </c>
      <c r="B76" s="64"/>
      <c r="C76" s="64"/>
      <c r="D76" s="64"/>
      <c r="E76" s="64"/>
      <c r="F76" s="64"/>
      <c r="G76" s="64"/>
      <c r="H76" s="64"/>
      <c r="I76" s="64"/>
      <c r="J76" s="65">
        <f>SUM(J11,J15,J19,J23,J27,J31,J35,J39,J43,J47,J51,J55,J59,J63,J67,J71,J75)</f>
        <v>1506667000</v>
      </c>
      <c r="K76" s="65">
        <f t="shared" ref="K76:AH76" si="17">SUM(K11,K15,K19,K23,K27,K31,K35,K39,K43,K47,K51,K55,K59,K63,K67,K71,K75)</f>
        <v>1506667000</v>
      </c>
      <c r="L76" s="65"/>
      <c r="M76" s="65">
        <f t="shared" si="17"/>
        <v>0</v>
      </c>
      <c r="N76" s="65">
        <f t="shared" si="17"/>
        <v>0</v>
      </c>
      <c r="O76" s="65">
        <f t="shared" si="17"/>
        <v>0</v>
      </c>
      <c r="P76" s="65">
        <f t="shared" si="17"/>
        <v>0</v>
      </c>
      <c r="Q76" s="65">
        <f t="shared" si="17"/>
        <v>0</v>
      </c>
      <c r="R76" s="65">
        <f t="shared" si="17"/>
        <v>0</v>
      </c>
      <c r="S76" s="65">
        <f t="shared" si="17"/>
        <v>0</v>
      </c>
      <c r="T76" s="65">
        <f t="shared" si="17"/>
        <v>0</v>
      </c>
      <c r="U76" s="65">
        <f t="shared" si="17"/>
        <v>0</v>
      </c>
      <c r="V76" s="65">
        <f t="shared" si="17"/>
        <v>0</v>
      </c>
      <c r="W76" s="65">
        <f t="shared" si="17"/>
        <v>0</v>
      </c>
      <c r="X76" s="65">
        <f t="shared" si="17"/>
        <v>0</v>
      </c>
      <c r="Y76" s="65">
        <f t="shared" si="17"/>
        <v>0</v>
      </c>
      <c r="Z76" s="65">
        <f t="shared" si="17"/>
        <v>0</v>
      </c>
      <c r="AA76" s="65">
        <f t="shared" si="17"/>
        <v>0</v>
      </c>
      <c r="AB76" s="65">
        <f t="shared" si="17"/>
        <v>0</v>
      </c>
      <c r="AC76" s="65">
        <f t="shared" si="17"/>
        <v>0</v>
      </c>
      <c r="AD76" s="65">
        <f t="shared" si="17"/>
        <v>0</v>
      </c>
      <c r="AE76" s="65">
        <f t="shared" si="17"/>
        <v>0</v>
      </c>
      <c r="AF76" s="65">
        <f t="shared" si="17"/>
        <v>0</v>
      </c>
      <c r="AG76" s="65">
        <f t="shared" si="17"/>
        <v>0</v>
      </c>
      <c r="AH76" s="65">
        <f t="shared" si="17"/>
        <v>0</v>
      </c>
      <c r="AI76" s="66">
        <f>IF(ISERROR(AH76/J76),0,AH76/J76)</f>
        <v>0</v>
      </c>
      <c r="AJ76" s="66">
        <f>IF(ISERROR(AH76/$AH$76),0,AH76/$AH$76)</f>
        <v>0</v>
      </c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</row>
    <row r="77" spans="1:106" x14ac:dyDescent="0.25">
      <c r="J77" s="69"/>
      <c r="R77" s="69"/>
      <c r="S77" s="69"/>
      <c r="T77" s="69"/>
      <c r="V77" s="69"/>
      <c r="W77" s="69"/>
      <c r="X77" s="69"/>
      <c r="Z77" s="69"/>
      <c r="AA77" s="69"/>
      <c r="AB77" s="69"/>
      <c r="AD77" s="69"/>
      <c r="AE77" s="69"/>
      <c r="AF77" s="69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x14ac:dyDescent="0.25">
      <c r="J78" s="69"/>
      <c r="R78" s="69"/>
      <c r="S78" s="69"/>
      <c r="T78" s="69"/>
      <c r="V78" s="69"/>
      <c r="W78" s="69"/>
      <c r="X78" s="69"/>
      <c r="Z78" s="69"/>
      <c r="AA78" s="69"/>
      <c r="AB78" s="69"/>
      <c r="AD78" s="69"/>
      <c r="AE78" s="69"/>
      <c r="AF78" s="69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69"/>
      <c r="R79" s="69"/>
      <c r="S79" s="69"/>
      <c r="T79" s="69"/>
      <c r="V79" s="69"/>
      <c r="W79" s="69"/>
      <c r="X79" s="69"/>
      <c r="Z79" s="69"/>
      <c r="AA79" s="69"/>
      <c r="AB79" s="69"/>
      <c r="AD79" s="69"/>
      <c r="AE79" s="69"/>
      <c r="AF79" s="69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32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</row>
    <row r="82" spans="1:32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32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</row>
    <row r="84" spans="1:32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32" x14ac:dyDescent="0.25">
      <c r="A85" s="6"/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32" x14ac:dyDescent="0.25">
      <c r="A86" s="6"/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32" x14ac:dyDescent="0.25">
      <c r="A87" s="6"/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32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32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32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32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32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32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5" spans="1:32" x14ac:dyDescent="0.25">
      <c r="E95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zoomScale="80" zoomScaleNormal="80" workbookViewId="0">
      <selection activeCell="A8" sqref="A8:XFD23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5.85546875" style="71" bestFit="1" customWidth="1"/>
    <col min="3" max="3" width="15.85546875" style="68" bestFit="1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0.5703125" style="71" customWidth="1" outlineLevel="1"/>
    <col min="8" max="8" width="11.5703125" style="71" customWidth="1" outlineLevel="1"/>
    <col min="9" max="9" width="10" style="71" customWidth="1" outlineLevel="1"/>
    <col min="10" max="10" width="12" style="71" customWidth="1"/>
    <col min="11" max="11" width="14.5703125" style="71" hidden="1" customWidth="1" outlineLevel="1"/>
    <col min="12" max="13" width="15.7109375" style="71" hidden="1" customWidth="1" outlineLevel="1"/>
    <col min="14" max="14" width="10.85546875" style="71" customWidth="1" collapsed="1"/>
    <col min="15" max="17" width="15.7109375" style="71" hidden="1" customWidth="1" outlineLevel="1"/>
    <col min="18" max="18" width="12.14062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2.28515625" style="71" customWidth="1" collapsed="1"/>
    <col min="23" max="23" width="12" style="71" customWidth="1"/>
    <col min="24" max="24" width="15.7109375" style="89" customWidth="1"/>
    <col min="25" max="25" width="16.57031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87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+'24-08-001 Res. Red Telecentros'!J11</f>
        <v>0</v>
      </c>
      <c r="C8" s="59">
        <f>+'24-08-001 Res. Red Telecentros'!K11</f>
        <v>0</v>
      </c>
      <c r="D8" s="59">
        <f>+'24-08-001 Res. Red Telecentros'!M11</f>
        <v>0</v>
      </c>
      <c r="E8" s="59">
        <f>+'24-08-001 Res. Red Telecentros'!N11</f>
        <v>0</v>
      </c>
      <c r="F8" s="59">
        <f>+'24-08-001 Res. Red Telecentros'!O11</f>
        <v>0</v>
      </c>
      <c r="G8" s="59">
        <f>+'24-08-001 Res. Red Telecentros'!R11</f>
        <v>0</v>
      </c>
      <c r="H8" s="59">
        <f>+'24-08-001 Res. Red Telecentros'!S11</f>
        <v>0</v>
      </c>
      <c r="I8" s="59">
        <f>+'24-08-001 Res. Red Telecentros'!T11</f>
        <v>0</v>
      </c>
      <c r="J8" s="59">
        <f>+'24-08-001 Res. Red Telecentros'!U11</f>
        <v>0</v>
      </c>
      <c r="K8" s="59">
        <f>+'24-08-001 Res. Red Telecentros'!V11</f>
        <v>0</v>
      </c>
      <c r="L8" s="59">
        <f>+'24-08-001 Res. Red Telecentros'!W11</f>
        <v>0</v>
      </c>
      <c r="M8" s="59">
        <f>+'24-08-001 Res. Red Telecentros'!X11</f>
        <v>0</v>
      </c>
      <c r="N8" s="59">
        <f>+'24-08-001 Res. Red Telecentros'!Y11</f>
        <v>0</v>
      </c>
      <c r="O8" s="59">
        <f>+'24-08-001 Res. Red Telecentros'!Z11</f>
        <v>0</v>
      </c>
      <c r="P8" s="59">
        <f>+'24-08-001 Res. Red Telecentros'!AA11</f>
        <v>0</v>
      </c>
      <c r="Q8" s="59">
        <f>+'24-08-001 Res. Red Telecentros'!AB11</f>
        <v>0</v>
      </c>
      <c r="R8" s="59">
        <f>+'24-08-001 Res. Red Telecentros'!AC11</f>
        <v>0</v>
      </c>
      <c r="S8" s="59">
        <f>+'24-08-001 Res. Red Telecentros'!AD11</f>
        <v>0</v>
      </c>
      <c r="T8" s="59">
        <f>+'24-08-001 Res. Red Telecentros'!AE11</f>
        <v>0</v>
      </c>
      <c r="U8" s="59">
        <f>+'24-08-001 Res. Red Telecentros'!AF11</f>
        <v>0</v>
      </c>
      <c r="V8" s="59">
        <f>+'24-08-001 Res. Red Telecentros'!AG11</f>
        <v>0</v>
      </c>
      <c r="W8" s="59">
        <f>+'24-08-001 Res. Red Telecentros'!AH11</f>
        <v>0</v>
      </c>
      <c r="X8" s="84">
        <f>+'24-08-001 Res. Red Telecentros'!AI11</f>
        <v>0</v>
      </c>
      <c r="Y8" s="84">
        <f>+'24-08-001 Res. Red Telecentros'!AJ11</f>
        <v>0</v>
      </c>
    </row>
    <row r="9" spans="1:25" ht="24.75" hidden="1" customHeight="1" x14ac:dyDescent="0.25">
      <c r="A9" s="83" t="s">
        <v>46</v>
      </c>
      <c r="B9" s="59">
        <f>+'24-08-001 Res. Red Telecentros'!J15</f>
        <v>0</v>
      </c>
      <c r="C9" s="59">
        <f>+'24-08-001 Res. Red Telecentros'!K15</f>
        <v>0</v>
      </c>
      <c r="D9" s="59">
        <f>+'24-08-001 Res. Red Telecentros'!M15</f>
        <v>0</v>
      </c>
      <c r="E9" s="59">
        <f>+'24-08-001 Res. Red Telecentros'!N15</f>
        <v>0</v>
      </c>
      <c r="F9" s="59">
        <f>+'24-08-001 Res. Red Telecentros'!O15</f>
        <v>0</v>
      </c>
      <c r="G9" s="59">
        <f>+'24-08-001 Res. Red Telecentros'!R15</f>
        <v>0</v>
      </c>
      <c r="H9" s="59">
        <f>+'24-08-001 Res. Red Telecentros'!S15</f>
        <v>0</v>
      </c>
      <c r="I9" s="59">
        <f>+'24-08-001 Res. Red Telecentros'!T15</f>
        <v>0</v>
      </c>
      <c r="J9" s="59">
        <f>+'24-08-001 Res. Red Telecentros'!U15</f>
        <v>0</v>
      </c>
      <c r="K9" s="59">
        <f>+'24-08-001 Res. Red Telecentros'!V15</f>
        <v>0</v>
      </c>
      <c r="L9" s="59">
        <f>+'24-08-001 Res. Red Telecentros'!W15</f>
        <v>0</v>
      </c>
      <c r="M9" s="59">
        <f>+'24-08-001 Res. Red Telecentros'!X15</f>
        <v>0</v>
      </c>
      <c r="N9" s="59">
        <f>+'24-08-001 Res. Red Telecentros'!Y15</f>
        <v>0</v>
      </c>
      <c r="O9" s="59">
        <f>+'24-08-001 Res. Red Telecentros'!Z15</f>
        <v>0</v>
      </c>
      <c r="P9" s="59">
        <f>+'24-08-001 Res. Red Telecentros'!AA15</f>
        <v>0</v>
      </c>
      <c r="Q9" s="59">
        <f>+'24-08-001 Res. Red Telecentros'!AB15</f>
        <v>0</v>
      </c>
      <c r="R9" s="59">
        <f>+'24-08-001 Res. Red Telecentros'!AC15</f>
        <v>0</v>
      </c>
      <c r="S9" s="59">
        <f>+'24-08-001 Res. Red Telecentros'!AD15</f>
        <v>0</v>
      </c>
      <c r="T9" s="59">
        <f>+'24-08-001 Res. Red Telecentros'!AE15</f>
        <v>0</v>
      </c>
      <c r="U9" s="59">
        <f>+'24-08-001 Res. Red Telecentros'!AF15</f>
        <v>0</v>
      </c>
      <c r="V9" s="59">
        <f>+'24-08-001 Res. Red Telecentros'!AG15</f>
        <v>0</v>
      </c>
      <c r="W9" s="59">
        <f>+'24-08-001 Res. Red Telecentros'!AH15</f>
        <v>0</v>
      </c>
      <c r="X9" s="84">
        <f>+'24-08-001 Res. Red Telecentros'!AI15</f>
        <v>0</v>
      </c>
      <c r="Y9" s="84">
        <f>+'24-08-001 Res. Red Telecentros'!AJ15</f>
        <v>0</v>
      </c>
    </row>
    <row r="10" spans="1:25" ht="24.75" hidden="1" customHeight="1" x14ac:dyDescent="0.25">
      <c r="A10" s="83" t="s">
        <v>48</v>
      </c>
      <c r="B10" s="59">
        <f>+'24-08-001 Res. Red Telecentros'!J19</f>
        <v>0</v>
      </c>
      <c r="C10" s="59">
        <f>+'24-08-001 Res. Red Telecentros'!K19</f>
        <v>0</v>
      </c>
      <c r="D10" s="59">
        <f>+'24-08-001 Res. Red Telecentros'!M19</f>
        <v>0</v>
      </c>
      <c r="E10" s="59">
        <f>+'24-08-001 Res. Red Telecentros'!N19</f>
        <v>0</v>
      </c>
      <c r="F10" s="59">
        <f>+'24-08-001 Res. Red Telecentros'!O19</f>
        <v>0</v>
      </c>
      <c r="G10" s="59">
        <f>+'24-08-001 Res. Red Telecentros'!R19</f>
        <v>0</v>
      </c>
      <c r="H10" s="59">
        <f>+'24-08-001 Res. Red Telecentros'!S19</f>
        <v>0</v>
      </c>
      <c r="I10" s="59">
        <f>+'24-08-001 Res. Red Telecentros'!T19</f>
        <v>0</v>
      </c>
      <c r="J10" s="59">
        <f>+'24-08-001 Res. Red Telecentros'!U19</f>
        <v>0</v>
      </c>
      <c r="K10" s="59">
        <f>+'24-08-001 Res. Red Telecentros'!V19</f>
        <v>0</v>
      </c>
      <c r="L10" s="59">
        <f>+'24-08-001 Res. Red Telecentros'!W19</f>
        <v>0</v>
      </c>
      <c r="M10" s="59">
        <f>+'24-08-001 Res. Red Telecentros'!X19</f>
        <v>0</v>
      </c>
      <c r="N10" s="59">
        <f>+'24-08-001 Res. Red Telecentros'!Y19</f>
        <v>0</v>
      </c>
      <c r="O10" s="59">
        <f>+'24-08-001 Res. Red Telecentros'!Z19</f>
        <v>0</v>
      </c>
      <c r="P10" s="59">
        <f>+'24-08-001 Res. Red Telecentros'!AA19</f>
        <v>0</v>
      </c>
      <c r="Q10" s="59">
        <f>+'24-08-001 Res. Red Telecentros'!AB19</f>
        <v>0</v>
      </c>
      <c r="R10" s="59">
        <f>+'24-08-001 Res. Red Telecentros'!AC19</f>
        <v>0</v>
      </c>
      <c r="S10" s="59">
        <f>+'24-08-001 Res. Red Telecentros'!AD19</f>
        <v>0</v>
      </c>
      <c r="T10" s="59">
        <f>+'24-08-001 Res. Red Telecentros'!AE19</f>
        <v>0</v>
      </c>
      <c r="U10" s="59">
        <f>+'24-08-001 Res. Red Telecentros'!AF19</f>
        <v>0</v>
      </c>
      <c r="V10" s="59">
        <f>+'24-08-001 Res. Red Telecentros'!AG19</f>
        <v>0</v>
      </c>
      <c r="W10" s="59">
        <f>+'24-08-001 Res. Red Telecentros'!AH19</f>
        <v>0</v>
      </c>
      <c r="X10" s="84">
        <f>+'24-08-001 Res. Red Telecentros'!AI19</f>
        <v>0</v>
      </c>
      <c r="Y10" s="84">
        <f>+'24-08-001 Res. Red Telecentros'!AJ19</f>
        <v>0</v>
      </c>
    </row>
    <row r="11" spans="1:25" ht="24.75" hidden="1" customHeight="1" x14ac:dyDescent="0.25">
      <c r="A11" s="83" t="s">
        <v>50</v>
      </c>
      <c r="B11" s="59">
        <f>+'24-08-001 Res. Red Telecentros'!J23</f>
        <v>0</v>
      </c>
      <c r="C11" s="59">
        <f>+'24-08-001 Res. Red Telecentros'!K23</f>
        <v>0</v>
      </c>
      <c r="D11" s="59">
        <f>+'24-08-001 Res. Red Telecentros'!M23</f>
        <v>0</v>
      </c>
      <c r="E11" s="59">
        <f>+'24-08-001 Res. Red Telecentros'!N23</f>
        <v>0</v>
      </c>
      <c r="F11" s="59">
        <f>+'24-08-001 Res. Red Telecentros'!O23</f>
        <v>0</v>
      </c>
      <c r="G11" s="59">
        <f>+'24-08-001 Res. Red Telecentros'!R23</f>
        <v>0</v>
      </c>
      <c r="H11" s="59">
        <f>+'24-08-001 Res. Red Telecentros'!S23</f>
        <v>0</v>
      </c>
      <c r="I11" s="59">
        <f>+'24-08-001 Res. Red Telecentros'!T23</f>
        <v>0</v>
      </c>
      <c r="J11" s="59">
        <f>+'24-08-001 Res. Red Telecentros'!U23</f>
        <v>0</v>
      </c>
      <c r="K11" s="59">
        <f>+'24-08-001 Res. Red Telecentros'!V23</f>
        <v>0</v>
      </c>
      <c r="L11" s="59">
        <f>+'24-08-001 Res. Red Telecentros'!W23</f>
        <v>0</v>
      </c>
      <c r="M11" s="59">
        <f>+'24-08-001 Res. Red Telecentros'!X23</f>
        <v>0</v>
      </c>
      <c r="N11" s="59">
        <f>+'24-08-001 Res. Red Telecentros'!Y23</f>
        <v>0</v>
      </c>
      <c r="O11" s="59">
        <f>+'24-08-001 Res. Red Telecentros'!Z23</f>
        <v>0</v>
      </c>
      <c r="P11" s="59">
        <f>+'24-08-001 Res. Red Telecentros'!AA23</f>
        <v>0</v>
      </c>
      <c r="Q11" s="59">
        <f>+'24-08-001 Res. Red Telecentros'!AB23</f>
        <v>0</v>
      </c>
      <c r="R11" s="59">
        <f>+'24-08-001 Res. Red Telecentros'!AC23</f>
        <v>0</v>
      </c>
      <c r="S11" s="59">
        <f>+'24-08-001 Res. Red Telecentros'!AD23</f>
        <v>0</v>
      </c>
      <c r="T11" s="59">
        <f>+'24-08-001 Res. Red Telecentros'!AE23</f>
        <v>0</v>
      </c>
      <c r="U11" s="59">
        <f>+'24-08-001 Res. Red Telecentros'!AF23</f>
        <v>0</v>
      </c>
      <c r="V11" s="59">
        <f>+'24-08-001 Res. Red Telecentros'!AG23</f>
        <v>0</v>
      </c>
      <c r="W11" s="59">
        <f>+'24-08-001 Res. Red Telecentros'!AH23</f>
        <v>0</v>
      </c>
      <c r="X11" s="84">
        <f>+'24-08-001 Res. Red Telecentros'!AI23</f>
        <v>0</v>
      </c>
      <c r="Y11" s="84">
        <f>+'24-08-001 Res. Red Telecentros'!AJ23</f>
        <v>0</v>
      </c>
    </row>
    <row r="12" spans="1:25" ht="24.75" hidden="1" customHeight="1" x14ac:dyDescent="0.25">
      <c r="A12" s="83" t="s">
        <v>52</v>
      </c>
      <c r="B12" s="59">
        <f>+'24-08-001 Res. Red Telecentros'!J27</f>
        <v>0</v>
      </c>
      <c r="C12" s="59">
        <f>+'24-08-001 Res. Red Telecentros'!K27</f>
        <v>0</v>
      </c>
      <c r="D12" s="59">
        <f>+'24-08-001 Res. Red Telecentros'!M27</f>
        <v>0</v>
      </c>
      <c r="E12" s="59">
        <f>+'24-08-001 Res. Red Telecentros'!N27</f>
        <v>0</v>
      </c>
      <c r="F12" s="59">
        <f>+'24-08-001 Res. Red Telecentros'!O27</f>
        <v>0</v>
      </c>
      <c r="G12" s="59">
        <f>+'24-08-001 Res. Red Telecentros'!R27</f>
        <v>0</v>
      </c>
      <c r="H12" s="59">
        <f>+'24-08-001 Res. Red Telecentros'!S27</f>
        <v>0</v>
      </c>
      <c r="I12" s="59">
        <f>+'24-08-001 Res. Red Telecentros'!T27</f>
        <v>0</v>
      </c>
      <c r="J12" s="59">
        <f>+'24-08-001 Res. Red Telecentros'!U27</f>
        <v>0</v>
      </c>
      <c r="K12" s="59">
        <f>+'24-08-001 Res. Red Telecentros'!V27</f>
        <v>0</v>
      </c>
      <c r="L12" s="59">
        <f>+'24-08-001 Res. Red Telecentros'!W27</f>
        <v>0</v>
      </c>
      <c r="M12" s="59">
        <f>+'24-08-001 Res. Red Telecentros'!X27</f>
        <v>0</v>
      </c>
      <c r="N12" s="59">
        <f>+'24-08-001 Res. Red Telecentros'!Y27</f>
        <v>0</v>
      </c>
      <c r="O12" s="59">
        <f>+'24-08-001 Res. Red Telecentros'!Z27</f>
        <v>0</v>
      </c>
      <c r="P12" s="59">
        <f>+'24-08-001 Res. Red Telecentros'!AA27</f>
        <v>0</v>
      </c>
      <c r="Q12" s="59">
        <f>+'24-08-001 Res. Red Telecentros'!AB27</f>
        <v>0</v>
      </c>
      <c r="R12" s="59">
        <f>+'24-08-001 Res. Red Telecentros'!AC27</f>
        <v>0</v>
      </c>
      <c r="S12" s="59">
        <f>+'24-08-001 Res. Red Telecentros'!AD27</f>
        <v>0</v>
      </c>
      <c r="T12" s="59">
        <f>+'24-08-001 Res. Red Telecentros'!AE27</f>
        <v>0</v>
      </c>
      <c r="U12" s="59">
        <f>+'24-08-001 Res. Red Telecentros'!AF27</f>
        <v>0</v>
      </c>
      <c r="V12" s="59">
        <f>+'24-08-001 Res. Red Telecentros'!AG27</f>
        <v>0</v>
      </c>
      <c r="W12" s="59">
        <f>+'24-08-001 Res. Red Telecentros'!AH27</f>
        <v>0</v>
      </c>
      <c r="X12" s="84">
        <f>+'24-08-001 Res. Red Telecentros'!AI27</f>
        <v>0</v>
      </c>
      <c r="Y12" s="84">
        <f>+'24-08-001 Res. Red Telecentros'!AJ27</f>
        <v>0</v>
      </c>
    </row>
    <row r="13" spans="1:25" ht="24.75" hidden="1" customHeight="1" x14ac:dyDescent="0.25">
      <c r="A13" s="83" t="s">
        <v>54</v>
      </c>
      <c r="B13" s="59">
        <f>+'24-08-001 Res. Red Telecentros'!J31</f>
        <v>0</v>
      </c>
      <c r="C13" s="59">
        <f>+'24-08-001 Res. Red Telecentros'!K31</f>
        <v>0</v>
      </c>
      <c r="D13" s="59">
        <f>+'24-08-001 Res. Red Telecentros'!M31</f>
        <v>0</v>
      </c>
      <c r="E13" s="59">
        <f>+'24-08-001 Res. Red Telecentros'!N31</f>
        <v>0</v>
      </c>
      <c r="F13" s="59">
        <f>+'24-08-001 Res. Red Telecentros'!O31</f>
        <v>0</v>
      </c>
      <c r="G13" s="59">
        <f>+'24-08-001 Res. Red Telecentros'!R31</f>
        <v>0</v>
      </c>
      <c r="H13" s="59">
        <f>+'24-08-001 Res. Red Telecentros'!S31</f>
        <v>0</v>
      </c>
      <c r="I13" s="59">
        <f>+'24-08-001 Res. Red Telecentros'!T31</f>
        <v>0</v>
      </c>
      <c r="J13" s="59">
        <f>+'24-08-001 Res. Red Telecentros'!U31</f>
        <v>0</v>
      </c>
      <c r="K13" s="59">
        <f>+'24-08-001 Res. Red Telecentros'!V31</f>
        <v>0</v>
      </c>
      <c r="L13" s="59">
        <f>+'24-08-001 Res. Red Telecentros'!W31</f>
        <v>0</v>
      </c>
      <c r="M13" s="59">
        <f>+'24-08-001 Res. Red Telecentros'!X31</f>
        <v>0</v>
      </c>
      <c r="N13" s="59">
        <f>+'24-08-001 Res. Red Telecentros'!Y31</f>
        <v>0</v>
      </c>
      <c r="O13" s="59">
        <f>+'24-08-001 Res. Red Telecentros'!Z31</f>
        <v>0</v>
      </c>
      <c r="P13" s="59">
        <f>+'24-08-001 Res. Red Telecentros'!AA31</f>
        <v>0</v>
      </c>
      <c r="Q13" s="59">
        <f>+'24-08-001 Res. Red Telecentros'!AB31</f>
        <v>0</v>
      </c>
      <c r="R13" s="59">
        <f>+'24-08-001 Res. Red Telecentros'!AC31</f>
        <v>0</v>
      </c>
      <c r="S13" s="59">
        <f>+'24-08-001 Res. Red Telecentros'!AD31</f>
        <v>0</v>
      </c>
      <c r="T13" s="59">
        <f>+'24-08-001 Res. Red Telecentros'!AE31</f>
        <v>0</v>
      </c>
      <c r="U13" s="59">
        <f>+'24-08-001 Res. Red Telecentros'!AF31</f>
        <v>0</v>
      </c>
      <c r="V13" s="59">
        <f>+'24-08-001 Res. Red Telecentros'!AG31</f>
        <v>0</v>
      </c>
      <c r="W13" s="59">
        <f>+'24-08-001 Res. Red Telecentros'!AH31</f>
        <v>0</v>
      </c>
      <c r="X13" s="84">
        <f>+'24-08-001 Res. Red Telecentros'!AI31</f>
        <v>0</v>
      </c>
      <c r="Y13" s="84">
        <f>+'24-08-001 Res. Red Telecentros'!AJ31</f>
        <v>0</v>
      </c>
    </row>
    <row r="14" spans="1:25" ht="24.75" hidden="1" customHeight="1" x14ac:dyDescent="0.25">
      <c r="A14" s="83" t="s">
        <v>56</v>
      </c>
      <c r="B14" s="59">
        <f>+'24-08-001 Res. Red Telecentros'!J35</f>
        <v>0</v>
      </c>
      <c r="C14" s="59">
        <f>+'24-08-001 Res. Red Telecentros'!K35</f>
        <v>0</v>
      </c>
      <c r="D14" s="59">
        <f>+'24-08-001 Res. Red Telecentros'!M35</f>
        <v>0</v>
      </c>
      <c r="E14" s="59">
        <f>+'24-08-001 Res. Red Telecentros'!N35</f>
        <v>0</v>
      </c>
      <c r="F14" s="59">
        <f>+'24-08-001 Res. Red Telecentros'!O35</f>
        <v>0</v>
      </c>
      <c r="G14" s="59">
        <f>+'24-08-001 Res. Red Telecentros'!R35</f>
        <v>0</v>
      </c>
      <c r="H14" s="59">
        <f>+'24-08-001 Res. Red Telecentros'!S35</f>
        <v>0</v>
      </c>
      <c r="I14" s="59">
        <f>+'24-08-001 Res. Red Telecentros'!T35</f>
        <v>0</v>
      </c>
      <c r="J14" s="59">
        <f>+'24-08-001 Res. Red Telecentros'!U35</f>
        <v>0</v>
      </c>
      <c r="K14" s="59">
        <f>+'24-08-001 Res. Red Telecentros'!V35</f>
        <v>0</v>
      </c>
      <c r="L14" s="59">
        <f>+'24-08-001 Res. Red Telecentros'!W35</f>
        <v>0</v>
      </c>
      <c r="M14" s="59">
        <f>+'24-08-001 Res. Red Telecentros'!X35</f>
        <v>0</v>
      </c>
      <c r="N14" s="59">
        <f>+'24-08-001 Res. Red Telecentros'!Y35</f>
        <v>0</v>
      </c>
      <c r="O14" s="59">
        <f>+'24-08-001 Res. Red Telecentros'!Z35</f>
        <v>0</v>
      </c>
      <c r="P14" s="59">
        <f>+'24-08-001 Res. Red Telecentros'!AA35</f>
        <v>0</v>
      </c>
      <c r="Q14" s="59">
        <f>+'24-08-001 Res. Red Telecentros'!AB35</f>
        <v>0</v>
      </c>
      <c r="R14" s="59">
        <f>+'24-08-001 Res. Red Telecentros'!AC35</f>
        <v>0</v>
      </c>
      <c r="S14" s="59">
        <f>+'24-08-001 Res. Red Telecentros'!AD35</f>
        <v>0</v>
      </c>
      <c r="T14" s="59">
        <f>+'24-08-001 Res. Red Telecentros'!AE35</f>
        <v>0</v>
      </c>
      <c r="U14" s="59">
        <f>+'24-08-001 Res. Red Telecentros'!AF35</f>
        <v>0</v>
      </c>
      <c r="V14" s="59">
        <f>+'24-08-001 Res. Red Telecentros'!AG35</f>
        <v>0</v>
      </c>
      <c r="W14" s="59">
        <f>+'24-08-001 Res. Red Telecentros'!AH35</f>
        <v>0</v>
      </c>
      <c r="X14" s="84">
        <f>+'24-08-001 Res. Red Telecentros'!AI35</f>
        <v>0</v>
      </c>
      <c r="Y14" s="84">
        <f>+'24-08-001 Res. Red Telecentros'!AJ35</f>
        <v>0</v>
      </c>
    </row>
    <row r="15" spans="1:25" ht="24.75" hidden="1" customHeight="1" x14ac:dyDescent="0.25">
      <c r="A15" s="83" t="s">
        <v>58</v>
      </c>
      <c r="B15" s="59">
        <f>+'24-08-001 Res. Red Telecentros'!J39</f>
        <v>0</v>
      </c>
      <c r="C15" s="59">
        <f>+'24-08-001 Res. Red Telecentros'!K39</f>
        <v>0</v>
      </c>
      <c r="D15" s="59">
        <f>+'24-08-001 Res. Red Telecentros'!M39</f>
        <v>0</v>
      </c>
      <c r="E15" s="59">
        <f>+'24-08-001 Res. Red Telecentros'!N39</f>
        <v>0</v>
      </c>
      <c r="F15" s="59">
        <f>+'24-08-001 Res. Red Telecentros'!O39</f>
        <v>0</v>
      </c>
      <c r="G15" s="59">
        <f>+'24-08-001 Res. Red Telecentros'!R39</f>
        <v>0</v>
      </c>
      <c r="H15" s="59">
        <f>+'24-08-001 Res. Red Telecentros'!S39</f>
        <v>0</v>
      </c>
      <c r="I15" s="59">
        <f>+'24-08-001 Res. Red Telecentros'!T39</f>
        <v>0</v>
      </c>
      <c r="J15" s="59">
        <f>+'24-08-001 Res. Red Telecentros'!U39</f>
        <v>0</v>
      </c>
      <c r="K15" s="59">
        <f>+'24-08-001 Res. Red Telecentros'!V39</f>
        <v>0</v>
      </c>
      <c r="L15" s="59">
        <f>+'24-08-001 Res. Red Telecentros'!W39</f>
        <v>0</v>
      </c>
      <c r="M15" s="59">
        <f>+'24-08-001 Res. Red Telecentros'!X39</f>
        <v>0</v>
      </c>
      <c r="N15" s="59">
        <f>+'24-08-001 Res. Red Telecentros'!Y39</f>
        <v>0</v>
      </c>
      <c r="O15" s="59">
        <f>+'24-08-001 Res. Red Telecentros'!Z39</f>
        <v>0</v>
      </c>
      <c r="P15" s="59">
        <f>+'24-08-001 Res. Red Telecentros'!AA39</f>
        <v>0</v>
      </c>
      <c r="Q15" s="59">
        <f>+'24-08-001 Res. Red Telecentros'!AB39</f>
        <v>0</v>
      </c>
      <c r="R15" s="59">
        <f>+'24-08-001 Res. Red Telecentros'!AC39</f>
        <v>0</v>
      </c>
      <c r="S15" s="59">
        <f>+'24-08-001 Res. Red Telecentros'!AD39</f>
        <v>0</v>
      </c>
      <c r="T15" s="59">
        <f>+'24-08-001 Res. Red Telecentros'!AE39</f>
        <v>0</v>
      </c>
      <c r="U15" s="59">
        <f>+'24-08-001 Res. Red Telecentros'!AF39</f>
        <v>0</v>
      </c>
      <c r="V15" s="59">
        <f>+'24-08-001 Res. Red Telecentros'!AG39</f>
        <v>0</v>
      </c>
      <c r="W15" s="59">
        <f>+'24-08-001 Res. Red Telecentros'!AH39</f>
        <v>0</v>
      </c>
      <c r="X15" s="84">
        <f>+'24-08-001 Res. Red Telecentros'!AI39</f>
        <v>0</v>
      </c>
      <c r="Y15" s="84">
        <f>+'24-08-001 Res. Red Telecentros'!AJ39</f>
        <v>0</v>
      </c>
    </row>
    <row r="16" spans="1:25" ht="24.75" hidden="1" customHeight="1" x14ac:dyDescent="0.25">
      <c r="A16" s="83" t="s">
        <v>60</v>
      </c>
      <c r="B16" s="59">
        <f>+'24-08-001 Res. Red Telecentros'!J43</f>
        <v>0</v>
      </c>
      <c r="C16" s="59">
        <f>+'24-08-001 Res. Red Telecentros'!K43</f>
        <v>0</v>
      </c>
      <c r="D16" s="59">
        <f>+'24-08-001 Res. Red Telecentros'!M43</f>
        <v>0</v>
      </c>
      <c r="E16" s="59">
        <f>+'24-08-001 Res. Red Telecentros'!N43</f>
        <v>0</v>
      </c>
      <c r="F16" s="59">
        <f>+'24-08-001 Res. Red Telecentros'!O43</f>
        <v>0</v>
      </c>
      <c r="G16" s="59">
        <f>+'24-08-001 Res. Red Telecentros'!R43</f>
        <v>0</v>
      </c>
      <c r="H16" s="59">
        <f>+'24-08-001 Res. Red Telecentros'!S43</f>
        <v>0</v>
      </c>
      <c r="I16" s="59">
        <f>+'24-08-001 Res. Red Telecentros'!T43</f>
        <v>0</v>
      </c>
      <c r="J16" s="59">
        <f>+'24-08-001 Res. Red Telecentros'!U43</f>
        <v>0</v>
      </c>
      <c r="K16" s="59">
        <f>+'24-08-001 Res. Red Telecentros'!V43</f>
        <v>0</v>
      </c>
      <c r="L16" s="59">
        <f>+'24-08-001 Res. Red Telecentros'!W43</f>
        <v>0</v>
      </c>
      <c r="M16" s="59">
        <f>+'24-08-001 Res. Red Telecentros'!X43</f>
        <v>0</v>
      </c>
      <c r="N16" s="59">
        <f>+'24-08-001 Res. Red Telecentros'!Y43</f>
        <v>0</v>
      </c>
      <c r="O16" s="59">
        <f>+'24-08-001 Res. Red Telecentros'!Z43</f>
        <v>0</v>
      </c>
      <c r="P16" s="59">
        <f>+'24-08-001 Res. Red Telecentros'!AA43</f>
        <v>0</v>
      </c>
      <c r="Q16" s="59">
        <f>+'24-08-001 Res. Red Telecentros'!AB43</f>
        <v>0</v>
      </c>
      <c r="R16" s="59">
        <f>+'24-08-001 Res. Red Telecentros'!AC43</f>
        <v>0</v>
      </c>
      <c r="S16" s="59">
        <f>+'24-08-001 Res. Red Telecentros'!AD43</f>
        <v>0</v>
      </c>
      <c r="T16" s="59">
        <f>+'24-08-001 Res. Red Telecentros'!AE43</f>
        <v>0</v>
      </c>
      <c r="U16" s="59">
        <f>+'24-08-001 Res. Red Telecentros'!AF43</f>
        <v>0</v>
      </c>
      <c r="V16" s="59">
        <f>+'24-08-001 Res. Red Telecentros'!AG43</f>
        <v>0</v>
      </c>
      <c r="W16" s="59">
        <f>+'24-08-001 Res. Red Telecentros'!AH43</f>
        <v>0</v>
      </c>
      <c r="X16" s="84">
        <f>+'24-08-001 Res. Red Telecentros'!AI43</f>
        <v>0</v>
      </c>
      <c r="Y16" s="84">
        <f>+'24-08-001 Res. Red Telecentros'!AJ43</f>
        <v>0</v>
      </c>
    </row>
    <row r="17" spans="1:25" ht="24.75" hidden="1" customHeight="1" x14ac:dyDescent="0.25">
      <c r="A17" s="83" t="s">
        <v>62</v>
      </c>
      <c r="B17" s="59">
        <f>+'24-08-001 Res. Red Telecentros'!J47</f>
        <v>0</v>
      </c>
      <c r="C17" s="59">
        <f>+'24-08-001 Res. Red Telecentros'!K47</f>
        <v>0</v>
      </c>
      <c r="D17" s="59">
        <f>+'24-08-001 Res. Red Telecentros'!M47</f>
        <v>0</v>
      </c>
      <c r="E17" s="59">
        <f>+'24-08-001 Res. Red Telecentros'!N47</f>
        <v>0</v>
      </c>
      <c r="F17" s="59">
        <f>+'24-08-001 Res. Red Telecentros'!O47</f>
        <v>0</v>
      </c>
      <c r="G17" s="59">
        <f>+'24-08-001 Res. Red Telecentros'!R47</f>
        <v>0</v>
      </c>
      <c r="H17" s="59">
        <f>+'24-08-001 Res. Red Telecentros'!S47</f>
        <v>0</v>
      </c>
      <c r="I17" s="59">
        <f>+'24-08-001 Res. Red Telecentros'!T47</f>
        <v>0</v>
      </c>
      <c r="J17" s="59">
        <f>+'24-08-001 Res. Red Telecentros'!U47</f>
        <v>0</v>
      </c>
      <c r="K17" s="59">
        <f>+'24-08-001 Res. Red Telecentros'!V47</f>
        <v>0</v>
      </c>
      <c r="L17" s="59">
        <f>+'24-08-001 Res. Red Telecentros'!W47</f>
        <v>0</v>
      </c>
      <c r="M17" s="59">
        <f>+'24-08-001 Res. Red Telecentros'!X47</f>
        <v>0</v>
      </c>
      <c r="N17" s="59">
        <f>+'24-08-001 Res. Red Telecentros'!Y47</f>
        <v>0</v>
      </c>
      <c r="O17" s="59">
        <f>+'24-08-001 Res. Red Telecentros'!Z47</f>
        <v>0</v>
      </c>
      <c r="P17" s="59">
        <f>+'24-08-001 Res. Red Telecentros'!AA47</f>
        <v>0</v>
      </c>
      <c r="Q17" s="59">
        <f>+'24-08-001 Res. Red Telecentros'!AB47</f>
        <v>0</v>
      </c>
      <c r="R17" s="59">
        <f>+'24-08-001 Res. Red Telecentros'!AC47</f>
        <v>0</v>
      </c>
      <c r="S17" s="59">
        <f>+'24-08-001 Res. Red Telecentros'!AD47</f>
        <v>0</v>
      </c>
      <c r="T17" s="59">
        <f>+'24-08-001 Res. Red Telecentros'!AE47</f>
        <v>0</v>
      </c>
      <c r="U17" s="59">
        <f>+'24-08-001 Res. Red Telecentros'!AF47</f>
        <v>0</v>
      </c>
      <c r="V17" s="59">
        <f>+'24-08-001 Res. Red Telecentros'!AG47</f>
        <v>0</v>
      </c>
      <c r="W17" s="59">
        <f>+'24-08-001 Res. Red Telecentros'!AH47</f>
        <v>0</v>
      </c>
      <c r="X17" s="84">
        <f>+'24-08-001 Res. Red Telecentros'!AI47</f>
        <v>0</v>
      </c>
      <c r="Y17" s="84">
        <f>+'24-08-001 Res. Red Telecentros'!AJ44</f>
        <v>0</v>
      </c>
    </row>
    <row r="18" spans="1:25" ht="24.75" hidden="1" customHeight="1" x14ac:dyDescent="0.25">
      <c r="A18" s="83" t="s">
        <v>64</v>
      </c>
      <c r="B18" s="59">
        <f>+'24-08-001 Res. Red Telecentros'!J51</f>
        <v>0</v>
      </c>
      <c r="C18" s="59">
        <f>+'24-08-001 Res. Red Telecentros'!K51</f>
        <v>0</v>
      </c>
      <c r="D18" s="59">
        <f>+'24-08-001 Res. Red Telecentros'!M51</f>
        <v>0</v>
      </c>
      <c r="E18" s="59">
        <f>+'24-08-001 Res. Red Telecentros'!N51</f>
        <v>0</v>
      </c>
      <c r="F18" s="59">
        <f>+'24-08-001 Res. Red Telecentros'!O51</f>
        <v>0</v>
      </c>
      <c r="G18" s="59">
        <f>+'24-08-001 Res. Red Telecentros'!R51</f>
        <v>0</v>
      </c>
      <c r="H18" s="59">
        <f>+'24-08-001 Res. Red Telecentros'!S51</f>
        <v>0</v>
      </c>
      <c r="I18" s="59">
        <f>+'24-08-001 Res. Red Telecentros'!T51</f>
        <v>0</v>
      </c>
      <c r="J18" s="59">
        <f>+'24-08-001 Res. Red Telecentros'!U51</f>
        <v>0</v>
      </c>
      <c r="K18" s="59">
        <f>+'24-08-001 Res. Red Telecentros'!V51</f>
        <v>0</v>
      </c>
      <c r="L18" s="59">
        <f>+'24-08-001 Res. Red Telecentros'!W51</f>
        <v>0</v>
      </c>
      <c r="M18" s="59">
        <f>+'24-08-001 Res. Red Telecentros'!X51</f>
        <v>0</v>
      </c>
      <c r="N18" s="59">
        <f>+'24-08-001 Res. Red Telecentros'!Y51</f>
        <v>0</v>
      </c>
      <c r="O18" s="59">
        <f>+'24-08-001 Res. Red Telecentros'!Z51</f>
        <v>0</v>
      </c>
      <c r="P18" s="59">
        <f>+'24-08-001 Res. Red Telecentros'!AA51</f>
        <v>0</v>
      </c>
      <c r="Q18" s="59">
        <f>+'24-08-001 Res. Red Telecentros'!AB51</f>
        <v>0</v>
      </c>
      <c r="R18" s="59">
        <f>+'24-08-001 Res. Red Telecentros'!AC51</f>
        <v>0</v>
      </c>
      <c r="S18" s="59">
        <f>+'24-08-001 Res. Red Telecentros'!AD51</f>
        <v>0</v>
      </c>
      <c r="T18" s="59">
        <f>+'24-08-001 Res. Red Telecentros'!AE51</f>
        <v>0</v>
      </c>
      <c r="U18" s="59">
        <f>+'24-08-001 Res. Red Telecentros'!AF51</f>
        <v>0</v>
      </c>
      <c r="V18" s="59">
        <f>+'24-08-001 Res. Red Telecentros'!AG51</f>
        <v>0</v>
      </c>
      <c r="W18" s="59">
        <f>+'24-08-001 Res. Red Telecentros'!AH51</f>
        <v>0</v>
      </c>
      <c r="X18" s="84">
        <f>+'24-08-001 Res. Red Telecentros'!AI51</f>
        <v>0</v>
      </c>
      <c r="Y18" s="84">
        <f>+'24-08-001 Res. Red Telecentros'!AJ51</f>
        <v>0</v>
      </c>
    </row>
    <row r="19" spans="1:25" ht="24.75" hidden="1" customHeight="1" x14ac:dyDescent="0.25">
      <c r="A19" s="83" t="s">
        <v>66</v>
      </c>
      <c r="B19" s="59">
        <f>+'24-08-001 Res. Red Telecentros'!J55</f>
        <v>0</v>
      </c>
      <c r="C19" s="59">
        <f>+'24-08-001 Res. Red Telecentros'!K55</f>
        <v>0</v>
      </c>
      <c r="D19" s="59">
        <f>+'24-08-001 Res. Red Telecentros'!M55</f>
        <v>0</v>
      </c>
      <c r="E19" s="59">
        <f>+'24-08-001 Res. Red Telecentros'!N55</f>
        <v>0</v>
      </c>
      <c r="F19" s="59">
        <f>+'24-08-001 Res. Red Telecentros'!O55</f>
        <v>0</v>
      </c>
      <c r="G19" s="59">
        <f>+'24-08-001 Res. Red Telecentros'!R55</f>
        <v>0</v>
      </c>
      <c r="H19" s="59">
        <f>+'24-08-001 Res. Red Telecentros'!S55</f>
        <v>0</v>
      </c>
      <c r="I19" s="59">
        <f>+'24-08-001 Res. Red Telecentros'!T55</f>
        <v>0</v>
      </c>
      <c r="J19" s="59">
        <f>+'24-08-001 Res. Red Telecentros'!U55</f>
        <v>0</v>
      </c>
      <c r="K19" s="59">
        <f>+'24-08-001 Res. Red Telecentros'!V55</f>
        <v>0</v>
      </c>
      <c r="L19" s="59">
        <f>+'24-08-001 Res. Red Telecentros'!W55</f>
        <v>0</v>
      </c>
      <c r="M19" s="59">
        <f>+'24-08-001 Res. Red Telecentros'!X55</f>
        <v>0</v>
      </c>
      <c r="N19" s="59">
        <f>+'24-08-001 Res. Red Telecentros'!Y55</f>
        <v>0</v>
      </c>
      <c r="O19" s="59">
        <f>+'24-08-001 Res. Red Telecentros'!Z55</f>
        <v>0</v>
      </c>
      <c r="P19" s="59">
        <f>+'24-08-001 Res. Red Telecentros'!AA55</f>
        <v>0</v>
      </c>
      <c r="Q19" s="59">
        <f>+'24-08-001 Res. Red Telecentros'!AB55</f>
        <v>0</v>
      </c>
      <c r="R19" s="59">
        <f>+'24-08-001 Res. Red Telecentros'!AC55</f>
        <v>0</v>
      </c>
      <c r="S19" s="59">
        <f>+'24-08-001 Res. Red Telecentros'!AD55</f>
        <v>0</v>
      </c>
      <c r="T19" s="59">
        <f>+'24-08-001 Res. Red Telecentros'!AE55</f>
        <v>0</v>
      </c>
      <c r="U19" s="59">
        <f>+'24-08-001 Res. Red Telecentros'!AF55</f>
        <v>0</v>
      </c>
      <c r="V19" s="59">
        <f>+'24-08-001 Res. Red Telecentros'!AG55</f>
        <v>0</v>
      </c>
      <c r="W19" s="59">
        <f>+'24-08-001 Res. Red Telecentros'!AH55</f>
        <v>0</v>
      </c>
      <c r="X19" s="84">
        <f>+'24-08-001 Res. Red Telecentros'!AI55</f>
        <v>0</v>
      </c>
      <c r="Y19" s="84">
        <f>+'24-08-001 Res. Red Telecentros'!AJ55</f>
        <v>0</v>
      </c>
    </row>
    <row r="20" spans="1:25" ht="24.75" hidden="1" customHeight="1" x14ac:dyDescent="0.25">
      <c r="A20" s="85" t="s">
        <v>68</v>
      </c>
      <c r="B20" s="59">
        <f>+'24-08-001 Res. Red Telecentros'!J59</f>
        <v>0</v>
      </c>
      <c r="C20" s="59">
        <f>+'24-08-001 Res. Red Telecentros'!K59</f>
        <v>0</v>
      </c>
      <c r="D20" s="59">
        <f>+'24-08-001 Res. Red Telecentros'!M59</f>
        <v>0</v>
      </c>
      <c r="E20" s="59">
        <f>+'24-08-001 Res. Red Telecentros'!N59</f>
        <v>0</v>
      </c>
      <c r="F20" s="59">
        <f>+'24-08-001 Res. Red Telecentros'!O59</f>
        <v>0</v>
      </c>
      <c r="G20" s="59">
        <f>+'24-08-001 Res. Red Telecentros'!R59</f>
        <v>0</v>
      </c>
      <c r="H20" s="59">
        <f>+'24-08-001 Res. Red Telecentros'!S59</f>
        <v>0</v>
      </c>
      <c r="I20" s="59">
        <f>+'24-08-001 Res. Red Telecentros'!T59</f>
        <v>0</v>
      </c>
      <c r="J20" s="59">
        <f>+'24-08-001 Res. Red Telecentros'!U59</f>
        <v>0</v>
      </c>
      <c r="K20" s="59">
        <f>+'24-08-001 Res. Red Telecentros'!V59</f>
        <v>0</v>
      </c>
      <c r="L20" s="59">
        <f>+'24-08-001 Res. Red Telecentros'!W59</f>
        <v>0</v>
      </c>
      <c r="M20" s="59">
        <f>+'24-08-001 Res. Red Telecentros'!X59</f>
        <v>0</v>
      </c>
      <c r="N20" s="59">
        <f>+'24-08-001 Res. Red Telecentros'!Y59</f>
        <v>0</v>
      </c>
      <c r="O20" s="59">
        <f>+'24-08-001 Res. Red Telecentros'!Z59</f>
        <v>0</v>
      </c>
      <c r="P20" s="59">
        <f>+'24-08-001 Res. Red Telecentros'!AA59</f>
        <v>0</v>
      </c>
      <c r="Q20" s="59">
        <f>+'24-08-001 Res. Red Telecentros'!AB59</f>
        <v>0</v>
      </c>
      <c r="R20" s="59">
        <f>+'24-08-001 Res. Red Telecentros'!AC59</f>
        <v>0</v>
      </c>
      <c r="S20" s="59">
        <f>+'24-08-001 Res. Red Telecentros'!AD59</f>
        <v>0</v>
      </c>
      <c r="T20" s="59">
        <f>+'24-08-001 Res. Red Telecentros'!AE59</f>
        <v>0</v>
      </c>
      <c r="U20" s="59">
        <f>+'24-08-001 Res. Red Telecentros'!AF59</f>
        <v>0</v>
      </c>
      <c r="V20" s="59">
        <f>+'24-08-001 Res. Red Telecentros'!AG59</f>
        <v>0</v>
      </c>
      <c r="W20" s="59">
        <f>+'24-08-001 Res. Red Telecentros'!AH59</f>
        <v>0</v>
      </c>
      <c r="X20" s="84">
        <f>+'24-08-001 Res. Red Telecentros'!AI59</f>
        <v>0</v>
      </c>
      <c r="Y20" s="84">
        <f>+'24-08-001 Res. Red Telecentros'!AJ59</f>
        <v>0</v>
      </c>
    </row>
    <row r="21" spans="1:25" ht="24.75" hidden="1" customHeight="1" x14ac:dyDescent="0.25">
      <c r="A21" s="85" t="s">
        <v>70</v>
      </c>
      <c r="B21" s="59">
        <f>+'24-08-001 Res. Red Telecentros'!J63</f>
        <v>0</v>
      </c>
      <c r="C21" s="59">
        <f>+'24-08-001 Res. Red Telecentros'!K63</f>
        <v>0</v>
      </c>
      <c r="D21" s="59">
        <f>+'24-08-001 Res. Red Telecentros'!M63</f>
        <v>0</v>
      </c>
      <c r="E21" s="59">
        <f>+'24-08-001 Res. Red Telecentros'!N63</f>
        <v>0</v>
      </c>
      <c r="F21" s="59">
        <f>+'24-08-001 Res. Red Telecentros'!O63</f>
        <v>0</v>
      </c>
      <c r="G21" s="59">
        <f>+'24-08-001 Res. Red Telecentros'!R63</f>
        <v>0</v>
      </c>
      <c r="H21" s="59">
        <f>+'24-08-001 Res. Red Telecentros'!S63</f>
        <v>0</v>
      </c>
      <c r="I21" s="59">
        <f>+'24-08-001 Res. Red Telecentros'!T63</f>
        <v>0</v>
      </c>
      <c r="J21" s="59">
        <f>+'24-08-001 Res. Red Telecentros'!U63</f>
        <v>0</v>
      </c>
      <c r="K21" s="59">
        <f>+'24-08-001 Res. Red Telecentros'!V63</f>
        <v>0</v>
      </c>
      <c r="L21" s="59">
        <f>+'24-08-001 Res. Red Telecentros'!W63</f>
        <v>0</v>
      </c>
      <c r="M21" s="59">
        <f>+'24-08-001 Res. Red Telecentros'!X63</f>
        <v>0</v>
      </c>
      <c r="N21" s="59">
        <f>+'24-08-001 Res. Red Telecentros'!Y63</f>
        <v>0</v>
      </c>
      <c r="O21" s="59">
        <f>+'24-08-001 Res. Red Telecentros'!Z63</f>
        <v>0</v>
      </c>
      <c r="P21" s="59">
        <f>+'24-08-001 Res. Red Telecentros'!AA63</f>
        <v>0</v>
      </c>
      <c r="Q21" s="59">
        <f>+'24-08-001 Res. Red Telecentros'!AB63</f>
        <v>0</v>
      </c>
      <c r="R21" s="59">
        <f>+'24-08-001 Res. Red Telecentros'!AC63</f>
        <v>0</v>
      </c>
      <c r="S21" s="59">
        <f>+'24-08-001 Res. Red Telecentros'!AD63</f>
        <v>0</v>
      </c>
      <c r="T21" s="59">
        <f>+'24-08-001 Res. Red Telecentros'!AE63</f>
        <v>0</v>
      </c>
      <c r="U21" s="59">
        <f>+'24-08-001 Res. Red Telecentros'!AF63</f>
        <v>0</v>
      </c>
      <c r="V21" s="59">
        <f>+'24-08-001 Res. Red Telecentros'!AG63</f>
        <v>0</v>
      </c>
      <c r="W21" s="59">
        <f>+'24-08-001 Res. Red Telecentros'!AH63</f>
        <v>0</v>
      </c>
      <c r="X21" s="84">
        <f>+'24-08-001 Res. Red Telecentros'!AI63</f>
        <v>0</v>
      </c>
      <c r="Y21" s="84">
        <f>+'24-08-001 Res. Red Telecentros'!AJ63</f>
        <v>0</v>
      </c>
    </row>
    <row r="22" spans="1:25" ht="24.75" hidden="1" customHeight="1" x14ac:dyDescent="0.25">
      <c r="A22" s="85" t="s">
        <v>92</v>
      </c>
      <c r="B22" s="59">
        <f>+'24-08-001 Res. Red Telecentros'!J67</f>
        <v>0</v>
      </c>
      <c r="C22" s="59">
        <f>+'24-08-001 Res. Red Telecentros'!K67</f>
        <v>0</v>
      </c>
      <c r="D22" s="59">
        <f>+'24-08-001 Res. Red Telecentros'!M64</f>
        <v>0</v>
      </c>
      <c r="E22" s="59">
        <f>+'24-08-001 Res. Red Telecentros'!N64</f>
        <v>0</v>
      </c>
      <c r="F22" s="59">
        <f>+'24-08-001 Res. Red Telecentros'!O64</f>
        <v>0</v>
      </c>
      <c r="G22" s="59">
        <f>+'24-08-001 Res. Red Telecentros'!R64</f>
        <v>0</v>
      </c>
      <c r="H22" s="59">
        <f>+'24-08-001 Res. Red Telecentros'!S64</f>
        <v>0</v>
      </c>
      <c r="I22" s="59">
        <f>+'24-08-001 Res. Red Telecentros'!T64</f>
        <v>0</v>
      </c>
      <c r="J22" s="59">
        <f>+'24-08-001 Res. Red Telecentros'!U67</f>
        <v>0</v>
      </c>
      <c r="K22" s="59">
        <f>+'24-08-001 Res. Red Telecentros'!V64</f>
        <v>0</v>
      </c>
      <c r="L22" s="59">
        <f>+'24-08-001 Res. Red Telecentros'!W64</f>
        <v>0</v>
      </c>
      <c r="M22" s="59">
        <f>+'24-08-001 Res. Red Telecentros'!X64</f>
        <v>0</v>
      </c>
      <c r="N22" s="59">
        <f>+'24-08-001 Res. Red Telecentros'!Y67</f>
        <v>0</v>
      </c>
      <c r="O22" s="59">
        <f>+'24-08-001 Res. Red Telecentros'!Z64</f>
        <v>0</v>
      </c>
      <c r="P22" s="59">
        <f>+'24-08-001 Res. Red Telecentros'!AA64</f>
        <v>0</v>
      </c>
      <c r="Q22" s="59">
        <f>+'24-08-001 Res. Red Telecentros'!AB64</f>
        <v>0</v>
      </c>
      <c r="R22" s="59">
        <f>+'24-08-001 Res. Red Telecentros'!AC67</f>
        <v>0</v>
      </c>
      <c r="S22" s="59">
        <f>+'24-08-001 Res. Red Telecentros'!AD64</f>
        <v>0</v>
      </c>
      <c r="T22" s="59">
        <f>+'24-08-001 Res. Red Telecentros'!AE64</f>
        <v>0</v>
      </c>
      <c r="U22" s="59">
        <f>+'24-08-001 Res. Red Telecentros'!AF64</f>
        <v>0</v>
      </c>
      <c r="V22" s="59">
        <f>+'24-08-001 Res. Red Telecentros'!AG67</f>
        <v>0</v>
      </c>
      <c r="W22" s="59">
        <f>+'24-08-001 Res. Red Telecentros'!AH67</f>
        <v>0</v>
      </c>
      <c r="X22" s="84">
        <f>+'24-08-001 Res. Red Telecentros'!AI67</f>
        <v>0</v>
      </c>
      <c r="Y22" s="84">
        <f>+'24-08-001 Res. Red Telecentros'!AJ67</f>
        <v>0</v>
      </c>
    </row>
    <row r="23" spans="1:25" ht="24.75" hidden="1" customHeight="1" x14ac:dyDescent="0.25">
      <c r="A23" s="85" t="s">
        <v>72</v>
      </c>
      <c r="B23" s="59">
        <f>+'24-08-001 Res. Red Telecentros'!J71</f>
        <v>0</v>
      </c>
      <c r="C23" s="59">
        <f>+'24-08-001 Res. Red Telecentros'!K71</f>
        <v>0</v>
      </c>
      <c r="D23" s="59">
        <f>+'24-08-001 Res. Red Telecentros'!M71</f>
        <v>0</v>
      </c>
      <c r="E23" s="59">
        <f>+'24-08-001 Res. Red Telecentros'!N71</f>
        <v>0</v>
      </c>
      <c r="F23" s="59">
        <f>+'24-08-001 Res. Red Telecentros'!O71</f>
        <v>0</v>
      </c>
      <c r="G23" s="59">
        <f>+'24-08-001 Res. Red Telecentros'!R71</f>
        <v>0</v>
      </c>
      <c r="H23" s="59">
        <f>+'24-08-001 Res. Red Telecentros'!S71</f>
        <v>0</v>
      </c>
      <c r="I23" s="59">
        <f>+'24-08-001 Res. Red Telecentros'!T71</f>
        <v>0</v>
      </c>
      <c r="J23" s="59">
        <f>+'24-08-001 Res. Red Telecentros'!U71</f>
        <v>0</v>
      </c>
      <c r="K23" s="59">
        <f>+'24-08-001 Res. Red Telecentros'!V71</f>
        <v>0</v>
      </c>
      <c r="L23" s="59">
        <f>+'24-08-001 Res. Red Telecentros'!W71</f>
        <v>0</v>
      </c>
      <c r="M23" s="59">
        <f>+'24-08-001 Res. Red Telecentros'!X71</f>
        <v>0</v>
      </c>
      <c r="N23" s="59">
        <f>+'24-08-001 Res. Red Telecentros'!Y71</f>
        <v>0</v>
      </c>
      <c r="O23" s="59">
        <f>+'24-08-001 Res. Red Telecentros'!Z71</f>
        <v>0</v>
      </c>
      <c r="P23" s="59">
        <f>+'24-08-001 Res. Red Telecentros'!AA71</f>
        <v>0</v>
      </c>
      <c r="Q23" s="59">
        <f>+'24-08-001 Res. Red Telecentros'!AB71</f>
        <v>0</v>
      </c>
      <c r="R23" s="59">
        <f>+'24-08-001 Res. Red Telecentros'!AC71</f>
        <v>0</v>
      </c>
      <c r="S23" s="59">
        <f>+'24-08-001 Res. Red Telecentros'!AD71</f>
        <v>0</v>
      </c>
      <c r="T23" s="59">
        <f>+'24-08-001 Res. Red Telecentros'!AE71</f>
        <v>0</v>
      </c>
      <c r="U23" s="59">
        <f>+'24-08-001 Res. Red Telecentros'!AF71</f>
        <v>0</v>
      </c>
      <c r="V23" s="59">
        <f>+'24-08-001 Res. Red Telecentros'!AG71</f>
        <v>0</v>
      </c>
      <c r="W23" s="59">
        <f>+'24-08-001 Res. Red Telecentros'!AH71</f>
        <v>0</v>
      </c>
      <c r="X23" s="84">
        <f>+'24-08-001 Res. Red Telecentros'!AI71</f>
        <v>0</v>
      </c>
      <c r="Y23" s="84">
        <f>+'24-08-001 Res. Red Telecentros'!AJ71</f>
        <v>0</v>
      </c>
    </row>
    <row r="24" spans="1:25" ht="24.75" customHeight="1" x14ac:dyDescent="0.25">
      <c r="A24" s="86" t="s">
        <v>74</v>
      </c>
      <c r="B24" s="59">
        <f>+'24-08-001 Ind. Red Telecentros'!J75</f>
        <v>1506667000</v>
      </c>
      <c r="C24" s="59">
        <f>+'24-08-001 Ind. Red Telecentros'!K75</f>
        <v>1506667000</v>
      </c>
      <c r="D24" s="59">
        <f>+'24-08-001 Res. Red Telecentros'!M75</f>
        <v>0</v>
      </c>
      <c r="E24" s="59">
        <f>+'24-08-001 Res. Red Telecentros'!N75</f>
        <v>0</v>
      </c>
      <c r="F24" s="59">
        <f>+'24-08-001 Res. Red Telecentros'!O75</f>
        <v>0</v>
      </c>
      <c r="G24" s="59">
        <f>+'24-08-001 Res. Red Telecentros'!R75</f>
        <v>0</v>
      </c>
      <c r="H24" s="59">
        <f>+'24-08-001 Res. Red Telecentros'!S75</f>
        <v>0</v>
      </c>
      <c r="I24" s="59">
        <f>+'24-08-001 Res. Red Telecentros'!T75</f>
        <v>0</v>
      </c>
      <c r="J24" s="59">
        <f>+'24-08-001 Res. Red Telecentros'!U75</f>
        <v>0</v>
      </c>
      <c r="K24" s="59">
        <f>+'24-08-001 Res. Red Telecentros'!V75</f>
        <v>0</v>
      </c>
      <c r="L24" s="59">
        <f>+'24-08-001 Res. Red Telecentros'!W75</f>
        <v>0</v>
      </c>
      <c r="M24" s="59">
        <f>+'24-08-001 Res. Red Telecentros'!X75</f>
        <v>0</v>
      </c>
      <c r="N24" s="59">
        <f>+'24-08-001 Res. Red Telecentros'!Y75</f>
        <v>0</v>
      </c>
      <c r="O24" s="59">
        <f>+'24-08-001 Res. Red Telecentros'!Z75</f>
        <v>0</v>
      </c>
      <c r="P24" s="59">
        <f>+'24-08-001 Res. Red Telecentros'!AA75</f>
        <v>0</v>
      </c>
      <c r="Q24" s="59">
        <f>+'24-08-001 Res. Red Telecentros'!AB75</f>
        <v>0</v>
      </c>
      <c r="R24" s="59">
        <f>+'24-08-001 Res. Red Telecentros'!AC75</f>
        <v>0</v>
      </c>
      <c r="S24" s="59">
        <f>+'24-08-001 Res. Red Telecentros'!AD75</f>
        <v>0</v>
      </c>
      <c r="T24" s="59">
        <f>+'24-08-001 Res. Red Telecentros'!AE75</f>
        <v>0</v>
      </c>
      <c r="U24" s="59">
        <f>+'24-08-001 Res. Red Telecentros'!AF75</f>
        <v>0</v>
      </c>
      <c r="V24" s="59">
        <f>+'24-08-001 Res. Red Telecentros'!AG75</f>
        <v>0</v>
      </c>
      <c r="W24" s="59">
        <f>+'24-08-001 Res. Red Telecentros'!AH75</f>
        <v>0</v>
      </c>
      <c r="X24" s="84">
        <f>+'24-08-001 Res. Red Telecentros'!AI75</f>
        <v>0</v>
      </c>
      <c r="Y24" s="84">
        <f>+'24-08-001 Res. Red Telecentros'!AJ75</f>
        <v>0</v>
      </c>
    </row>
    <row r="25" spans="1:25" ht="34.5" customHeight="1" x14ac:dyDescent="0.25">
      <c r="A25" s="87" t="str">
        <f>"TOTAL ASIG."&amp;" "&amp;$A$5</f>
        <v>TOTAL ASIG. 24-08-001 "Fundación de las Familias - Programa Red Telecentros"</v>
      </c>
      <c r="B25" s="65">
        <f>SUM(B8:B24)</f>
        <v>1506667000</v>
      </c>
      <c r="C25" s="65">
        <f t="shared" ref="C25:V25" si="0">SUM(C8:C24)</f>
        <v>1506667000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0</v>
      </c>
      <c r="H25" s="65">
        <f t="shared" si="0"/>
        <v>0</v>
      </c>
      <c r="I25" s="65">
        <f t="shared" si="0"/>
        <v>0</v>
      </c>
      <c r="J25" s="65">
        <f t="shared" si="0"/>
        <v>0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0</v>
      </c>
      <c r="X25" s="88">
        <f>+'24-08-001 Res. Red Telecentros'!AI76</f>
        <v>0</v>
      </c>
      <c r="Y25" s="88">
        <f>'24-08-001 Res. Red Telecentros'!AJ76</f>
        <v>0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7846-0B33-43E6-902C-020222858B00}">
  <sheetPr>
    <tabColor rgb="FF007DB5"/>
    <pageSetUpPr fitToPage="1"/>
  </sheetPr>
  <dimension ref="A1:DB98"/>
  <sheetViews>
    <sheetView topLeftCell="G1" zoomScale="80" zoomScaleNormal="80" workbookViewId="0">
      <pane ySplit="7" topLeftCell="A55" activePane="bottomLeft" state="frozen"/>
      <selection activeCell="L80" sqref="L80"/>
      <selection pane="bottomLeft" activeCell="L80" sqref="L80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3.28515625" style="68" customWidth="1"/>
    <col min="8" max="9" width="9.85546875" style="68" hidden="1" customWidth="1"/>
    <col min="10" max="10" width="13.7109375" style="71" customWidth="1"/>
    <col min="11" max="11" width="14.5703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9" width="10.7109375" style="71" customWidth="1" outlineLevel="1"/>
    <col min="20" max="20" width="11.5703125" style="71" customWidth="1" outlineLevel="1"/>
    <col min="21" max="21" width="12.42578125" style="71" customWidth="1"/>
    <col min="22" max="24" width="20.7109375" style="71" hidden="1" customWidth="1" outlineLevel="1"/>
    <col min="25" max="25" width="12.85546875" style="71" customWidth="1" collapsed="1"/>
    <col min="26" max="28" width="20.7109375" style="71" hidden="1" customWidth="1" outlineLevel="1"/>
    <col min="29" max="29" width="10.28515625" style="71" customWidth="1" collapsed="1"/>
    <col min="30" max="31" width="20.7109375" style="71" hidden="1" customWidth="1" outlineLevel="1"/>
    <col min="32" max="32" width="3.28515625" style="71" hidden="1" customWidth="1" outlineLevel="1"/>
    <col min="33" max="33" width="13.140625" style="71" customWidth="1" collapsed="1"/>
    <col min="34" max="34" width="12.140625" style="71" customWidth="1"/>
    <col min="35" max="35" width="11.7109375" style="72" customWidth="1"/>
    <col min="36" max="36" width="10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>
        <f>IF(ISERROR(AH9/$AH$79),"-",AH9/$AH$79)</f>
        <v>0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>
        <f>IF(ISERROR(AH10/$AH$79),"-",AH10/$AH$79)</f>
        <v>0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IF(ISERROR(AH11/$AH$79),0,AH11/$AH$79)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>
        <f>IF(ISERROR(AH13/$AH$79),"-",AH13/$AH$79)</f>
        <v>0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>
        <f>IF(ISERROR(AH14/$AH$79),"-",AH14/$AH$79)</f>
        <v>0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IF(ISERROR(AH15/$AH$79),0,AH15/$AH$79)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IF(ISERROR(AH17/$AH$79),"-",AH17/$AH$79)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IF(ISERROR(AH18/$AH$79),"-",AH18/$AH$79)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IF(ISERROR(AH19/$AH$79),0,AH19/$AH$79)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IF(ISERROR(AH21/$AH$79),"-",AH21/$AH$79)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>
        <f>IF(ISERROR(AH22/$AH$79),"-",AH22/$AH$79)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IF(ISERROR(AH23/$AH$79),0,AH23/$AH$79)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IF(ISERROR(AH25/$AH$79),"-",AH25/$AH$79)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IF(ISERROR(AH26/$AH$79),"-",AH26/$AH$79)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IF(ISERROR(AH27/$AH$79),0,AH27/$AH$79)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>
        <f>IF(ISERROR(AH29/$AH$79),"-",AH29/$AH$79)</f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>
        <f>IF(ISERROR(AH30/$AH$79),"-",AH30/$AH$79)</f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IF(ISERROR(AH31/$AH$79),0,AH31/$AH$79)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IF(ISERROR(AH33/$AH$79),"-",AH33/$AH$79)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>
        <f>IF(ISERROR(AH34/$AH$79),"-",AH34/$AH$79)</f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IF(ISERROR(AH35/$AH$79),0,AH35/$AH$79)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IF(ISERROR(AH37/$AH$79),"-",AH37/$AH$79)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>
        <f>IF(ISERROR(AH38/$AH$79),"-",AH38/$AH$79)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IF(ISERROR(AH39/$AH$79),0,AH39/$AH$79)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IF(ISERROR(AH41/$AH$79),"-",AH41/$AH$79)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IF(ISERROR(AH42/$AH$79),"-",AH42/$AH$79)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IF(ISERROR(AH43/$AH$79),0,AH43/$AH$79)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>
        <f>IF(ISERROR(AH45/$AH$79),"-",AH45/$AH$79)</f>
        <v>0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>
        <f>IF(ISERROR(AH46/$AH$79),"-",AH46/$AH$79)</f>
        <v>0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IF(ISERROR(AH47/$AH$79),0,AH47/$AH$79)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>
        <f>IF(ISERROR(AH49/$AH$79),"-",AH49/$AH$79)</f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>IF(ISERROR(AH50/$AH$79),"-",AH50/$AH$79)</f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IF(ISERROR(AH51/$AH$79),0,AH51/$AH$79)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IF(ISERROR(AH53/$AH$79),"-",AH53/$AH$79)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IF(ISERROR(AH54/$AH$79),"-",AH54/$AH$79)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IF(ISERROR(AH55/$AH$79),0,AH55/$AH$79)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>
        <f>IF(ISERROR(AH57/$AH$79),"-",AH57/$AH$79)</f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IF(ISERROR(AH58/$AH$79),"-",AH58/$AH$79)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IF(ISERROR(AH59/$AH$79),0,AH59/$AH$79)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>
        <f>IF(ISERROR(AH61/$AH$79),"-",AH61/$AH$79)</f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IF(ISERROR(AH62/$AH$79),"-",AH62/$AH$79)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IF(ISERROR(AH63/$AH$79),0,AH63/$AH$79)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>
        <f>IF(ISERROR(AH65/$AH$79),"-",AH65/$AH$79)</f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IF(ISERROR(AH66/$AH$79),"-",AH66/$AH$79)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IF(ISERROR(AH67/$AH$79),0,AH67/$AH$79)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>
        <f>IF(ISERROR(AH69/$AH$79),"-",AH69/$AH$79)</f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IF(ISERROR(AH70/$AH$79),"-",AH70/$AH$79)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IF(ISERROR(AH71/$AH$79),0,AH71/$AH$79)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1408883000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87470778</v>
      </c>
      <c r="L73" s="57" t="s">
        <v>326</v>
      </c>
      <c r="M73" s="49"/>
      <c r="N73" s="61"/>
      <c r="O73" s="49"/>
      <c r="P73" s="62"/>
      <c r="Q73" s="62"/>
      <c r="R73" s="30">
        <v>2312723</v>
      </c>
      <c r="S73" s="30">
        <v>2312723</v>
      </c>
      <c r="T73" s="30">
        <v>10100723</v>
      </c>
      <c r="U73" s="19">
        <f>SUM(R73:T73)</f>
        <v>14726169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14726169</v>
      </c>
      <c r="AI73" s="31">
        <f>IF(ISERROR(AH73/J72),0,AH73/J72)</f>
        <v>1.0452371843510071E-2</v>
      </c>
      <c r="AJ73" s="31">
        <f>IF(ISERROR(AH73/$AH$79),"-",AH73/$AH$79)</f>
        <v>0.65709554874411902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44"/>
      <c r="H74" s="54"/>
      <c r="I74" s="56"/>
      <c r="J74" s="28"/>
      <c r="K74" s="60">
        <f>5410976+156145336</f>
        <v>161556312</v>
      </c>
      <c r="L74" s="57" t="s">
        <v>97</v>
      </c>
      <c r="M74" s="49"/>
      <c r="N74" s="61"/>
      <c r="O74" s="49"/>
      <c r="P74" s="62"/>
      <c r="Q74" s="62"/>
      <c r="R74" s="30"/>
      <c r="S74" s="30">
        <f>2364532+5236000</f>
        <v>7600532</v>
      </c>
      <c r="T74" s="30">
        <v>84300</v>
      </c>
      <c r="U74" s="19">
        <f t="shared" ref="U74:U76" si="16">SUM(R74:T74)</f>
        <v>7684832</v>
      </c>
      <c r="V74" s="30"/>
      <c r="W74" s="30"/>
      <c r="X74" s="30"/>
      <c r="Y74" s="19">
        <f t="shared" ref="Y74:Y76" si="17">SUM(V74:X74)</f>
        <v>0</v>
      </c>
      <c r="Z74" s="30"/>
      <c r="AA74" s="30"/>
      <c r="AB74" s="30"/>
      <c r="AC74" s="19">
        <f t="shared" ref="AC74:AC76" si="18">SUM(Z74:AB74)</f>
        <v>0</v>
      </c>
      <c r="AD74" s="30"/>
      <c r="AE74" s="30">
        <v>0</v>
      </c>
      <c r="AF74" s="30">
        <v>0</v>
      </c>
      <c r="AG74" s="19">
        <f t="shared" ref="AG74:AG76" si="19">SUM(AD74:AF74)</f>
        <v>0</v>
      </c>
      <c r="AH74" s="19">
        <f t="shared" ref="AH74:AH76" si="20">SUM(U74,Y74,AC74,AG74)</f>
        <v>7684832</v>
      </c>
      <c r="AI74" s="31">
        <f t="shared" ref="AI74:AI76" si="21">IF(ISERROR(AH74/J73),0,AH74/J73)</f>
        <v>0</v>
      </c>
      <c r="AJ74" s="31">
        <f t="shared" ref="AJ74:AJ76" si="22">IF(ISERROR(AH74/$AH$79),"-",AH74/$AH$79)</f>
        <v>0.34290445125588098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ht="24.95" customHeight="1" outlineLevel="1" x14ac:dyDescent="0.25">
      <c r="A75" s="25">
        <v>3</v>
      </c>
      <c r="B75" s="25"/>
      <c r="C75" s="51"/>
      <c r="D75" s="52"/>
      <c r="E75" s="44"/>
      <c r="F75" s="44"/>
      <c r="G75" s="44"/>
      <c r="H75" s="54"/>
      <c r="I75" s="56"/>
      <c r="J75" s="28"/>
      <c r="K75" s="60">
        <v>450000000</v>
      </c>
      <c r="L75" s="57" t="s">
        <v>356</v>
      </c>
      <c r="M75" s="49"/>
      <c r="N75" s="61"/>
      <c r="O75" s="49"/>
      <c r="P75" s="62"/>
      <c r="Q75" s="62"/>
      <c r="R75" s="30"/>
      <c r="S75" s="30"/>
      <c r="T75" s="30"/>
      <c r="U75" s="19">
        <f t="shared" si="16"/>
        <v>0</v>
      </c>
      <c r="V75" s="30"/>
      <c r="W75" s="30"/>
      <c r="X75" s="30"/>
      <c r="Y75" s="19">
        <f t="shared" si="17"/>
        <v>0</v>
      </c>
      <c r="Z75" s="30"/>
      <c r="AA75" s="30"/>
      <c r="AB75" s="30"/>
      <c r="AC75" s="19">
        <f t="shared" si="18"/>
        <v>0</v>
      </c>
      <c r="AD75" s="30"/>
      <c r="AE75" s="30">
        <v>0</v>
      </c>
      <c r="AF75" s="30">
        <v>0</v>
      </c>
      <c r="AG75" s="19">
        <f t="shared" si="19"/>
        <v>0</v>
      </c>
      <c r="AH75" s="19">
        <f t="shared" si="20"/>
        <v>0</v>
      </c>
      <c r="AI75" s="31">
        <f t="shared" si="21"/>
        <v>0</v>
      </c>
      <c r="AJ75" s="31">
        <f t="shared" si="22"/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ht="24.95" customHeight="1" outlineLevel="1" x14ac:dyDescent="0.25">
      <c r="A76" s="25">
        <v>4</v>
      </c>
      <c r="B76" s="25"/>
      <c r="C76" s="51"/>
      <c r="D76" s="52"/>
      <c r="E76" s="44"/>
      <c r="F76" s="44"/>
      <c r="G76" s="44"/>
      <c r="H76" s="54"/>
      <c r="I76" s="56"/>
      <c r="J76" s="28"/>
      <c r="K76" s="60"/>
      <c r="L76" s="57"/>
      <c r="M76" s="49"/>
      <c r="N76" s="61"/>
      <c r="O76" s="49"/>
      <c r="P76" s="62"/>
      <c r="Q76" s="62"/>
      <c r="R76" s="30"/>
      <c r="S76" s="30"/>
      <c r="T76" s="30"/>
      <c r="U76" s="19">
        <f t="shared" si="16"/>
        <v>0</v>
      </c>
      <c r="V76" s="30"/>
      <c r="W76" s="30"/>
      <c r="X76" s="30"/>
      <c r="Y76" s="19">
        <f t="shared" si="17"/>
        <v>0</v>
      </c>
      <c r="Z76" s="30"/>
      <c r="AA76" s="30"/>
      <c r="AB76" s="30"/>
      <c r="AC76" s="19">
        <f t="shared" si="18"/>
        <v>0</v>
      </c>
      <c r="AD76" s="30"/>
      <c r="AE76" s="30">
        <v>0</v>
      </c>
      <c r="AF76" s="30">
        <v>0</v>
      </c>
      <c r="AG76" s="19">
        <f t="shared" si="19"/>
        <v>0</v>
      </c>
      <c r="AH76" s="19">
        <f t="shared" si="20"/>
        <v>0</v>
      </c>
      <c r="AI76" s="31">
        <f t="shared" si="21"/>
        <v>0</v>
      </c>
      <c r="AJ76" s="31">
        <f t="shared" si="22"/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ht="24.95" customHeight="1" outlineLevel="1" x14ac:dyDescent="0.25">
      <c r="A77" s="25">
        <v>5</v>
      </c>
      <c r="B77" s="25"/>
      <c r="C77" s="51"/>
      <c r="D77" s="52"/>
      <c r="E77" s="44"/>
      <c r="F77" s="44"/>
      <c r="G77" s="63"/>
      <c r="H77" s="54"/>
      <c r="I77" s="56"/>
      <c r="J77" s="28"/>
      <c r="K77" s="60"/>
      <c r="L77" s="57"/>
      <c r="M77" s="49"/>
      <c r="N77" s="61"/>
      <c r="O77" s="49"/>
      <c r="P77" s="62"/>
      <c r="Q77" s="62"/>
      <c r="R77" s="30"/>
      <c r="S77" s="30"/>
      <c r="T77" s="30"/>
      <c r="U77" s="19">
        <f>SUM(R77:T77)</f>
        <v>0</v>
      </c>
      <c r="V77" s="30"/>
      <c r="W77" s="30"/>
      <c r="X77" s="30"/>
      <c r="Y77" s="19">
        <f>SUM(V77:X77)</f>
        <v>0</v>
      </c>
      <c r="Z77" s="30"/>
      <c r="AA77" s="30"/>
      <c r="AB77" s="30"/>
      <c r="AC77" s="19">
        <f>SUM(Z77:AB77)</f>
        <v>0</v>
      </c>
      <c r="AD77" s="30"/>
      <c r="AE77" s="30">
        <v>0</v>
      </c>
      <c r="AF77" s="30">
        <v>0</v>
      </c>
      <c r="AG77" s="19">
        <f>SUM(AD77:AF77)</f>
        <v>0</v>
      </c>
      <c r="AH77" s="19">
        <f>SUM(U77,Y77,AC77,AG77)</f>
        <v>0</v>
      </c>
      <c r="AI77" s="31">
        <f>IF(ISERROR(AH77/J73),0,AH77/J73)</f>
        <v>0</v>
      </c>
      <c r="AJ77" s="31">
        <f>IF(ISERROR(AH77/$AH$79),"-",AH77/$AH$79)</f>
        <v>0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s="39" customFormat="1" ht="24.95" customHeight="1" x14ac:dyDescent="0.25">
      <c r="A78" s="33" t="s">
        <v>75</v>
      </c>
      <c r="B78" s="33"/>
      <c r="C78" s="33"/>
      <c r="D78" s="33"/>
      <c r="E78" s="33"/>
      <c r="F78" s="33"/>
      <c r="G78" s="33"/>
      <c r="H78" s="33"/>
      <c r="I78" s="33"/>
      <c r="J78" s="34">
        <f>J72</f>
        <v>1408883000</v>
      </c>
      <c r="K78" s="34">
        <f>SUM(K73:K77)</f>
        <v>699027090</v>
      </c>
      <c r="L78" s="35"/>
      <c r="M78" s="34">
        <f>SUM(M73:M73)</f>
        <v>0</v>
      </c>
      <c r="N78" s="34">
        <f>SUM(N73:N73)</f>
        <v>0</v>
      </c>
      <c r="O78" s="34">
        <f>SUM(O73:O73)</f>
        <v>0</v>
      </c>
      <c r="P78" s="36"/>
      <c r="Q78" s="37"/>
      <c r="R78" s="34">
        <f t="shared" ref="R78:AH78" si="23">SUM(R73:R77)</f>
        <v>2312723</v>
      </c>
      <c r="S78" s="34">
        <f t="shared" si="23"/>
        <v>9913255</v>
      </c>
      <c r="T78" s="34">
        <f t="shared" si="23"/>
        <v>10185023</v>
      </c>
      <c r="U78" s="34">
        <f t="shared" si="23"/>
        <v>22411001</v>
      </c>
      <c r="V78" s="34">
        <f t="shared" si="23"/>
        <v>0</v>
      </c>
      <c r="W78" s="34">
        <f t="shared" si="23"/>
        <v>0</v>
      </c>
      <c r="X78" s="34">
        <f t="shared" si="23"/>
        <v>0</v>
      </c>
      <c r="Y78" s="34">
        <f t="shared" si="23"/>
        <v>0</v>
      </c>
      <c r="Z78" s="34">
        <f t="shared" si="23"/>
        <v>0</v>
      </c>
      <c r="AA78" s="34">
        <f t="shared" si="23"/>
        <v>0</v>
      </c>
      <c r="AB78" s="34">
        <f t="shared" si="23"/>
        <v>0</v>
      </c>
      <c r="AC78" s="34">
        <f t="shared" si="23"/>
        <v>0</v>
      </c>
      <c r="AD78" s="34">
        <f t="shared" si="23"/>
        <v>0</v>
      </c>
      <c r="AE78" s="34">
        <f t="shared" si="23"/>
        <v>0</v>
      </c>
      <c r="AF78" s="34">
        <f t="shared" si="23"/>
        <v>0</v>
      </c>
      <c r="AG78" s="34">
        <f t="shared" si="23"/>
        <v>0</v>
      </c>
      <c r="AH78" s="34">
        <f t="shared" si="23"/>
        <v>22411001</v>
      </c>
      <c r="AI78" s="38">
        <f>IF(ISERROR(AH78/J78),0,AH78/J78)</f>
        <v>1.5906928396467273E-2</v>
      </c>
      <c r="AJ78" s="38">
        <f>IF(ISERROR(AH78/$AH$79),0,AH78/$AH$79)</f>
        <v>1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s="67" customFormat="1" ht="44.25" customHeight="1" x14ac:dyDescent="0.25">
      <c r="A79" s="64" t="str">
        <f>"TOTAL ASIG."&amp;" "&amp;$A$5</f>
        <v>TOTAL ASIG. 24-09-003 "Elige Vivir Sano"</v>
      </c>
      <c r="B79" s="64"/>
      <c r="C79" s="64"/>
      <c r="D79" s="64"/>
      <c r="E79" s="64"/>
      <c r="F79" s="64"/>
      <c r="G79" s="64"/>
      <c r="H79" s="64"/>
      <c r="I79" s="64"/>
      <c r="J79" s="65">
        <f>SUM(J11,J15,J19,J23,J27,J31,J35,J39,J43,J47,J51,J55,J59,J63,J67,J71,J78)</f>
        <v>1408883000</v>
      </c>
      <c r="K79" s="65">
        <f>+K11+K15+K19+K23+K27+K31+K35+K39+K43+K47+K51+K55+K71+K59+K63+K78</f>
        <v>699027090</v>
      </c>
      <c r="L79" s="98"/>
      <c r="M79" s="65">
        <f>+M11+M15+M19+M23+M27+M31+M35+M39+M43+M47+M51+M55+M71+M59+M63+M78</f>
        <v>0</v>
      </c>
      <c r="N79" s="65">
        <f>+N11+N15+N19+N23+N27+N31+N35+N39+N43+N47+N51+N55+N71+N59+N63+N78</f>
        <v>0</v>
      </c>
      <c r="O79" s="65">
        <f>+O11+O15+O19+O23+O27+O31+O35+O39+O43+O47+O51+O55+O71+O59+O63+O78</f>
        <v>0</v>
      </c>
      <c r="P79" s="99"/>
      <c r="Q79" s="100"/>
      <c r="R79" s="65">
        <f t="shared" ref="R79:AH79" si="24">+R11+R15+R19+R23+R27+R31+R35+R39+R43+R47+R51+R55+R71+R59+R63+R78</f>
        <v>2312723</v>
      </c>
      <c r="S79" s="65">
        <f t="shared" si="24"/>
        <v>9913255</v>
      </c>
      <c r="T79" s="65">
        <f t="shared" si="24"/>
        <v>10185023</v>
      </c>
      <c r="U79" s="65">
        <f t="shared" si="24"/>
        <v>22411001</v>
      </c>
      <c r="V79" s="65">
        <f t="shared" si="24"/>
        <v>0</v>
      </c>
      <c r="W79" s="65">
        <f t="shared" si="24"/>
        <v>0</v>
      </c>
      <c r="X79" s="65">
        <f t="shared" si="24"/>
        <v>0</v>
      </c>
      <c r="Y79" s="65">
        <f t="shared" si="24"/>
        <v>0</v>
      </c>
      <c r="Z79" s="65">
        <f t="shared" si="24"/>
        <v>0</v>
      </c>
      <c r="AA79" s="65">
        <f t="shared" si="24"/>
        <v>0</v>
      </c>
      <c r="AB79" s="65">
        <f t="shared" si="24"/>
        <v>0</v>
      </c>
      <c r="AC79" s="65">
        <f t="shared" si="24"/>
        <v>0</v>
      </c>
      <c r="AD79" s="65">
        <f t="shared" si="24"/>
        <v>0</v>
      </c>
      <c r="AE79" s="65">
        <f t="shared" si="24"/>
        <v>0</v>
      </c>
      <c r="AF79" s="65">
        <f t="shared" si="24"/>
        <v>0</v>
      </c>
      <c r="AG79" s="65">
        <f t="shared" si="24"/>
        <v>0</v>
      </c>
      <c r="AH79" s="65">
        <f t="shared" si="24"/>
        <v>22411001</v>
      </c>
      <c r="AI79" s="66">
        <f>IF(ISERROR(AH79/J79),0,AH79/J79)</f>
        <v>1.5906928396467273E-2</v>
      </c>
      <c r="AJ79" s="66">
        <f>IF(ISERROR(AH79/$AH$79),0,AH79/$AH$79)</f>
        <v>1</v>
      </c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</row>
    <row r="82" spans="1:106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106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</row>
    <row r="84" spans="1:106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106" x14ac:dyDescent="0.25"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106" x14ac:dyDescent="0.25"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106" x14ac:dyDescent="0.25"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106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106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106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106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106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106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4" spans="1:106" x14ac:dyDescent="0.25">
      <c r="A94" s="6"/>
      <c r="J94" s="69"/>
      <c r="R94" s="69"/>
      <c r="S94" s="69"/>
      <c r="T94" s="69"/>
      <c r="V94" s="69"/>
      <c r="W94" s="69"/>
      <c r="X94" s="69"/>
      <c r="Z94" s="69"/>
      <c r="AA94" s="69"/>
      <c r="AB94" s="69"/>
      <c r="AD94" s="69"/>
      <c r="AE94" s="69"/>
      <c r="AF94" s="69"/>
    </row>
    <row r="95" spans="1:106" x14ac:dyDescent="0.25">
      <c r="A95" s="6"/>
      <c r="J95" s="69"/>
      <c r="R95" s="69"/>
      <c r="S95" s="69"/>
      <c r="T95" s="69"/>
      <c r="V95" s="69"/>
      <c r="W95" s="69"/>
      <c r="X95" s="69"/>
      <c r="Z95" s="69"/>
      <c r="AA95" s="69"/>
      <c r="AB95" s="69"/>
      <c r="AD95" s="69"/>
      <c r="AE95" s="69"/>
      <c r="AF95" s="69"/>
    </row>
    <row r="96" spans="1:106" x14ac:dyDescent="0.25">
      <c r="A96" s="6"/>
      <c r="J96" s="69"/>
      <c r="R96" s="69"/>
      <c r="S96" s="69"/>
      <c r="T96" s="69"/>
      <c r="V96" s="69"/>
      <c r="W96" s="69"/>
      <c r="X96" s="69"/>
      <c r="Z96" s="69"/>
      <c r="AA96" s="69"/>
      <c r="AB96" s="69"/>
      <c r="AD96" s="69"/>
      <c r="AE96" s="69"/>
      <c r="AF96" s="69"/>
    </row>
    <row r="98" spans="5:5" x14ac:dyDescent="0.25">
      <c r="E98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9:I79"/>
    <mergeCell ref="A68:E68"/>
    <mergeCell ref="J69:J70"/>
    <mergeCell ref="A71:I71"/>
    <mergeCell ref="A72:E72"/>
    <mergeCell ref="J72:J77"/>
    <mergeCell ref="A78:I78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A3CCD40-F0CA-4407-89E1-C8A125C3BA3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297F447-4BAB-4EF2-A489-C089B62D58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A3759A-9A35-42D0-8964-5B3E96B4A8D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7982F46C-6786-400F-AC6D-DCD978D3EB49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CE29D16E-8938-417A-95C9-F4A91D8818EE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7 E73:G77 N73:N77" xr:uid="{2E57963F-7C58-4C42-ABD2-3A11375DE4B6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7" xr:uid="{BE2B089E-EFBB-45D1-832F-4ED147F5F39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7 R73:T77 Z73:AB77 V73:X77 M73:M77" xr:uid="{4A4C1D79-6EED-48EB-A715-16ED8A4B2B8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B723-3EE8-453E-9EC0-81B40F88174A}">
  <sheetPr>
    <tabColor rgb="FF33CCFF"/>
    <pageSetUpPr fitToPage="1"/>
  </sheetPr>
  <dimension ref="A1:Y42"/>
  <sheetViews>
    <sheetView zoomScale="80" zoomScaleNormal="80" workbookViewId="0">
      <selection activeCell="Y33" sqref="Y33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5.85546875" style="71" bestFit="1" customWidth="1"/>
    <col min="3" max="3" width="12.140625" style="68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0.7109375" style="71" customWidth="1" outlineLevel="1"/>
    <col min="8" max="9" width="11.42578125" style="71" customWidth="1" outlineLevel="1"/>
    <col min="10" max="10" width="12.42578125" style="71" customWidth="1"/>
    <col min="11" max="11" width="14.5703125" style="71" hidden="1" customWidth="1" outlineLevel="1"/>
    <col min="12" max="13" width="15.7109375" style="71" hidden="1" customWidth="1" outlineLevel="1"/>
    <col min="14" max="14" width="12" style="71" customWidth="1" collapsed="1"/>
    <col min="15" max="17" width="15.7109375" style="71" hidden="1" customWidth="1" outlineLevel="1"/>
    <col min="18" max="18" width="12.14062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1.7109375" style="71" customWidth="1" collapsed="1"/>
    <col min="23" max="23" width="11.5703125" style="71" customWidth="1"/>
    <col min="24" max="24" width="12.7109375" style="89" customWidth="1"/>
    <col min="25" max="25" width="13.285156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88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+'24-09-003 Ind. EVS'!J11</f>
        <v>0</v>
      </c>
      <c r="C8" s="59">
        <f>+'24-09-003 Ind. EVS'!K11</f>
        <v>0</v>
      </c>
      <c r="D8" s="59">
        <f>+'24-09-003 Ind. EVS'!M11</f>
        <v>0</v>
      </c>
      <c r="E8" s="59">
        <f>+'24-09-003 Ind. EVS'!N11</f>
        <v>0</v>
      </c>
      <c r="F8" s="59">
        <f>+'24-09-003 Ind. EVS'!O11</f>
        <v>0</v>
      </c>
      <c r="G8" s="59">
        <f>+'24-09-003 Ind. EVS'!R11</f>
        <v>0</v>
      </c>
      <c r="H8" s="59">
        <f>+'24-09-003 Ind. EVS'!S11</f>
        <v>0</v>
      </c>
      <c r="I8" s="59">
        <f>+'24-09-003 Ind. EVS'!T11</f>
        <v>0</v>
      </c>
      <c r="J8" s="59">
        <f>+'24-09-003 Ind. EVS'!U11</f>
        <v>0</v>
      </c>
      <c r="K8" s="59">
        <f>+'24-09-003 Ind. EVS'!V11</f>
        <v>0</v>
      </c>
      <c r="L8" s="59">
        <f>+'24-09-003 Ind. EVS'!W11</f>
        <v>0</v>
      </c>
      <c r="M8" s="59">
        <f>+'24-09-003 Ind. EVS'!X11</f>
        <v>0</v>
      </c>
      <c r="N8" s="59">
        <f>+'24-09-003 Ind. EVS'!Y11</f>
        <v>0</v>
      </c>
      <c r="O8" s="59">
        <f>+'24-09-003 Ind. EVS'!Z11</f>
        <v>0</v>
      </c>
      <c r="P8" s="59">
        <f>+'24-09-003 Ind. EVS'!AA11</f>
        <v>0</v>
      </c>
      <c r="Q8" s="59">
        <f>+'24-09-003 Ind. EVS'!AB11</f>
        <v>0</v>
      </c>
      <c r="R8" s="59">
        <f>+'24-09-003 Ind. EVS'!AC11</f>
        <v>0</v>
      </c>
      <c r="S8" s="59">
        <f>+'24-09-003 Ind. EVS'!AD11</f>
        <v>0</v>
      </c>
      <c r="T8" s="59">
        <f>+'24-09-003 Ind. EVS'!AE11</f>
        <v>0</v>
      </c>
      <c r="U8" s="59">
        <f>+'24-09-003 Ind. EVS'!AF11</f>
        <v>0</v>
      </c>
      <c r="V8" s="59">
        <f>+'24-09-003 Ind. EVS'!AG11</f>
        <v>0</v>
      </c>
      <c r="W8" s="59">
        <f>+'24-09-003 Ind. EVS'!AH11</f>
        <v>0</v>
      </c>
      <c r="X8" s="84">
        <f>+'24-09-003 Ind. EVS'!AI11</f>
        <v>0</v>
      </c>
      <c r="Y8" s="84">
        <f>+'24-09-003 Ind. EVS'!AJ11</f>
        <v>0</v>
      </c>
    </row>
    <row r="9" spans="1:25" ht="24.75" hidden="1" customHeight="1" x14ac:dyDescent="0.25">
      <c r="A9" s="83" t="s">
        <v>46</v>
      </c>
      <c r="B9" s="59">
        <f>+'24-09-003 Ind. EVS'!J15</f>
        <v>0</v>
      </c>
      <c r="C9" s="59">
        <f>+'24-09-003 Ind. EVS'!K15</f>
        <v>0</v>
      </c>
      <c r="D9" s="59">
        <f>+'24-09-003 Ind. EVS'!M15</f>
        <v>0</v>
      </c>
      <c r="E9" s="59">
        <f>+'24-09-003 Ind. EVS'!N15</f>
        <v>0</v>
      </c>
      <c r="F9" s="59">
        <f>+'24-09-003 Ind. EVS'!O15</f>
        <v>0</v>
      </c>
      <c r="G9" s="59">
        <f>+'24-09-003 Ind. EVS'!R15</f>
        <v>0</v>
      </c>
      <c r="H9" s="59">
        <f>+'24-09-003 Ind. EVS'!S15</f>
        <v>0</v>
      </c>
      <c r="I9" s="59">
        <f>+'24-09-003 Ind. EVS'!T15</f>
        <v>0</v>
      </c>
      <c r="J9" s="59">
        <f>+'24-09-003 Ind. EVS'!U15</f>
        <v>0</v>
      </c>
      <c r="K9" s="59">
        <f>+'24-09-003 Ind. EVS'!V15</f>
        <v>0</v>
      </c>
      <c r="L9" s="59">
        <f>+'24-09-003 Ind. EVS'!W15</f>
        <v>0</v>
      </c>
      <c r="M9" s="59">
        <f>+'24-09-003 Ind. EVS'!X15</f>
        <v>0</v>
      </c>
      <c r="N9" s="59">
        <f>+'24-09-003 Ind. EVS'!Y15</f>
        <v>0</v>
      </c>
      <c r="O9" s="59">
        <f>+'24-09-003 Ind. EVS'!Z15</f>
        <v>0</v>
      </c>
      <c r="P9" s="59">
        <f>+'24-09-003 Ind. EVS'!AA15</f>
        <v>0</v>
      </c>
      <c r="Q9" s="59">
        <f>+'24-09-003 Ind. EVS'!AB15</f>
        <v>0</v>
      </c>
      <c r="R9" s="59">
        <f>+'24-09-003 Ind. EVS'!AC15</f>
        <v>0</v>
      </c>
      <c r="S9" s="59">
        <f>+'24-09-003 Ind. EVS'!AD15</f>
        <v>0</v>
      </c>
      <c r="T9" s="59">
        <f>+'24-09-003 Ind. EVS'!AE15</f>
        <v>0</v>
      </c>
      <c r="U9" s="59">
        <f>+'24-09-003 Ind. EVS'!AF15</f>
        <v>0</v>
      </c>
      <c r="V9" s="59">
        <f>+'24-09-003 Ind. EVS'!AG15</f>
        <v>0</v>
      </c>
      <c r="W9" s="59">
        <f>+'24-09-003 Ind. EVS'!AH15</f>
        <v>0</v>
      </c>
      <c r="X9" s="84">
        <f>+'24-09-003 Ind. EVS'!AI15</f>
        <v>0</v>
      </c>
      <c r="Y9" s="84">
        <f>+'24-09-003 Ind. EVS'!AJ15</f>
        <v>0</v>
      </c>
    </row>
    <row r="10" spans="1:25" ht="24.75" hidden="1" customHeight="1" x14ac:dyDescent="0.25">
      <c r="A10" s="83" t="s">
        <v>48</v>
      </c>
      <c r="B10" s="59">
        <f>+'24-09-003 Ind. EVS'!J19</f>
        <v>0</v>
      </c>
      <c r="C10" s="59">
        <f>+'24-09-003 Ind. EVS'!K19</f>
        <v>0</v>
      </c>
      <c r="D10" s="59">
        <f>+'24-09-003 Ind. EVS'!M19</f>
        <v>0</v>
      </c>
      <c r="E10" s="59">
        <f>+'24-09-003 Ind. EVS'!N19</f>
        <v>0</v>
      </c>
      <c r="F10" s="59">
        <f>+'24-09-003 Ind. EVS'!O19</f>
        <v>0</v>
      </c>
      <c r="G10" s="59">
        <f>+'24-09-003 Ind. EVS'!R19</f>
        <v>0</v>
      </c>
      <c r="H10" s="59">
        <f>+'24-09-003 Ind. EVS'!S19</f>
        <v>0</v>
      </c>
      <c r="I10" s="59">
        <f>+'24-09-003 Ind. EVS'!T19</f>
        <v>0</v>
      </c>
      <c r="J10" s="59">
        <f>+'24-09-003 Ind. EVS'!U19</f>
        <v>0</v>
      </c>
      <c r="K10" s="59">
        <f>+'24-09-003 Ind. EVS'!V19</f>
        <v>0</v>
      </c>
      <c r="L10" s="59">
        <f>+'24-09-003 Ind. EVS'!W19</f>
        <v>0</v>
      </c>
      <c r="M10" s="59">
        <f>+'24-09-003 Ind. EVS'!X19</f>
        <v>0</v>
      </c>
      <c r="N10" s="59">
        <f>+'24-09-003 Ind. EVS'!Y19</f>
        <v>0</v>
      </c>
      <c r="O10" s="59">
        <f>+'24-09-003 Ind. EVS'!Z19</f>
        <v>0</v>
      </c>
      <c r="P10" s="59">
        <f>+'24-09-003 Ind. EVS'!AA19</f>
        <v>0</v>
      </c>
      <c r="Q10" s="59">
        <f>+'24-09-003 Ind. EVS'!AB19</f>
        <v>0</v>
      </c>
      <c r="R10" s="59">
        <f>+'24-09-003 Ind. EVS'!AC19</f>
        <v>0</v>
      </c>
      <c r="S10" s="59">
        <f>+'24-09-003 Ind. EVS'!AD19</f>
        <v>0</v>
      </c>
      <c r="T10" s="59">
        <f>+'24-09-003 Ind. EVS'!AE19</f>
        <v>0</v>
      </c>
      <c r="U10" s="59">
        <f>+'24-09-003 Ind. EVS'!AF19</f>
        <v>0</v>
      </c>
      <c r="V10" s="59">
        <f>+'24-09-003 Ind. EVS'!AG19</f>
        <v>0</v>
      </c>
      <c r="W10" s="59">
        <f>+'24-09-003 Ind. EVS'!AH19</f>
        <v>0</v>
      </c>
      <c r="X10" s="84">
        <f>+'24-09-003 Ind. EVS'!AI19</f>
        <v>0</v>
      </c>
      <c r="Y10" s="84">
        <f>+'24-09-003 Ind. EVS'!AJ19</f>
        <v>0</v>
      </c>
    </row>
    <row r="11" spans="1:25" ht="24.75" hidden="1" customHeight="1" x14ac:dyDescent="0.25">
      <c r="A11" s="83" t="s">
        <v>50</v>
      </c>
      <c r="B11" s="59">
        <f>+'24-09-003 Ind. EVS'!J23</f>
        <v>0</v>
      </c>
      <c r="C11" s="59">
        <f>+'24-09-003 Ind. EVS'!K23</f>
        <v>0</v>
      </c>
      <c r="D11" s="59">
        <f>+'24-09-003 Ind. EVS'!M23</f>
        <v>0</v>
      </c>
      <c r="E11" s="59">
        <f>+'24-09-003 Ind. EVS'!N23</f>
        <v>0</v>
      </c>
      <c r="F11" s="59">
        <f>+'24-09-003 Ind. EVS'!O23</f>
        <v>0</v>
      </c>
      <c r="G11" s="59">
        <f>+'24-09-003 Ind. EVS'!R23</f>
        <v>0</v>
      </c>
      <c r="H11" s="59">
        <f>+'24-09-003 Ind. EVS'!S23</f>
        <v>0</v>
      </c>
      <c r="I11" s="59">
        <f>+'24-09-003 Ind. EVS'!T23</f>
        <v>0</v>
      </c>
      <c r="J11" s="59">
        <f>+'24-09-003 Ind. EVS'!U23</f>
        <v>0</v>
      </c>
      <c r="K11" s="59">
        <f>+'24-09-003 Ind. EVS'!V23</f>
        <v>0</v>
      </c>
      <c r="L11" s="59">
        <f>+'24-09-003 Ind. EVS'!W23</f>
        <v>0</v>
      </c>
      <c r="M11" s="59">
        <f>+'24-09-003 Ind. EVS'!X23</f>
        <v>0</v>
      </c>
      <c r="N11" s="59">
        <f>+'24-09-003 Ind. EVS'!Y23</f>
        <v>0</v>
      </c>
      <c r="O11" s="59">
        <f>+'24-09-003 Ind. EVS'!Z23</f>
        <v>0</v>
      </c>
      <c r="P11" s="59">
        <f>+'24-09-003 Ind. EVS'!AA23</f>
        <v>0</v>
      </c>
      <c r="Q11" s="59">
        <f>+'24-09-003 Ind. EVS'!AB23</f>
        <v>0</v>
      </c>
      <c r="R11" s="59">
        <f>+'24-09-003 Ind. EVS'!AC23</f>
        <v>0</v>
      </c>
      <c r="S11" s="59">
        <f>+'24-09-003 Ind. EVS'!AD23</f>
        <v>0</v>
      </c>
      <c r="T11" s="59">
        <f>+'24-09-003 Ind. EVS'!AE23</f>
        <v>0</v>
      </c>
      <c r="U11" s="59">
        <f>+'24-09-003 Ind. EVS'!AF23</f>
        <v>0</v>
      </c>
      <c r="V11" s="59">
        <f>+'24-09-003 Ind. EVS'!AG23</f>
        <v>0</v>
      </c>
      <c r="W11" s="59">
        <f>+'24-09-003 Ind. EVS'!AH23</f>
        <v>0</v>
      </c>
      <c r="X11" s="84">
        <f>+'24-09-003 Ind. EVS'!AI23</f>
        <v>0</v>
      </c>
      <c r="Y11" s="84">
        <f>+'24-09-003 Ind. EVS'!AJ23</f>
        <v>0</v>
      </c>
    </row>
    <row r="12" spans="1:25" ht="24.75" hidden="1" customHeight="1" x14ac:dyDescent="0.25">
      <c r="A12" s="83" t="s">
        <v>52</v>
      </c>
      <c r="B12" s="59">
        <f>+'24-09-003 Ind. EVS'!J27</f>
        <v>0</v>
      </c>
      <c r="C12" s="59">
        <f>+'24-09-003 Ind. EVS'!K27</f>
        <v>0</v>
      </c>
      <c r="D12" s="59">
        <f>+'24-09-003 Ind. EVS'!M27</f>
        <v>0</v>
      </c>
      <c r="E12" s="59">
        <f>+'24-09-003 Ind. EVS'!N27</f>
        <v>0</v>
      </c>
      <c r="F12" s="59">
        <f>+'24-09-003 Ind. EVS'!O27</f>
        <v>0</v>
      </c>
      <c r="G12" s="59">
        <f>+'24-09-003 Ind. EVS'!R27</f>
        <v>0</v>
      </c>
      <c r="H12" s="59">
        <f>+'24-09-003 Ind. EVS'!S27</f>
        <v>0</v>
      </c>
      <c r="I12" s="59">
        <f>+'24-09-003 Ind. EVS'!T27</f>
        <v>0</v>
      </c>
      <c r="J12" s="59">
        <f>+'24-09-003 Ind. EVS'!U27</f>
        <v>0</v>
      </c>
      <c r="K12" s="59">
        <f>+'24-09-003 Ind. EVS'!V27</f>
        <v>0</v>
      </c>
      <c r="L12" s="59">
        <f>+'24-09-003 Ind. EVS'!W27</f>
        <v>0</v>
      </c>
      <c r="M12" s="59">
        <f>+'24-09-003 Ind. EVS'!X27</f>
        <v>0</v>
      </c>
      <c r="N12" s="59">
        <f>+'24-09-003 Ind. EVS'!Y27</f>
        <v>0</v>
      </c>
      <c r="O12" s="59">
        <f>+'24-09-003 Ind. EVS'!Z27</f>
        <v>0</v>
      </c>
      <c r="P12" s="59">
        <f>+'24-09-003 Ind. EVS'!AA27</f>
        <v>0</v>
      </c>
      <c r="Q12" s="59">
        <f>+'24-09-003 Ind. EVS'!AB27</f>
        <v>0</v>
      </c>
      <c r="R12" s="59">
        <f>+'24-09-003 Ind. EVS'!AC27</f>
        <v>0</v>
      </c>
      <c r="S12" s="59">
        <f>+'24-09-003 Ind. EVS'!AD27</f>
        <v>0</v>
      </c>
      <c r="T12" s="59">
        <f>+'24-09-003 Ind. EVS'!AE27</f>
        <v>0</v>
      </c>
      <c r="U12" s="59">
        <f>+'24-09-003 Ind. EVS'!AF27</f>
        <v>0</v>
      </c>
      <c r="V12" s="59">
        <f>+'24-09-003 Ind. EVS'!AG27</f>
        <v>0</v>
      </c>
      <c r="W12" s="59">
        <f>+'24-09-003 Ind. EVS'!AH27</f>
        <v>0</v>
      </c>
      <c r="X12" s="84">
        <f>+'24-09-003 Ind. EVS'!AI27</f>
        <v>0</v>
      </c>
      <c r="Y12" s="84">
        <f>+'24-09-003 Ind. EVS'!AJ27</f>
        <v>0</v>
      </c>
    </row>
    <row r="13" spans="1:25" ht="24.75" hidden="1" customHeight="1" x14ac:dyDescent="0.25">
      <c r="A13" s="83" t="s">
        <v>54</v>
      </c>
      <c r="B13" s="59">
        <f>+'24-09-003 Ind. EVS'!J31</f>
        <v>0</v>
      </c>
      <c r="C13" s="59">
        <f>+'24-09-003 Ind. EVS'!K31</f>
        <v>0</v>
      </c>
      <c r="D13" s="59">
        <f>+'24-09-003 Ind. EVS'!M31</f>
        <v>0</v>
      </c>
      <c r="E13" s="59">
        <f>+'24-09-003 Ind. EVS'!N31</f>
        <v>0</v>
      </c>
      <c r="F13" s="59">
        <f>+'24-09-003 Ind. EVS'!O31</f>
        <v>0</v>
      </c>
      <c r="G13" s="59">
        <f>+'24-09-003 Ind. EVS'!R31</f>
        <v>0</v>
      </c>
      <c r="H13" s="59">
        <f>+'24-09-003 Ind. EVS'!S31</f>
        <v>0</v>
      </c>
      <c r="I13" s="59">
        <f>+'24-09-003 Ind. EVS'!T31</f>
        <v>0</v>
      </c>
      <c r="J13" s="59">
        <f>+'24-09-003 Ind. EVS'!U31</f>
        <v>0</v>
      </c>
      <c r="K13" s="59">
        <f>+'24-09-003 Ind. EVS'!V31</f>
        <v>0</v>
      </c>
      <c r="L13" s="59">
        <f>+'24-09-003 Ind. EVS'!W31</f>
        <v>0</v>
      </c>
      <c r="M13" s="59">
        <f>+'24-09-003 Ind. EVS'!X31</f>
        <v>0</v>
      </c>
      <c r="N13" s="59">
        <f>+'24-09-003 Ind. EVS'!Y31</f>
        <v>0</v>
      </c>
      <c r="O13" s="59">
        <f>+'24-09-003 Ind. EVS'!Z31</f>
        <v>0</v>
      </c>
      <c r="P13" s="59">
        <f>+'24-09-003 Ind. EVS'!AA31</f>
        <v>0</v>
      </c>
      <c r="Q13" s="59">
        <f>+'24-09-003 Ind. EVS'!AB31</f>
        <v>0</v>
      </c>
      <c r="R13" s="59">
        <f>+'24-09-003 Ind. EVS'!AC31</f>
        <v>0</v>
      </c>
      <c r="S13" s="59">
        <f>+'24-09-003 Ind. EVS'!AD31</f>
        <v>0</v>
      </c>
      <c r="T13" s="59">
        <f>+'24-09-003 Ind. EVS'!AE31</f>
        <v>0</v>
      </c>
      <c r="U13" s="59">
        <f>+'24-09-003 Ind. EVS'!AF31</f>
        <v>0</v>
      </c>
      <c r="V13" s="59">
        <f>+'24-09-003 Ind. EVS'!AG31</f>
        <v>0</v>
      </c>
      <c r="W13" s="59">
        <f>+'24-09-003 Ind. EVS'!AH31</f>
        <v>0</v>
      </c>
      <c r="X13" s="84">
        <f>+'24-09-003 Ind. EVS'!AI31</f>
        <v>0</v>
      </c>
      <c r="Y13" s="84">
        <f>+'24-09-003 Ind. EVS'!AJ31</f>
        <v>0</v>
      </c>
    </row>
    <row r="14" spans="1:25" ht="24.75" hidden="1" customHeight="1" x14ac:dyDescent="0.25">
      <c r="A14" s="83" t="s">
        <v>56</v>
      </c>
      <c r="B14" s="59">
        <f>+'24-09-003 Ind. EVS'!J35</f>
        <v>0</v>
      </c>
      <c r="C14" s="59">
        <f>+'24-09-003 Ind. EVS'!K35</f>
        <v>0</v>
      </c>
      <c r="D14" s="59">
        <f>+'24-09-003 Ind. EVS'!M35</f>
        <v>0</v>
      </c>
      <c r="E14" s="59">
        <f>+'24-09-003 Ind. EVS'!N35</f>
        <v>0</v>
      </c>
      <c r="F14" s="59">
        <f>+'24-09-003 Ind. EVS'!O35</f>
        <v>0</v>
      </c>
      <c r="G14" s="59">
        <f>+'24-09-003 Ind. EVS'!R35</f>
        <v>0</v>
      </c>
      <c r="H14" s="59">
        <f>+'24-09-003 Ind. EVS'!S35</f>
        <v>0</v>
      </c>
      <c r="I14" s="59">
        <f>+'24-09-003 Ind. EVS'!T35</f>
        <v>0</v>
      </c>
      <c r="J14" s="59">
        <f>+'24-09-003 Ind. EVS'!U35</f>
        <v>0</v>
      </c>
      <c r="K14" s="59">
        <f>+'24-09-003 Ind. EVS'!V35</f>
        <v>0</v>
      </c>
      <c r="L14" s="59">
        <f>+'24-09-003 Ind. EVS'!W35</f>
        <v>0</v>
      </c>
      <c r="M14" s="59">
        <f>+'24-09-003 Ind. EVS'!X35</f>
        <v>0</v>
      </c>
      <c r="N14" s="59">
        <f>+'24-09-003 Ind. EVS'!Y35</f>
        <v>0</v>
      </c>
      <c r="O14" s="59">
        <f>+'24-09-003 Ind. EVS'!Z35</f>
        <v>0</v>
      </c>
      <c r="P14" s="59">
        <f>+'24-09-003 Ind. EVS'!AA35</f>
        <v>0</v>
      </c>
      <c r="Q14" s="59">
        <f>+'24-09-003 Ind. EVS'!AB35</f>
        <v>0</v>
      </c>
      <c r="R14" s="59">
        <f>+'24-09-003 Ind. EVS'!AC35</f>
        <v>0</v>
      </c>
      <c r="S14" s="59">
        <f>+'24-09-003 Ind. EVS'!AD35</f>
        <v>0</v>
      </c>
      <c r="T14" s="59">
        <f>+'24-09-003 Ind. EVS'!AE35</f>
        <v>0</v>
      </c>
      <c r="U14" s="59">
        <f>+'24-09-003 Ind. EVS'!AF35</f>
        <v>0</v>
      </c>
      <c r="V14" s="59">
        <f>+'24-09-003 Ind. EVS'!AG35</f>
        <v>0</v>
      </c>
      <c r="W14" s="59">
        <f>+'24-09-003 Ind. EVS'!AH35</f>
        <v>0</v>
      </c>
      <c r="X14" s="84">
        <f>+'24-09-003 Ind. EVS'!AI35</f>
        <v>0</v>
      </c>
      <c r="Y14" s="84">
        <f>+'24-09-003 Ind. EVS'!AJ35</f>
        <v>0</v>
      </c>
    </row>
    <row r="15" spans="1:25" ht="24.75" hidden="1" customHeight="1" x14ac:dyDescent="0.25">
      <c r="A15" s="83" t="s">
        <v>58</v>
      </c>
      <c r="B15" s="59">
        <f>+'24-09-003 Ind. EVS'!J39</f>
        <v>0</v>
      </c>
      <c r="C15" s="59">
        <f>+'24-09-003 Ind. EVS'!K39</f>
        <v>0</v>
      </c>
      <c r="D15" s="59">
        <f>+'24-09-003 Ind. EVS'!M39</f>
        <v>0</v>
      </c>
      <c r="E15" s="59">
        <f>+'24-09-003 Ind. EVS'!N39</f>
        <v>0</v>
      </c>
      <c r="F15" s="59">
        <f>+'24-09-003 Ind. EVS'!O39</f>
        <v>0</v>
      </c>
      <c r="G15" s="59">
        <f>+'24-09-003 Ind. EVS'!R39</f>
        <v>0</v>
      </c>
      <c r="H15" s="59">
        <f>+'24-09-003 Ind. EVS'!S39</f>
        <v>0</v>
      </c>
      <c r="I15" s="59">
        <f>+'24-09-003 Ind. EVS'!T39</f>
        <v>0</v>
      </c>
      <c r="J15" s="59">
        <f>+'24-09-003 Ind. EVS'!U39</f>
        <v>0</v>
      </c>
      <c r="K15" s="59">
        <f>+'24-09-003 Ind. EVS'!V39</f>
        <v>0</v>
      </c>
      <c r="L15" s="59">
        <f>+'24-09-003 Ind. EVS'!W39</f>
        <v>0</v>
      </c>
      <c r="M15" s="59">
        <f>+'24-09-003 Ind. EVS'!X39</f>
        <v>0</v>
      </c>
      <c r="N15" s="59">
        <f>+'24-09-003 Ind. EVS'!Y39</f>
        <v>0</v>
      </c>
      <c r="O15" s="59">
        <f>+'24-09-003 Ind. EVS'!Z39</f>
        <v>0</v>
      </c>
      <c r="P15" s="59">
        <f>+'24-09-003 Ind. EVS'!AA39</f>
        <v>0</v>
      </c>
      <c r="Q15" s="59">
        <f>+'24-09-003 Ind. EVS'!AB39</f>
        <v>0</v>
      </c>
      <c r="R15" s="59">
        <f>+'24-09-003 Ind. EVS'!AC39</f>
        <v>0</v>
      </c>
      <c r="S15" s="59">
        <f>+'24-09-003 Ind. EVS'!AD39</f>
        <v>0</v>
      </c>
      <c r="T15" s="59">
        <f>+'24-09-003 Ind. EVS'!AE39</f>
        <v>0</v>
      </c>
      <c r="U15" s="59">
        <f>+'24-09-003 Ind. EVS'!AF39</f>
        <v>0</v>
      </c>
      <c r="V15" s="59">
        <f>+'24-09-003 Ind. EVS'!AG39</f>
        <v>0</v>
      </c>
      <c r="W15" s="59">
        <f>+'24-09-003 Ind. EVS'!AH39</f>
        <v>0</v>
      </c>
      <c r="X15" s="84">
        <f>+'24-09-003 Ind. EVS'!AI39</f>
        <v>0</v>
      </c>
      <c r="Y15" s="84">
        <f>+'24-09-003 Ind. EVS'!AJ39</f>
        <v>0</v>
      </c>
    </row>
    <row r="16" spans="1:25" ht="24.75" hidden="1" customHeight="1" x14ac:dyDescent="0.25">
      <c r="A16" s="83" t="s">
        <v>60</v>
      </c>
      <c r="B16" s="59">
        <f>+'24-09-003 Ind. EVS'!J43</f>
        <v>0</v>
      </c>
      <c r="C16" s="59">
        <f>+'24-09-003 Ind. EVS'!K43</f>
        <v>0</v>
      </c>
      <c r="D16" s="59">
        <f>+'24-09-003 Ind. EVS'!M43</f>
        <v>0</v>
      </c>
      <c r="E16" s="59">
        <f>+'24-09-003 Ind. EVS'!N43</f>
        <v>0</v>
      </c>
      <c r="F16" s="59">
        <f>+'24-09-003 Ind. EVS'!O43</f>
        <v>0</v>
      </c>
      <c r="G16" s="59">
        <f>+'24-09-003 Ind. EVS'!R43</f>
        <v>0</v>
      </c>
      <c r="H16" s="59">
        <f>+'24-09-003 Ind. EVS'!S43</f>
        <v>0</v>
      </c>
      <c r="I16" s="59">
        <f>+'24-09-003 Ind. EVS'!T43</f>
        <v>0</v>
      </c>
      <c r="J16" s="59">
        <f>+'24-09-003 Ind. EVS'!U43</f>
        <v>0</v>
      </c>
      <c r="K16" s="59">
        <f>+'24-09-003 Ind. EVS'!V43</f>
        <v>0</v>
      </c>
      <c r="L16" s="59">
        <f>+'24-09-003 Ind. EVS'!W43</f>
        <v>0</v>
      </c>
      <c r="M16" s="59">
        <f>+'24-09-003 Ind. EVS'!X43</f>
        <v>0</v>
      </c>
      <c r="N16" s="59">
        <f>+'24-09-003 Ind. EVS'!Y43</f>
        <v>0</v>
      </c>
      <c r="O16" s="59">
        <f>+'24-09-003 Ind. EVS'!Z43</f>
        <v>0</v>
      </c>
      <c r="P16" s="59">
        <f>+'24-09-003 Ind. EVS'!AA43</f>
        <v>0</v>
      </c>
      <c r="Q16" s="59">
        <f>+'24-09-003 Ind. EVS'!AB43</f>
        <v>0</v>
      </c>
      <c r="R16" s="59">
        <f>+'24-09-003 Ind. EVS'!AC43</f>
        <v>0</v>
      </c>
      <c r="S16" s="59">
        <f>+'24-09-003 Ind. EVS'!AD43</f>
        <v>0</v>
      </c>
      <c r="T16" s="59">
        <f>+'24-09-003 Ind. EVS'!AE43</f>
        <v>0</v>
      </c>
      <c r="U16" s="59">
        <f>+'24-09-003 Ind. EVS'!AF43</f>
        <v>0</v>
      </c>
      <c r="V16" s="59">
        <f>+'24-09-003 Ind. EVS'!AG43</f>
        <v>0</v>
      </c>
      <c r="W16" s="59">
        <f>+'24-09-003 Ind. EVS'!AH43</f>
        <v>0</v>
      </c>
      <c r="X16" s="84">
        <f>+'24-09-003 Ind. EVS'!AI43</f>
        <v>0</v>
      </c>
      <c r="Y16" s="84">
        <f>+'24-09-003 Ind. EVS'!AJ43</f>
        <v>0</v>
      </c>
    </row>
    <row r="17" spans="1:25" ht="24.75" hidden="1" customHeight="1" x14ac:dyDescent="0.25">
      <c r="A17" s="83" t="s">
        <v>62</v>
      </c>
      <c r="B17" s="59">
        <f>+'24-09-003 Ind. EVS'!J47</f>
        <v>0</v>
      </c>
      <c r="C17" s="59">
        <f>+'24-09-003 Ind. EVS'!K47</f>
        <v>0</v>
      </c>
      <c r="D17" s="59">
        <f>+'24-09-003 Ind. EVS'!M47</f>
        <v>0</v>
      </c>
      <c r="E17" s="59">
        <f>+'24-09-003 Ind. EVS'!N47</f>
        <v>0</v>
      </c>
      <c r="F17" s="59">
        <f>+'24-09-003 Ind. EVS'!O47</f>
        <v>0</v>
      </c>
      <c r="G17" s="59">
        <f>+'24-09-003 Ind. EVS'!R47</f>
        <v>0</v>
      </c>
      <c r="H17" s="59">
        <f>+'24-09-003 Ind. EVS'!S47</f>
        <v>0</v>
      </c>
      <c r="I17" s="59">
        <f>+'24-09-003 Ind. EVS'!T47</f>
        <v>0</v>
      </c>
      <c r="J17" s="59">
        <f>+'24-09-003 Ind. EVS'!U47</f>
        <v>0</v>
      </c>
      <c r="K17" s="59">
        <f>+'24-09-003 Ind. EVS'!V47</f>
        <v>0</v>
      </c>
      <c r="L17" s="59">
        <f>+'24-09-003 Ind. EVS'!W47</f>
        <v>0</v>
      </c>
      <c r="M17" s="59">
        <f>+'24-09-003 Ind. EVS'!X47</f>
        <v>0</v>
      </c>
      <c r="N17" s="59">
        <f>+'24-09-003 Ind. EVS'!Y47</f>
        <v>0</v>
      </c>
      <c r="O17" s="59">
        <f>+'24-09-003 Ind. EVS'!Z47</f>
        <v>0</v>
      </c>
      <c r="P17" s="59">
        <f>+'24-09-003 Ind. EVS'!AA47</f>
        <v>0</v>
      </c>
      <c r="Q17" s="59">
        <f>+'24-09-003 Ind. EVS'!AB47</f>
        <v>0</v>
      </c>
      <c r="R17" s="59">
        <f>+'24-09-003 Ind. EVS'!AC47</f>
        <v>0</v>
      </c>
      <c r="S17" s="59">
        <f>+'24-09-003 Ind. EVS'!AD47</f>
        <v>0</v>
      </c>
      <c r="T17" s="59">
        <f>+'24-09-003 Ind. EVS'!AE47</f>
        <v>0</v>
      </c>
      <c r="U17" s="59">
        <f>+'24-09-003 Ind. EVS'!AF47</f>
        <v>0</v>
      </c>
      <c r="V17" s="59">
        <f>+'24-09-003 Ind. EVS'!AG47</f>
        <v>0</v>
      </c>
      <c r="W17" s="59">
        <f>+'24-09-003 Ind. EVS'!AH47</f>
        <v>0</v>
      </c>
      <c r="X17" s="84">
        <f>+'24-09-003 Ind. EVS'!AI47</f>
        <v>0</v>
      </c>
      <c r="Y17" s="84">
        <f>+'24-09-003 Ind. EVS'!AJ44</f>
        <v>0</v>
      </c>
    </row>
    <row r="18" spans="1:25" ht="24.75" hidden="1" customHeight="1" x14ac:dyDescent="0.25">
      <c r="A18" s="83" t="s">
        <v>64</v>
      </c>
      <c r="B18" s="59">
        <f>+'24-09-003 Ind. EVS'!J51</f>
        <v>0</v>
      </c>
      <c r="C18" s="59">
        <f>+'24-09-003 Ind. EVS'!K51</f>
        <v>0</v>
      </c>
      <c r="D18" s="59">
        <f>+'24-09-003 Ind. EVS'!M51</f>
        <v>0</v>
      </c>
      <c r="E18" s="59">
        <f>+'24-09-003 Ind. EVS'!N51</f>
        <v>0</v>
      </c>
      <c r="F18" s="59">
        <f>+'24-09-003 Ind. EVS'!O51</f>
        <v>0</v>
      </c>
      <c r="G18" s="59">
        <f>+'24-09-003 Ind. EVS'!R51</f>
        <v>0</v>
      </c>
      <c r="H18" s="59">
        <f>+'24-09-003 Ind. EVS'!S51</f>
        <v>0</v>
      </c>
      <c r="I18" s="59">
        <f>+'24-09-003 Ind. EVS'!T51</f>
        <v>0</v>
      </c>
      <c r="J18" s="59">
        <f>+'24-09-003 Ind. EVS'!U51</f>
        <v>0</v>
      </c>
      <c r="K18" s="59">
        <f>+'24-09-003 Ind. EVS'!V51</f>
        <v>0</v>
      </c>
      <c r="L18" s="59">
        <f>+'24-09-003 Ind. EVS'!W51</f>
        <v>0</v>
      </c>
      <c r="M18" s="59">
        <f>+'24-09-003 Ind. EVS'!X51</f>
        <v>0</v>
      </c>
      <c r="N18" s="59">
        <f>+'24-09-003 Ind. EVS'!Y51</f>
        <v>0</v>
      </c>
      <c r="O18" s="59">
        <f>+'24-09-003 Ind. EVS'!Z51</f>
        <v>0</v>
      </c>
      <c r="P18" s="59">
        <f>+'24-09-003 Ind. EVS'!AA51</f>
        <v>0</v>
      </c>
      <c r="Q18" s="59">
        <f>+'24-09-003 Ind. EVS'!AB51</f>
        <v>0</v>
      </c>
      <c r="R18" s="59">
        <f>+'24-09-003 Ind. EVS'!AC51</f>
        <v>0</v>
      </c>
      <c r="S18" s="59">
        <f>+'24-09-003 Ind. EVS'!AD51</f>
        <v>0</v>
      </c>
      <c r="T18" s="59">
        <f>+'24-09-003 Ind. EVS'!AE51</f>
        <v>0</v>
      </c>
      <c r="U18" s="59">
        <f>+'24-09-003 Ind. EVS'!AF51</f>
        <v>0</v>
      </c>
      <c r="V18" s="59">
        <f>+'24-09-003 Ind. EVS'!AG51</f>
        <v>0</v>
      </c>
      <c r="W18" s="59">
        <f>+'24-09-003 Ind. EVS'!AH51</f>
        <v>0</v>
      </c>
      <c r="X18" s="84">
        <f>+'24-09-003 Ind. EVS'!AI51</f>
        <v>0</v>
      </c>
      <c r="Y18" s="84">
        <f>+'24-09-003 Ind. EVS'!AJ51</f>
        <v>0</v>
      </c>
    </row>
    <row r="19" spans="1:25" ht="24.75" hidden="1" customHeight="1" x14ac:dyDescent="0.25">
      <c r="A19" s="83" t="s">
        <v>66</v>
      </c>
      <c r="B19" s="59">
        <f>+'24-09-003 Ind. EVS'!J55</f>
        <v>0</v>
      </c>
      <c r="C19" s="59">
        <f>+'24-09-003 Ind. EVS'!K55</f>
        <v>0</v>
      </c>
      <c r="D19" s="59">
        <f>+'24-09-003 Ind. EVS'!M55</f>
        <v>0</v>
      </c>
      <c r="E19" s="59">
        <f>+'24-09-003 Ind. EVS'!N55</f>
        <v>0</v>
      </c>
      <c r="F19" s="59">
        <f>+'24-09-003 Ind. EVS'!O55</f>
        <v>0</v>
      </c>
      <c r="G19" s="59">
        <f>+'24-09-003 Ind. EVS'!R55</f>
        <v>0</v>
      </c>
      <c r="H19" s="59">
        <f>+'24-09-003 Ind. EVS'!S55</f>
        <v>0</v>
      </c>
      <c r="I19" s="59">
        <f>+'24-09-003 Ind. EVS'!T55</f>
        <v>0</v>
      </c>
      <c r="J19" s="59">
        <f>+'24-09-003 Ind. EVS'!U55</f>
        <v>0</v>
      </c>
      <c r="K19" s="59">
        <f>+'24-09-003 Ind. EVS'!V55</f>
        <v>0</v>
      </c>
      <c r="L19" s="59">
        <f>+'24-09-003 Ind. EVS'!W55</f>
        <v>0</v>
      </c>
      <c r="M19" s="59">
        <f>+'24-09-003 Ind. EVS'!X55</f>
        <v>0</v>
      </c>
      <c r="N19" s="59">
        <f>+'24-09-003 Ind. EVS'!Y55</f>
        <v>0</v>
      </c>
      <c r="O19" s="59">
        <f>+'24-09-003 Ind. EVS'!Z55</f>
        <v>0</v>
      </c>
      <c r="P19" s="59">
        <f>+'24-09-003 Ind. EVS'!AA55</f>
        <v>0</v>
      </c>
      <c r="Q19" s="59">
        <f>+'24-09-003 Ind. EVS'!AB55</f>
        <v>0</v>
      </c>
      <c r="R19" s="59">
        <f>+'24-09-003 Ind. EVS'!AC55</f>
        <v>0</v>
      </c>
      <c r="S19" s="59">
        <f>+'24-09-003 Ind. EVS'!AD55</f>
        <v>0</v>
      </c>
      <c r="T19" s="59">
        <f>+'24-09-003 Ind. EVS'!AE55</f>
        <v>0</v>
      </c>
      <c r="U19" s="59">
        <f>+'24-09-003 Ind. EVS'!AF55</f>
        <v>0</v>
      </c>
      <c r="V19" s="59">
        <f>+'24-09-003 Ind. EVS'!AG55</f>
        <v>0</v>
      </c>
      <c r="W19" s="59">
        <f>+'24-09-003 Ind. EVS'!AH55</f>
        <v>0</v>
      </c>
      <c r="X19" s="84">
        <f>+'24-09-003 Ind. EVS'!AI55</f>
        <v>0</v>
      </c>
      <c r="Y19" s="84">
        <f>+'24-09-003 Ind. EVS'!AJ55</f>
        <v>0</v>
      </c>
    </row>
    <row r="20" spans="1:25" ht="24.75" hidden="1" customHeight="1" x14ac:dyDescent="0.25">
      <c r="A20" s="85" t="s">
        <v>68</v>
      </c>
      <c r="B20" s="59">
        <f>+'24-09-003 Ind. EVS'!J59</f>
        <v>0</v>
      </c>
      <c r="C20" s="59">
        <f>+'24-09-003 Ind. EVS'!K59</f>
        <v>0</v>
      </c>
      <c r="D20" s="59">
        <f>+'24-09-003 Ind. EVS'!M59</f>
        <v>0</v>
      </c>
      <c r="E20" s="59">
        <f>+'24-09-003 Ind. EVS'!N59</f>
        <v>0</v>
      </c>
      <c r="F20" s="59">
        <f>+'24-09-003 Ind. EVS'!O59</f>
        <v>0</v>
      </c>
      <c r="G20" s="59">
        <f>+'24-09-003 Ind. EVS'!R59</f>
        <v>0</v>
      </c>
      <c r="H20" s="59">
        <f>+'24-09-003 Ind. EVS'!S59</f>
        <v>0</v>
      </c>
      <c r="I20" s="59">
        <f>+'24-09-003 Ind. EVS'!T59</f>
        <v>0</v>
      </c>
      <c r="J20" s="59">
        <f>+'24-09-003 Ind. EVS'!U59</f>
        <v>0</v>
      </c>
      <c r="K20" s="59">
        <f>+'24-09-003 Ind. EVS'!V59</f>
        <v>0</v>
      </c>
      <c r="L20" s="59">
        <f>+'24-09-003 Ind. EVS'!W59</f>
        <v>0</v>
      </c>
      <c r="M20" s="59">
        <f>+'24-09-003 Ind. EVS'!X59</f>
        <v>0</v>
      </c>
      <c r="N20" s="59">
        <f>+'24-09-003 Ind. EVS'!Y59</f>
        <v>0</v>
      </c>
      <c r="O20" s="59">
        <f>+'24-09-003 Ind. EVS'!Z59</f>
        <v>0</v>
      </c>
      <c r="P20" s="59">
        <f>+'24-09-003 Ind. EVS'!AA59</f>
        <v>0</v>
      </c>
      <c r="Q20" s="59">
        <f>+'24-09-003 Ind. EVS'!AB59</f>
        <v>0</v>
      </c>
      <c r="R20" s="59">
        <f>+'24-09-003 Ind. EVS'!AC59</f>
        <v>0</v>
      </c>
      <c r="S20" s="59">
        <f>+'24-09-003 Ind. EVS'!AD59</f>
        <v>0</v>
      </c>
      <c r="T20" s="59">
        <f>+'24-09-003 Ind. EVS'!AE59</f>
        <v>0</v>
      </c>
      <c r="U20" s="59">
        <f>+'24-09-003 Ind. EVS'!AF59</f>
        <v>0</v>
      </c>
      <c r="V20" s="59">
        <f>+'24-09-003 Ind. EVS'!AG59</f>
        <v>0</v>
      </c>
      <c r="W20" s="59">
        <f>+'24-09-003 Ind. EVS'!AH59</f>
        <v>0</v>
      </c>
      <c r="X20" s="84">
        <f>+'24-09-003 Ind. EVS'!AI59</f>
        <v>0</v>
      </c>
      <c r="Y20" s="84">
        <f>+'24-09-003 Ind. EVS'!AJ59</f>
        <v>0</v>
      </c>
    </row>
    <row r="21" spans="1:25" ht="24.75" hidden="1" customHeight="1" x14ac:dyDescent="0.25">
      <c r="A21" s="85" t="s">
        <v>70</v>
      </c>
      <c r="B21" s="59">
        <f>+'24-09-003 Ind. EVS'!J63</f>
        <v>0</v>
      </c>
      <c r="C21" s="59">
        <f>+'24-09-003 Ind. EVS'!K63</f>
        <v>0</v>
      </c>
      <c r="D21" s="59">
        <f>+'24-09-003 Ind. EVS'!M63</f>
        <v>0</v>
      </c>
      <c r="E21" s="59">
        <f>+'24-09-003 Ind. EVS'!N63</f>
        <v>0</v>
      </c>
      <c r="F21" s="59">
        <f>+'24-09-003 Ind. EVS'!O63</f>
        <v>0</v>
      </c>
      <c r="G21" s="59">
        <f>+'24-09-003 Ind. EVS'!R63</f>
        <v>0</v>
      </c>
      <c r="H21" s="59">
        <f>+'24-09-003 Ind. EVS'!S63</f>
        <v>0</v>
      </c>
      <c r="I21" s="59">
        <f>+'24-09-003 Ind. EVS'!T63</f>
        <v>0</v>
      </c>
      <c r="J21" s="59">
        <f>+'24-09-003 Ind. EVS'!U63</f>
        <v>0</v>
      </c>
      <c r="K21" s="59">
        <f>+'24-09-003 Ind. EVS'!V63</f>
        <v>0</v>
      </c>
      <c r="L21" s="59">
        <f>+'24-09-003 Ind. EVS'!W63</f>
        <v>0</v>
      </c>
      <c r="M21" s="59">
        <f>+'24-09-003 Ind. EVS'!X63</f>
        <v>0</v>
      </c>
      <c r="N21" s="59">
        <f>+'24-09-003 Ind. EVS'!Y63</f>
        <v>0</v>
      </c>
      <c r="O21" s="59">
        <f>+'24-09-003 Ind. EVS'!Z63</f>
        <v>0</v>
      </c>
      <c r="P21" s="59">
        <f>+'24-09-003 Ind. EVS'!AA63</f>
        <v>0</v>
      </c>
      <c r="Q21" s="59">
        <f>+'24-09-003 Ind. EVS'!AB63</f>
        <v>0</v>
      </c>
      <c r="R21" s="59">
        <f>+'24-09-003 Ind. EVS'!AC63</f>
        <v>0</v>
      </c>
      <c r="S21" s="59">
        <f>+'24-09-003 Ind. EVS'!AD63</f>
        <v>0</v>
      </c>
      <c r="T21" s="59">
        <f>+'24-09-003 Ind. EVS'!AE63</f>
        <v>0</v>
      </c>
      <c r="U21" s="59">
        <f>+'24-09-003 Ind. EVS'!AF63</f>
        <v>0</v>
      </c>
      <c r="V21" s="59">
        <f>+'24-09-003 Ind. EVS'!AG63</f>
        <v>0</v>
      </c>
      <c r="W21" s="59">
        <f>+'24-09-003 Ind. EVS'!AH63</f>
        <v>0</v>
      </c>
      <c r="X21" s="84">
        <f>+'24-09-003 Ind. EVS'!AI63</f>
        <v>0</v>
      </c>
      <c r="Y21" s="84">
        <f>+'24-09-003 Ind. EVS'!AJ63</f>
        <v>0</v>
      </c>
    </row>
    <row r="22" spans="1:25" ht="24.75" hidden="1" customHeight="1" x14ac:dyDescent="0.25">
      <c r="A22" s="85" t="s">
        <v>92</v>
      </c>
      <c r="B22" s="59">
        <f>+'24-09-003 Ind. EVS'!J67</f>
        <v>0</v>
      </c>
      <c r="C22" s="59">
        <f>+'24-09-003 Ind. EVS'!K67</f>
        <v>0</v>
      </c>
      <c r="D22" s="59">
        <f>+'24-09-003 Ind. EVS'!M64</f>
        <v>0</v>
      </c>
      <c r="E22" s="59">
        <f>+'24-09-003 Ind. EVS'!N64</f>
        <v>0</v>
      </c>
      <c r="F22" s="59">
        <f>+'24-09-003 Ind. EVS'!O64</f>
        <v>0</v>
      </c>
      <c r="G22" s="59">
        <f>+'24-09-003 Ind. EVS'!R64</f>
        <v>0</v>
      </c>
      <c r="H22" s="59">
        <f>+'24-09-003 Ind. EVS'!S64</f>
        <v>0</v>
      </c>
      <c r="I22" s="59">
        <f>+'24-09-003 Ind. EVS'!T64</f>
        <v>0</v>
      </c>
      <c r="J22" s="59">
        <f>+'24-09-003 Ind. EVS'!U67</f>
        <v>0</v>
      </c>
      <c r="K22" s="59">
        <f>+'24-09-003 Ind. EVS'!V64</f>
        <v>0</v>
      </c>
      <c r="L22" s="59">
        <f>+'24-09-003 Ind. EVS'!W64</f>
        <v>0</v>
      </c>
      <c r="M22" s="59">
        <f>+'24-09-003 Ind. EVS'!X64</f>
        <v>0</v>
      </c>
      <c r="N22" s="59">
        <f>+'24-09-003 Ind. EVS'!Y67</f>
        <v>0</v>
      </c>
      <c r="O22" s="59">
        <f>+'24-09-003 Ind. EVS'!Z64</f>
        <v>0</v>
      </c>
      <c r="P22" s="59">
        <f>+'24-09-003 Ind. EVS'!AA64</f>
        <v>0</v>
      </c>
      <c r="Q22" s="59">
        <f>+'24-09-003 Ind. EVS'!AB64</f>
        <v>0</v>
      </c>
      <c r="R22" s="59">
        <f>+'24-09-003 Ind. EVS'!AC67</f>
        <v>0</v>
      </c>
      <c r="S22" s="59">
        <f>+'24-09-003 Ind. EVS'!AD64</f>
        <v>0</v>
      </c>
      <c r="T22" s="59">
        <f>+'24-09-003 Ind. EVS'!AE64</f>
        <v>0</v>
      </c>
      <c r="U22" s="59">
        <f>+'24-09-003 Ind. EVS'!AF64</f>
        <v>0</v>
      </c>
      <c r="V22" s="59">
        <f>+'24-09-003 Ind. EVS'!AG67</f>
        <v>0</v>
      </c>
      <c r="W22" s="59">
        <f>+'24-09-003 Ind. EVS'!AH67</f>
        <v>0</v>
      </c>
      <c r="X22" s="84">
        <f>+'24-09-003 Ind. EVS'!AI67</f>
        <v>0</v>
      </c>
      <c r="Y22" s="84">
        <f>+'24-09-003 Ind. EVS'!AJ67</f>
        <v>0</v>
      </c>
    </row>
    <row r="23" spans="1:25" ht="24.75" hidden="1" customHeight="1" x14ac:dyDescent="0.25">
      <c r="A23" s="85" t="s">
        <v>72</v>
      </c>
      <c r="B23" s="59">
        <f>+'24-09-003 Ind. EVS'!J71</f>
        <v>0</v>
      </c>
      <c r="C23" s="59">
        <f>+'24-09-003 Ind. EVS'!K71</f>
        <v>0</v>
      </c>
      <c r="D23" s="59">
        <f>+'24-09-003 Ind. EVS'!M71</f>
        <v>0</v>
      </c>
      <c r="E23" s="59">
        <f>+'24-09-003 Ind. EVS'!N71</f>
        <v>0</v>
      </c>
      <c r="F23" s="59">
        <f>+'24-09-003 Ind. EVS'!O71</f>
        <v>0</v>
      </c>
      <c r="G23" s="59">
        <f>+'24-09-003 Ind. EVS'!R71</f>
        <v>0</v>
      </c>
      <c r="H23" s="59">
        <f>+'24-09-003 Ind. EVS'!S71</f>
        <v>0</v>
      </c>
      <c r="I23" s="59">
        <f>+'24-09-003 Ind. EVS'!T71</f>
        <v>0</v>
      </c>
      <c r="J23" s="59">
        <f>+'24-09-003 Ind. EVS'!U71</f>
        <v>0</v>
      </c>
      <c r="K23" s="59">
        <f>+'24-09-003 Ind. EVS'!V71</f>
        <v>0</v>
      </c>
      <c r="L23" s="59">
        <f>+'24-09-003 Ind. EVS'!W71</f>
        <v>0</v>
      </c>
      <c r="M23" s="59">
        <f>+'24-09-003 Ind. EVS'!X71</f>
        <v>0</v>
      </c>
      <c r="N23" s="59">
        <f>+'24-09-003 Ind. EVS'!Y71</f>
        <v>0</v>
      </c>
      <c r="O23" s="59">
        <f>+'24-09-003 Ind. EVS'!Z71</f>
        <v>0</v>
      </c>
      <c r="P23" s="59">
        <f>+'24-09-003 Ind. EVS'!AA71</f>
        <v>0</v>
      </c>
      <c r="Q23" s="59">
        <f>+'24-09-003 Ind. EVS'!AB71</f>
        <v>0</v>
      </c>
      <c r="R23" s="59">
        <f>+'24-09-003 Ind. EVS'!AC71</f>
        <v>0</v>
      </c>
      <c r="S23" s="59">
        <f>+'24-09-003 Ind. EVS'!AD71</f>
        <v>0</v>
      </c>
      <c r="T23" s="59">
        <f>+'24-09-003 Ind. EVS'!AE71</f>
        <v>0</v>
      </c>
      <c r="U23" s="59">
        <f>+'24-09-003 Ind. EVS'!AF71</f>
        <v>0</v>
      </c>
      <c r="V23" s="59">
        <f>+'24-09-003 Ind. EVS'!AG71</f>
        <v>0</v>
      </c>
      <c r="W23" s="59">
        <f>+'24-09-003 Ind. EVS'!AH71</f>
        <v>0</v>
      </c>
      <c r="X23" s="84">
        <f>+'24-09-003 Ind. EVS'!AI71</f>
        <v>0</v>
      </c>
      <c r="Y23" s="84">
        <f>+'24-09-003 Ind. EVS'!AJ71</f>
        <v>0</v>
      </c>
    </row>
    <row r="24" spans="1:25" ht="24.75" customHeight="1" x14ac:dyDescent="0.25">
      <c r="A24" s="86" t="s">
        <v>74</v>
      </c>
      <c r="B24" s="59">
        <f>+'24-09-003 Ind. EVS'!J78</f>
        <v>1408883000</v>
      </c>
      <c r="C24" s="59">
        <f>+'24-09-003 Ind. EVS'!K78</f>
        <v>699027090</v>
      </c>
      <c r="D24" s="59">
        <f>+'24-09-003 Ind. EVS'!M78</f>
        <v>0</v>
      </c>
      <c r="E24" s="59">
        <f>+'24-09-003 Ind. EVS'!N78</f>
        <v>0</v>
      </c>
      <c r="F24" s="59">
        <f>+'24-09-003 Ind. EVS'!O78</f>
        <v>0</v>
      </c>
      <c r="G24" s="59">
        <f>+'24-09-003 Ind. EVS'!R78</f>
        <v>2312723</v>
      </c>
      <c r="H24" s="59">
        <f>+'24-09-003 Ind. EVS'!S78</f>
        <v>9913255</v>
      </c>
      <c r="I24" s="59">
        <f>+'24-09-003 Ind. EVS'!T78</f>
        <v>10185023</v>
      </c>
      <c r="J24" s="59">
        <f>+'24-09-003 Ind. EVS'!U78</f>
        <v>22411001</v>
      </c>
      <c r="K24" s="59">
        <f>+'24-09-003 Ind. EVS'!V78</f>
        <v>0</v>
      </c>
      <c r="L24" s="59">
        <f>+'24-09-003 Ind. EVS'!W78</f>
        <v>0</v>
      </c>
      <c r="M24" s="59">
        <f>+'24-09-003 Ind. EVS'!X78</f>
        <v>0</v>
      </c>
      <c r="N24" s="59">
        <f>+'24-09-003 Ind. EVS'!Y78</f>
        <v>0</v>
      </c>
      <c r="O24" s="59">
        <f>+'24-09-003 Ind. EVS'!Z78</f>
        <v>0</v>
      </c>
      <c r="P24" s="59">
        <f>+'24-09-003 Ind. EVS'!AA78</f>
        <v>0</v>
      </c>
      <c r="Q24" s="59">
        <f>+'24-09-003 Ind. EVS'!AB78</f>
        <v>0</v>
      </c>
      <c r="R24" s="59">
        <f>+'24-09-003 Ind. EVS'!AC78</f>
        <v>0</v>
      </c>
      <c r="S24" s="59">
        <f>+'24-09-003 Ind. EVS'!AD78</f>
        <v>0</v>
      </c>
      <c r="T24" s="59">
        <f>+'24-09-003 Ind. EVS'!AE78</f>
        <v>0</v>
      </c>
      <c r="U24" s="59">
        <f>+'24-09-003 Ind. EVS'!AF78</f>
        <v>0</v>
      </c>
      <c r="V24" s="59">
        <f>+'24-09-003 Ind. EVS'!AG78</f>
        <v>0</v>
      </c>
      <c r="W24" s="59">
        <f>+'24-09-003 Ind. EVS'!AH78</f>
        <v>22411001</v>
      </c>
      <c r="X24" s="84">
        <f>+'24-09-003 Ind. EVS'!AI78</f>
        <v>1.5906928396467273E-2</v>
      </c>
      <c r="Y24" s="84">
        <f>+'24-09-003 Ind. EVS'!AJ78</f>
        <v>1</v>
      </c>
    </row>
    <row r="25" spans="1:25" ht="34.5" customHeight="1" x14ac:dyDescent="0.25">
      <c r="A25" s="87" t="str">
        <f>"TOTAL ASIG."&amp;" "&amp;$A$5</f>
        <v>TOTAL ASIG. 24-09-003 "Elige Vivir Sano"</v>
      </c>
      <c r="B25" s="65">
        <f>SUM(B8:B24)</f>
        <v>1408883000</v>
      </c>
      <c r="C25" s="65">
        <f t="shared" ref="C25:V25" si="0">SUM(C8:C24)</f>
        <v>699027090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2312723</v>
      </c>
      <c r="H25" s="65">
        <f t="shared" si="0"/>
        <v>9913255</v>
      </c>
      <c r="I25" s="65">
        <f t="shared" si="0"/>
        <v>10185023</v>
      </c>
      <c r="J25" s="65">
        <f t="shared" si="0"/>
        <v>22411001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22411001</v>
      </c>
      <c r="X25" s="88">
        <f>+'24-09-003 Ind. EVS'!AI79</f>
        <v>1.5906928396467273E-2</v>
      </c>
      <c r="Y25" s="88">
        <f>'24-09-003 Ind. EVS'!AJ79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1C67-0005-46A2-BD31-ABF405D9928F}">
  <sheetPr>
    <tabColor rgb="FF007DB5"/>
    <pageSetUpPr fitToPage="1"/>
  </sheetPr>
  <dimension ref="A1:DB97"/>
  <sheetViews>
    <sheetView topLeftCell="G1" zoomScale="80" zoomScaleNormal="80" workbookViewId="0">
      <pane ySplit="7" topLeftCell="A48" activePane="bottomLeft" state="frozen"/>
      <selection activeCell="L80" sqref="L80"/>
      <selection pane="bottomLeft" activeCell="L80" sqref="L80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1.140625" style="68" customWidth="1"/>
    <col min="8" max="9" width="9.85546875" style="68" hidden="1" customWidth="1"/>
    <col min="10" max="10" width="13.7109375" style="71" customWidth="1"/>
    <col min="11" max="11" width="13.5703125" style="69" customWidth="1"/>
    <col min="12" max="12" width="14.2851562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1.5703125" style="71" customWidth="1" outlineLevel="1"/>
    <col min="19" max="19" width="12" style="71" customWidth="1" outlineLevel="1"/>
    <col min="20" max="20" width="11.7109375" style="71" customWidth="1" outlineLevel="1"/>
    <col min="21" max="21" width="12.28515625" style="71" customWidth="1"/>
    <col min="22" max="24" width="20.7109375" style="71" hidden="1" customWidth="1" outlineLevel="1"/>
    <col min="25" max="25" width="13.140625" style="71" customWidth="1" collapsed="1"/>
    <col min="26" max="28" width="20.7109375" style="71" hidden="1" customWidth="1" outlineLevel="1"/>
    <col min="29" max="29" width="11.85546875" style="71" customWidth="1" collapsed="1"/>
    <col min="30" max="32" width="20.7109375" style="71" hidden="1" customWidth="1" outlineLevel="1"/>
    <col min="33" max="33" width="12.42578125" style="71" customWidth="1" collapsed="1"/>
    <col min="34" max="34" width="13" style="71" customWidth="1"/>
    <col min="35" max="35" width="11.710937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>
        <f>IF(ISERROR(AH9/$AH$78),"-",AH9/$AH$78)</f>
        <v>0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>
        <f>IF(ISERROR(AH10/$AH$78),"-",AH10/$AH$78)</f>
        <v>0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IF(ISERROR(AH11/$AH$78),0,AH11/$AH$78)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>
        <f>IF(ISERROR(AH13/$AH$78),"-",AH13/$AH$78)</f>
        <v>0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>
        <f>IF(ISERROR(AH14/$AH$78),"-",AH14/$AH$78)</f>
        <v>0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IF(ISERROR(AH15/$AH$78),0,AH15/$AH$78)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IF(ISERROR(AH17/$AH$78),"-",AH17/$AH$78)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IF(ISERROR(AH18/$AH$78),"-",AH18/$AH$78)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IF(ISERROR(AH19/$AH$78),0,AH19/$AH$78)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IF(ISERROR(AH21/$AH$78),"-",AH21/$AH$78)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>
        <f>IF(ISERROR(AH22/$AH$78),"-",AH22/$AH$78)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IF(ISERROR(AH23/$AH$78),0,AH23/$AH$78)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IF(ISERROR(AH25/$AH$78),"-",AH25/$AH$78)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IF(ISERROR(AH26/$AH$78),"-",AH26/$AH$78)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IF(ISERROR(AH27/$AH$78),0,AH27/$AH$78)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>
        <f>IF(ISERROR(AH29/$AH$78),"-",AH29/$AH$78)</f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>
        <f>IF(ISERROR(AH30/$AH$78),"-",AH30/$AH$78)</f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IF(ISERROR(AH31/$AH$78),0,AH31/$AH$78)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IF(ISERROR(AH33/$AH$78),"-",AH33/$AH$78)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>
        <f>IF(ISERROR(AH34/$AH$78),"-",AH34/$AH$78)</f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IF(ISERROR(AH35/$AH$78),0,AH35/$AH$78)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IF(ISERROR(AH37/$AH$78),"-",AH37/$AH$78)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>
        <f>IF(ISERROR(AH38/$AH$78),"-",AH38/$AH$78)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IF(ISERROR(AH39/$AH$78),0,AH39/$AH$78)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IF(ISERROR(AH41/$AH$78),"-",AH41/$AH$78)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IF(ISERROR(AH42/$AH$78),"-",AH42/$AH$78)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IF(ISERROR(AH43/$AH$78),0,AH43/$AH$78)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>
        <f>IF(ISERROR(AH45/$AH$78),"-",AH45/$AH$78)</f>
        <v>0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>
        <f>IF(ISERROR(AH46/$AH$78),"-",AH46/$AH$78)</f>
        <v>0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IF(ISERROR(AH47/$AH$78),0,AH47/$AH$78)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>
        <f>IF(ISERROR(AH49/$AH$78),"-",AH49/$AH$78)</f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>IF(ISERROR(AH50/$AH$78),"-",AH50/$AH$78)</f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IF(ISERROR(AH51/$AH$78),0,AH51/$AH$78)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IF(ISERROR(AH53/$AH$78),"-",AH53/$AH$78)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IF(ISERROR(AH54/$AH$78),"-",AH54/$AH$78)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IF(ISERROR(AH55/$AH$78),0,AH55/$AH$78)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>
        <f>IF(ISERROR(AH57/$AH$78),"-",AH57/$AH$78)</f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IF(ISERROR(AH58/$AH$78),"-",AH58/$AH$78)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IF(ISERROR(AH59/$AH$78),0,AH59/$AH$78)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>
        <f>IF(ISERROR(AH61/$AH$78),"-",AH61/$AH$78)</f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IF(ISERROR(AH62/$AH$78),"-",AH62/$AH$78)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IF(ISERROR(AH63/$AH$78),0,AH63/$AH$78)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>
        <f>IF(ISERROR(AH65/$AH$78),"-",AH65/$AH$78)</f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IF(ISERROR(AH66/$AH$78),"-",AH66/$AH$78)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IF(ISERROR(AH67/$AH$78),0,AH67/$AH$78)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>
        <f>IF(ISERROR(AH69/$AH$78),"-",AH69/$AH$78)</f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IF(ISERROR(AH70/$AH$78),"-",AH70/$AH$78)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IF(ISERROR(AH71/$AH$78),0,AH71/$AH$78)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2210276000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265496039</v>
      </c>
      <c r="L73" s="57" t="s">
        <v>326</v>
      </c>
      <c r="M73" s="49"/>
      <c r="N73" s="61"/>
      <c r="O73" s="49"/>
      <c r="P73" s="62"/>
      <c r="Q73" s="62"/>
      <c r="R73" s="30">
        <v>22887522</v>
      </c>
      <c r="S73" s="30">
        <v>19202835</v>
      </c>
      <c r="T73" s="30">
        <v>30502211</v>
      </c>
      <c r="U73" s="19">
        <f>SUM(R73:T73)</f>
        <v>72592568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72592568</v>
      </c>
      <c r="AI73" s="31">
        <f>IF(ISERROR(AH73/J72),0,AH73/J72)</f>
        <v>3.2843214150630962E-2</v>
      </c>
      <c r="AJ73" s="31">
        <f>IF(ISERROR(AH73/$AH$78),"-",AH73/$AH$78)</f>
        <v>0.76148541951243287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44"/>
      <c r="H74" s="54"/>
      <c r="I74" s="56"/>
      <c r="J74" s="28"/>
      <c r="K74" s="60">
        <f>173731775+1097163769</f>
        <v>1270895544</v>
      </c>
      <c r="L74" s="57" t="s">
        <v>97</v>
      </c>
      <c r="M74" s="49"/>
      <c r="N74" s="61"/>
      <c r="O74" s="49"/>
      <c r="P74" s="62"/>
      <c r="Q74" s="62"/>
      <c r="R74" s="30">
        <v>8919477</v>
      </c>
      <c r="S74" s="30">
        <v>6740165</v>
      </c>
      <c r="T74" s="30">
        <v>7078004</v>
      </c>
      <c r="U74" s="19">
        <f t="shared" ref="U74:U75" si="16">SUM(R74:T74)</f>
        <v>22737646</v>
      </c>
      <c r="V74" s="30"/>
      <c r="W74" s="30"/>
      <c r="X74" s="30"/>
      <c r="Y74" s="19">
        <f t="shared" ref="Y74:Y75" si="17">SUM(V74:X74)</f>
        <v>0</v>
      </c>
      <c r="Z74" s="30"/>
      <c r="AA74" s="30"/>
      <c r="AB74" s="30"/>
      <c r="AC74" s="19">
        <f t="shared" ref="AC74:AC75" si="18">SUM(Z74:AB74)</f>
        <v>0</v>
      </c>
      <c r="AD74" s="30"/>
      <c r="AE74" s="30">
        <v>0</v>
      </c>
      <c r="AF74" s="30">
        <v>0</v>
      </c>
      <c r="AG74" s="19">
        <f t="shared" ref="AG74:AG75" si="19">SUM(AD74:AF74)</f>
        <v>0</v>
      </c>
      <c r="AH74" s="19">
        <f t="shared" ref="AH74:AH75" si="20">SUM(U74,Y74,AC74,AG74)</f>
        <v>22737646</v>
      </c>
      <c r="AI74" s="31">
        <f t="shared" ref="AI74:AI75" si="21">IF(ISERROR(AH74/J73),0,AH74/J73)</f>
        <v>0</v>
      </c>
      <c r="AJ74" s="31">
        <f t="shared" ref="AJ74:AJ75" si="22">IF(ISERROR(AH74/$AH$78),"-",AH74/$AH$78)</f>
        <v>0.23851458048756713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ht="24.95" customHeight="1" outlineLevel="1" x14ac:dyDescent="0.25">
      <c r="A75" s="25">
        <v>3</v>
      </c>
      <c r="B75" s="25"/>
      <c r="C75" s="51"/>
      <c r="D75" s="52"/>
      <c r="E75" s="44"/>
      <c r="F75" s="44"/>
      <c r="G75" s="44"/>
      <c r="H75" s="54"/>
      <c r="I75" s="56"/>
      <c r="J75" s="28"/>
      <c r="K75" s="60">
        <v>258000</v>
      </c>
      <c r="L75" s="57" t="s">
        <v>355</v>
      </c>
      <c r="M75" s="49"/>
      <c r="N75" s="61"/>
      <c r="O75" s="49"/>
      <c r="P75" s="62"/>
      <c r="Q75" s="62"/>
      <c r="R75" s="30"/>
      <c r="S75" s="30"/>
      <c r="T75" s="30"/>
      <c r="U75" s="19">
        <f t="shared" si="16"/>
        <v>0</v>
      </c>
      <c r="V75" s="30"/>
      <c r="W75" s="30"/>
      <c r="X75" s="30"/>
      <c r="Y75" s="19">
        <f t="shared" si="17"/>
        <v>0</v>
      </c>
      <c r="Z75" s="30"/>
      <c r="AA75" s="30"/>
      <c r="AB75" s="30"/>
      <c r="AC75" s="19">
        <f t="shared" si="18"/>
        <v>0</v>
      </c>
      <c r="AD75" s="30"/>
      <c r="AE75" s="30">
        <v>0</v>
      </c>
      <c r="AF75" s="30">
        <v>0</v>
      </c>
      <c r="AG75" s="19">
        <f t="shared" si="19"/>
        <v>0</v>
      </c>
      <c r="AH75" s="19">
        <f t="shared" si="20"/>
        <v>0</v>
      </c>
      <c r="AI75" s="31">
        <f t="shared" si="21"/>
        <v>0</v>
      </c>
      <c r="AJ75" s="31">
        <f t="shared" si="22"/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ht="24.95" customHeight="1" outlineLevel="1" x14ac:dyDescent="0.25">
      <c r="A76" s="25">
        <v>4</v>
      </c>
      <c r="B76" s="25"/>
      <c r="C76" s="51"/>
      <c r="D76" s="52"/>
      <c r="E76" s="44"/>
      <c r="F76" s="44"/>
      <c r="G76" s="63"/>
      <c r="H76" s="54"/>
      <c r="I76" s="56"/>
      <c r="J76" s="28"/>
      <c r="K76" s="60">
        <v>105000000</v>
      </c>
      <c r="L76" s="57" t="s">
        <v>356</v>
      </c>
      <c r="M76" s="49"/>
      <c r="N76" s="61"/>
      <c r="O76" s="49"/>
      <c r="P76" s="62"/>
      <c r="Q76" s="62"/>
      <c r="R76" s="30"/>
      <c r="S76" s="30"/>
      <c r="T76" s="30"/>
      <c r="U76" s="19">
        <f>SUM(R76:T76)</f>
        <v>0</v>
      </c>
      <c r="V76" s="30"/>
      <c r="W76" s="30"/>
      <c r="X76" s="30"/>
      <c r="Y76" s="19">
        <f>SUM(V76:X76)</f>
        <v>0</v>
      </c>
      <c r="Z76" s="30"/>
      <c r="AA76" s="30"/>
      <c r="AB76" s="30"/>
      <c r="AC76" s="19">
        <f>SUM(Z76:AB76)</f>
        <v>0</v>
      </c>
      <c r="AD76" s="30"/>
      <c r="AE76" s="30">
        <v>0</v>
      </c>
      <c r="AF76" s="30">
        <v>0</v>
      </c>
      <c r="AG76" s="19">
        <f>SUM(AD76:AF76)</f>
        <v>0</v>
      </c>
      <c r="AH76" s="19">
        <f>SUM(U76,Y76,AC76,AG76)</f>
        <v>0</v>
      </c>
      <c r="AI76" s="31">
        <f>IF(ISERROR(AH76/J73),0,AH76/J73)</f>
        <v>0</v>
      </c>
      <c r="AJ76" s="31">
        <f>IF(ISERROR(AH76/$AH$78),"-",AH76/$AH$78)</f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s="39" customFormat="1" ht="24.95" customHeight="1" x14ac:dyDescent="0.25">
      <c r="A77" s="33" t="s">
        <v>75</v>
      </c>
      <c r="B77" s="33"/>
      <c r="C77" s="33"/>
      <c r="D77" s="33"/>
      <c r="E77" s="33"/>
      <c r="F77" s="33"/>
      <c r="G77" s="33"/>
      <c r="H77" s="33"/>
      <c r="I77" s="33"/>
      <c r="J77" s="34">
        <f>J72</f>
        <v>2210276000</v>
      </c>
      <c r="K77" s="34">
        <f>SUM(K73:K76)</f>
        <v>1641649583</v>
      </c>
      <c r="L77" s="35"/>
      <c r="M77" s="34">
        <f>SUM(M73:M73)</f>
        <v>0</v>
      </c>
      <c r="N77" s="34">
        <f>SUM(N73:N73)</f>
        <v>0</v>
      </c>
      <c r="O77" s="34">
        <f>SUM(O73:O73)</f>
        <v>0</v>
      </c>
      <c r="P77" s="36"/>
      <c r="Q77" s="37"/>
      <c r="R77" s="34">
        <f t="shared" ref="R77:AH77" si="23">SUM(R73:R76)</f>
        <v>31806999</v>
      </c>
      <c r="S77" s="34">
        <f t="shared" si="23"/>
        <v>25943000</v>
      </c>
      <c r="T77" s="34">
        <f t="shared" si="23"/>
        <v>37580215</v>
      </c>
      <c r="U77" s="34">
        <f t="shared" si="23"/>
        <v>95330214</v>
      </c>
      <c r="V77" s="34">
        <f t="shared" si="23"/>
        <v>0</v>
      </c>
      <c r="W77" s="34">
        <f t="shared" si="23"/>
        <v>0</v>
      </c>
      <c r="X77" s="34">
        <f t="shared" si="23"/>
        <v>0</v>
      </c>
      <c r="Y77" s="34">
        <f t="shared" si="23"/>
        <v>0</v>
      </c>
      <c r="Z77" s="34">
        <f t="shared" si="23"/>
        <v>0</v>
      </c>
      <c r="AA77" s="34">
        <f t="shared" si="23"/>
        <v>0</v>
      </c>
      <c r="AB77" s="34">
        <f t="shared" si="23"/>
        <v>0</v>
      </c>
      <c r="AC77" s="34">
        <f t="shared" si="23"/>
        <v>0</v>
      </c>
      <c r="AD77" s="34">
        <f t="shared" si="23"/>
        <v>0</v>
      </c>
      <c r="AE77" s="34">
        <f t="shared" si="23"/>
        <v>0</v>
      </c>
      <c r="AF77" s="34">
        <f t="shared" si="23"/>
        <v>0</v>
      </c>
      <c r="AG77" s="34">
        <f t="shared" si="23"/>
        <v>0</v>
      </c>
      <c r="AH77" s="34">
        <f t="shared" si="23"/>
        <v>95330214</v>
      </c>
      <c r="AI77" s="38">
        <f>IF(ISERROR(AH77/J77),0,AH77/J77)</f>
        <v>4.3130457010798651E-2</v>
      </c>
      <c r="AJ77" s="38">
        <f>IF(ISERROR(AH77/$AH$78),0,AH77/$AH$78)</f>
        <v>1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s="67" customFormat="1" ht="44.25" customHeight="1" x14ac:dyDescent="0.25">
      <c r="A78" s="64" t="str">
        <f>"TOTAL ASIG."&amp;" "&amp;$A$5</f>
        <v>TOTAL ASIG. 24-09-004 "Programa Asuntos Indígenas"</v>
      </c>
      <c r="B78" s="64"/>
      <c r="C78" s="64"/>
      <c r="D78" s="64"/>
      <c r="E78" s="64"/>
      <c r="F78" s="64"/>
      <c r="G78" s="64"/>
      <c r="H78" s="64"/>
      <c r="I78" s="64"/>
      <c r="J78" s="65">
        <f>SUM(J11,J15,J19,J23,J27,J31,J35,J39,J43,J47,J51,J55,J59,J63,J67,J71,J77)</f>
        <v>2210276000</v>
      </c>
      <c r="K78" s="65">
        <f t="shared" ref="K78:AH78" si="24">SUM(K11,K15,K19,K23,K27,K31,K35,K39,K43,K47,K51,K55,K59,K63,K67,K71,K77)</f>
        <v>1641649583</v>
      </c>
      <c r="L78" s="65"/>
      <c r="M78" s="65">
        <f t="shared" si="24"/>
        <v>0</v>
      </c>
      <c r="N78" s="65">
        <f t="shared" si="24"/>
        <v>0</v>
      </c>
      <c r="O78" s="65">
        <f t="shared" si="24"/>
        <v>0</v>
      </c>
      <c r="P78" s="65">
        <f t="shared" si="24"/>
        <v>0</v>
      </c>
      <c r="Q78" s="65">
        <f t="shared" si="24"/>
        <v>0</v>
      </c>
      <c r="R78" s="65">
        <f t="shared" si="24"/>
        <v>31806999</v>
      </c>
      <c r="S78" s="65">
        <f t="shared" si="24"/>
        <v>25943000</v>
      </c>
      <c r="T78" s="65">
        <f t="shared" si="24"/>
        <v>37580215</v>
      </c>
      <c r="U78" s="65">
        <f t="shared" si="24"/>
        <v>95330214</v>
      </c>
      <c r="V78" s="65">
        <f t="shared" si="24"/>
        <v>0</v>
      </c>
      <c r="W78" s="65">
        <f t="shared" si="24"/>
        <v>0</v>
      </c>
      <c r="X78" s="65">
        <f t="shared" si="24"/>
        <v>0</v>
      </c>
      <c r="Y78" s="65">
        <f t="shared" si="24"/>
        <v>0</v>
      </c>
      <c r="Z78" s="65">
        <f t="shared" si="24"/>
        <v>0</v>
      </c>
      <c r="AA78" s="65">
        <f t="shared" si="24"/>
        <v>0</v>
      </c>
      <c r="AB78" s="65">
        <f t="shared" si="24"/>
        <v>0</v>
      </c>
      <c r="AC78" s="65">
        <f t="shared" si="24"/>
        <v>0</v>
      </c>
      <c r="AD78" s="65">
        <f t="shared" si="24"/>
        <v>0</v>
      </c>
      <c r="AE78" s="65">
        <f t="shared" si="24"/>
        <v>0</v>
      </c>
      <c r="AF78" s="65">
        <f t="shared" si="24"/>
        <v>0</v>
      </c>
      <c r="AG78" s="65">
        <f t="shared" si="24"/>
        <v>0</v>
      </c>
      <c r="AH78" s="65">
        <f t="shared" si="24"/>
        <v>95330214</v>
      </c>
      <c r="AI78" s="66">
        <f>IF(ISERROR(AH78/J78),0,AH78/J78)</f>
        <v>4.3130457010798651E-2</v>
      </c>
      <c r="AJ78" s="66">
        <f>IF(ISERROR(AH78/$AH$78),0,AH78/$AH$78)</f>
        <v>1</v>
      </c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</row>
    <row r="79" spans="1:106" x14ac:dyDescent="0.25">
      <c r="J79" s="69"/>
      <c r="R79" s="69"/>
      <c r="S79" s="69"/>
      <c r="T79" s="69"/>
      <c r="V79" s="69"/>
      <c r="W79" s="69"/>
      <c r="X79" s="69"/>
      <c r="Z79" s="69"/>
      <c r="AA79" s="69"/>
      <c r="AB79" s="69"/>
      <c r="AD79" s="69"/>
      <c r="AE79" s="69"/>
      <c r="AF79" s="69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</row>
    <row r="82" spans="1:106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</row>
    <row r="83" spans="1:106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</row>
    <row r="84" spans="1:106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106" x14ac:dyDescent="0.25"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106" x14ac:dyDescent="0.25"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106" x14ac:dyDescent="0.25">
      <c r="A87" s="6"/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106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106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106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106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106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106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4" spans="1:106" x14ac:dyDescent="0.25">
      <c r="A94" s="6"/>
      <c r="J94" s="69"/>
      <c r="R94" s="69"/>
      <c r="S94" s="69"/>
      <c r="T94" s="69"/>
      <c r="V94" s="69"/>
      <c r="W94" s="69"/>
      <c r="X94" s="69"/>
      <c r="Z94" s="69"/>
      <c r="AA94" s="69"/>
      <c r="AB94" s="69"/>
      <c r="AD94" s="69"/>
      <c r="AE94" s="69"/>
      <c r="AF94" s="69"/>
    </row>
    <row r="95" spans="1:106" x14ac:dyDescent="0.25">
      <c r="A95" s="6"/>
      <c r="J95" s="69"/>
      <c r="R95" s="69"/>
      <c r="S95" s="69"/>
      <c r="T95" s="69"/>
      <c r="V95" s="69"/>
      <c r="W95" s="69"/>
      <c r="X95" s="69"/>
      <c r="Z95" s="69"/>
      <c r="AA95" s="69"/>
      <c r="AB95" s="69"/>
      <c r="AD95" s="69"/>
      <c r="AE95" s="69"/>
      <c r="AF95" s="69"/>
    </row>
    <row r="97" spans="5:5" x14ac:dyDescent="0.25">
      <c r="E97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8:I78"/>
    <mergeCell ref="A68:E68"/>
    <mergeCell ref="J69:J70"/>
    <mergeCell ref="A71:I71"/>
    <mergeCell ref="A72:E72"/>
    <mergeCell ref="J72:J76"/>
    <mergeCell ref="A77:I7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6 R73:T76 Z73:AB76 V73:X76 M73:M76" xr:uid="{252EFCF9-4459-4842-9FA2-B08D1FBB4D1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6" xr:uid="{4149626F-499C-4EBE-AE23-7D13F7F8FD3D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6 E73:G76 N73:N76" xr:uid="{248FC2C3-1536-4F4B-A182-EA38E60D4F0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6" xr:uid="{F4D00DA6-92F2-4169-9EE6-E920F08FFE82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2C25834-07E6-4C8F-B09C-20F028BFDE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E219EA8-731B-4CC9-9EF4-B51A4215E39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0075197-F69B-43D0-A47D-2EDE5DA73BFD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B0A5A3E-EA89-4024-860B-BD11F3D90A62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F276-E712-4DE0-AA06-0E59CD1B9FF1}">
  <sheetPr>
    <tabColor rgb="FF33CCFF"/>
    <pageSetUpPr fitToPage="1"/>
  </sheetPr>
  <dimension ref="A1:Y42"/>
  <sheetViews>
    <sheetView zoomScale="80" zoomScaleNormal="80" workbookViewId="0">
      <selection activeCell="W44" sqref="W44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5.85546875" style="71" bestFit="1" customWidth="1"/>
    <col min="3" max="3" width="15.85546875" style="68" bestFit="1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2.42578125" style="71" customWidth="1" outlineLevel="1"/>
    <col min="8" max="8" width="12.85546875" style="71" customWidth="1" outlineLevel="1"/>
    <col min="9" max="9" width="12.7109375" style="71" customWidth="1" outlineLevel="1"/>
    <col min="10" max="10" width="12.85546875" style="71" customWidth="1"/>
    <col min="11" max="11" width="14.5703125" style="71" hidden="1" customWidth="1" outlineLevel="1"/>
    <col min="12" max="13" width="15.7109375" style="71" hidden="1" customWidth="1" outlineLevel="1"/>
    <col min="14" max="14" width="10.140625" style="71" customWidth="1" collapsed="1"/>
    <col min="15" max="17" width="15.7109375" style="71" hidden="1" customWidth="1" outlineLevel="1"/>
    <col min="18" max="18" width="11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1.42578125" style="71" customWidth="1" collapsed="1"/>
    <col min="23" max="23" width="11.85546875" style="71" customWidth="1"/>
    <col min="24" max="24" width="11.28515625" style="89" customWidth="1"/>
    <col min="25" max="25" width="14.8554687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89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+'24-09-004 Ind. UCAI'!J11</f>
        <v>0</v>
      </c>
      <c r="C8" s="59">
        <f>+'24-09-004 Ind. UCAI'!K11</f>
        <v>0</v>
      </c>
      <c r="D8" s="59">
        <f>+'24-09-004 Ind. UCAI'!M11</f>
        <v>0</v>
      </c>
      <c r="E8" s="59">
        <f>+'24-09-004 Ind. UCAI'!N11</f>
        <v>0</v>
      </c>
      <c r="F8" s="59">
        <f>+'24-09-004 Ind. UCAI'!O11</f>
        <v>0</v>
      </c>
      <c r="G8" s="59">
        <f>+'24-09-004 Ind. UCAI'!R11</f>
        <v>0</v>
      </c>
      <c r="H8" s="59">
        <f>+'24-09-004 Ind. UCAI'!S11</f>
        <v>0</v>
      </c>
      <c r="I8" s="59">
        <f>+'24-09-004 Ind. UCAI'!T11</f>
        <v>0</v>
      </c>
      <c r="J8" s="59">
        <f>+'24-09-004 Ind. UCAI'!U11</f>
        <v>0</v>
      </c>
      <c r="K8" s="59">
        <f>+'24-09-004 Ind. UCAI'!V11</f>
        <v>0</v>
      </c>
      <c r="L8" s="59">
        <f>+'24-09-004 Ind. UCAI'!W11</f>
        <v>0</v>
      </c>
      <c r="M8" s="59">
        <f>+'24-09-004 Ind. UCAI'!X11</f>
        <v>0</v>
      </c>
      <c r="N8" s="59">
        <f>+'24-09-004 Ind. UCAI'!Y11</f>
        <v>0</v>
      </c>
      <c r="O8" s="59">
        <f>+'24-09-004 Ind. UCAI'!Z11</f>
        <v>0</v>
      </c>
      <c r="P8" s="59">
        <f>+'24-09-004 Ind. UCAI'!AA11</f>
        <v>0</v>
      </c>
      <c r="Q8" s="59">
        <f>+'24-09-004 Ind. UCAI'!AB11</f>
        <v>0</v>
      </c>
      <c r="R8" s="59">
        <f>+'24-09-004 Ind. UCAI'!AC11</f>
        <v>0</v>
      </c>
      <c r="S8" s="59">
        <f>+'24-09-004 Ind. UCAI'!AD11</f>
        <v>0</v>
      </c>
      <c r="T8" s="59">
        <f>+'24-09-004 Ind. UCAI'!AE11</f>
        <v>0</v>
      </c>
      <c r="U8" s="59">
        <f>+'24-09-004 Ind. UCAI'!AF11</f>
        <v>0</v>
      </c>
      <c r="V8" s="59">
        <f>+'24-09-004 Ind. UCAI'!AG11</f>
        <v>0</v>
      </c>
      <c r="W8" s="59">
        <f>+'24-09-004 Ind. UCAI'!AH11</f>
        <v>0</v>
      </c>
      <c r="X8" s="84">
        <f>+'24-09-004 Ind. UCAI'!AI11</f>
        <v>0</v>
      </c>
      <c r="Y8" s="84">
        <f>+'24-09-004 Ind. UCAI'!AJ11</f>
        <v>0</v>
      </c>
    </row>
    <row r="9" spans="1:25" ht="24.75" hidden="1" customHeight="1" x14ac:dyDescent="0.25">
      <c r="A9" s="83" t="s">
        <v>46</v>
      </c>
      <c r="B9" s="59">
        <f>+'24-09-004 Ind. UCAI'!J15</f>
        <v>0</v>
      </c>
      <c r="C9" s="59">
        <f>+'24-09-004 Ind. UCAI'!K15</f>
        <v>0</v>
      </c>
      <c r="D9" s="59">
        <f>+'24-09-004 Ind. UCAI'!M15</f>
        <v>0</v>
      </c>
      <c r="E9" s="59">
        <f>+'24-09-004 Ind. UCAI'!N15</f>
        <v>0</v>
      </c>
      <c r="F9" s="59">
        <f>+'24-09-004 Ind. UCAI'!O15</f>
        <v>0</v>
      </c>
      <c r="G9" s="59">
        <f>+'24-09-004 Ind. UCAI'!R15</f>
        <v>0</v>
      </c>
      <c r="H9" s="59">
        <f>+'24-09-004 Ind. UCAI'!S15</f>
        <v>0</v>
      </c>
      <c r="I9" s="59">
        <f>+'24-09-004 Ind. UCAI'!T15</f>
        <v>0</v>
      </c>
      <c r="J9" s="59">
        <f>+'24-09-004 Ind. UCAI'!U15</f>
        <v>0</v>
      </c>
      <c r="K9" s="59">
        <f>+'24-09-004 Ind. UCAI'!V15</f>
        <v>0</v>
      </c>
      <c r="L9" s="59">
        <f>+'24-09-004 Ind. UCAI'!W15</f>
        <v>0</v>
      </c>
      <c r="M9" s="59">
        <f>+'24-09-004 Ind. UCAI'!X15</f>
        <v>0</v>
      </c>
      <c r="N9" s="59">
        <f>+'24-09-004 Ind. UCAI'!Y15</f>
        <v>0</v>
      </c>
      <c r="O9" s="59">
        <f>+'24-09-004 Ind. UCAI'!Z15</f>
        <v>0</v>
      </c>
      <c r="P9" s="59">
        <f>+'24-09-004 Ind. UCAI'!AA15</f>
        <v>0</v>
      </c>
      <c r="Q9" s="59">
        <f>+'24-09-004 Ind. UCAI'!AB15</f>
        <v>0</v>
      </c>
      <c r="R9" s="59">
        <f>+'24-09-004 Ind. UCAI'!AC15</f>
        <v>0</v>
      </c>
      <c r="S9" s="59">
        <f>+'24-09-004 Ind. UCAI'!AD15</f>
        <v>0</v>
      </c>
      <c r="T9" s="59">
        <f>+'24-09-004 Ind. UCAI'!AE15</f>
        <v>0</v>
      </c>
      <c r="U9" s="59">
        <f>+'24-09-004 Ind. UCAI'!AF15</f>
        <v>0</v>
      </c>
      <c r="V9" s="59">
        <f>+'24-09-004 Ind. UCAI'!AG15</f>
        <v>0</v>
      </c>
      <c r="W9" s="59">
        <f>+'24-09-004 Ind. UCAI'!AH15</f>
        <v>0</v>
      </c>
      <c r="X9" s="84">
        <f>+'24-09-004 Ind. UCAI'!AI15</f>
        <v>0</v>
      </c>
      <c r="Y9" s="84">
        <f>+'24-09-004 Ind. UCAI'!AJ15</f>
        <v>0</v>
      </c>
    </row>
    <row r="10" spans="1:25" ht="24.75" hidden="1" customHeight="1" x14ac:dyDescent="0.25">
      <c r="A10" s="83" t="s">
        <v>48</v>
      </c>
      <c r="B10" s="59">
        <f>+'24-09-004 Ind. UCAI'!J19</f>
        <v>0</v>
      </c>
      <c r="C10" s="59">
        <f>+'24-09-004 Ind. UCAI'!K19</f>
        <v>0</v>
      </c>
      <c r="D10" s="59">
        <f>+'24-09-004 Ind. UCAI'!M19</f>
        <v>0</v>
      </c>
      <c r="E10" s="59">
        <f>+'24-09-004 Ind. UCAI'!N19</f>
        <v>0</v>
      </c>
      <c r="F10" s="59">
        <f>+'24-09-004 Ind. UCAI'!O19</f>
        <v>0</v>
      </c>
      <c r="G10" s="59">
        <f>+'24-09-004 Ind. UCAI'!R19</f>
        <v>0</v>
      </c>
      <c r="H10" s="59">
        <f>+'24-09-004 Ind. UCAI'!S19</f>
        <v>0</v>
      </c>
      <c r="I10" s="59">
        <f>+'24-09-004 Ind. UCAI'!T19</f>
        <v>0</v>
      </c>
      <c r="J10" s="59">
        <f>+'24-09-004 Ind. UCAI'!U19</f>
        <v>0</v>
      </c>
      <c r="K10" s="59">
        <f>+'24-09-004 Ind. UCAI'!V19</f>
        <v>0</v>
      </c>
      <c r="L10" s="59">
        <f>+'24-09-004 Ind. UCAI'!W19</f>
        <v>0</v>
      </c>
      <c r="M10" s="59">
        <f>+'24-09-004 Ind. UCAI'!X19</f>
        <v>0</v>
      </c>
      <c r="N10" s="59">
        <f>+'24-09-004 Ind. UCAI'!Y19</f>
        <v>0</v>
      </c>
      <c r="O10" s="59">
        <f>+'24-09-004 Ind. UCAI'!Z19</f>
        <v>0</v>
      </c>
      <c r="P10" s="59">
        <f>+'24-09-004 Ind. UCAI'!AA19</f>
        <v>0</v>
      </c>
      <c r="Q10" s="59">
        <f>+'24-09-004 Ind. UCAI'!AB19</f>
        <v>0</v>
      </c>
      <c r="R10" s="59">
        <f>+'24-09-004 Ind. UCAI'!AC19</f>
        <v>0</v>
      </c>
      <c r="S10" s="59">
        <f>+'24-09-004 Ind. UCAI'!AD19</f>
        <v>0</v>
      </c>
      <c r="T10" s="59">
        <f>+'24-09-004 Ind. UCAI'!AE19</f>
        <v>0</v>
      </c>
      <c r="U10" s="59">
        <f>+'24-09-004 Ind. UCAI'!AF19</f>
        <v>0</v>
      </c>
      <c r="V10" s="59">
        <f>+'24-09-004 Ind. UCAI'!AG19</f>
        <v>0</v>
      </c>
      <c r="W10" s="59">
        <f>+'24-09-004 Ind. UCAI'!AH19</f>
        <v>0</v>
      </c>
      <c r="X10" s="84">
        <f>+'24-09-004 Ind. UCAI'!AI19</f>
        <v>0</v>
      </c>
      <c r="Y10" s="84">
        <f>+'24-09-004 Ind. UCAI'!AJ19</f>
        <v>0</v>
      </c>
    </row>
    <row r="11" spans="1:25" ht="24.75" hidden="1" customHeight="1" x14ac:dyDescent="0.25">
      <c r="A11" s="83" t="s">
        <v>50</v>
      </c>
      <c r="B11" s="59">
        <f>+'24-09-004 Ind. UCAI'!J23</f>
        <v>0</v>
      </c>
      <c r="C11" s="59">
        <f>+'24-09-004 Ind. UCAI'!K23</f>
        <v>0</v>
      </c>
      <c r="D11" s="59">
        <f>+'24-09-004 Ind. UCAI'!M23</f>
        <v>0</v>
      </c>
      <c r="E11" s="59">
        <f>+'24-09-004 Ind. UCAI'!N23</f>
        <v>0</v>
      </c>
      <c r="F11" s="59">
        <f>+'24-09-004 Ind. UCAI'!O23</f>
        <v>0</v>
      </c>
      <c r="G11" s="59">
        <f>+'24-09-004 Ind. UCAI'!R23</f>
        <v>0</v>
      </c>
      <c r="H11" s="59">
        <f>+'24-09-004 Ind. UCAI'!S23</f>
        <v>0</v>
      </c>
      <c r="I11" s="59">
        <f>+'24-09-004 Ind. UCAI'!T23</f>
        <v>0</v>
      </c>
      <c r="J11" s="59">
        <f>+'24-09-004 Ind. UCAI'!U23</f>
        <v>0</v>
      </c>
      <c r="K11" s="59">
        <f>+'24-09-004 Ind. UCAI'!V23</f>
        <v>0</v>
      </c>
      <c r="L11" s="59">
        <f>+'24-09-004 Ind. UCAI'!W23</f>
        <v>0</v>
      </c>
      <c r="M11" s="59">
        <f>+'24-09-004 Ind. UCAI'!X23</f>
        <v>0</v>
      </c>
      <c r="N11" s="59">
        <f>+'24-09-004 Ind. UCAI'!Y23</f>
        <v>0</v>
      </c>
      <c r="O11" s="59">
        <f>+'24-09-004 Ind. UCAI'!Z23</f>
        <v>0</v>
      </c>
      <c r="P11" s="59">
        <f>+'24-09-004 Ind. UCAI'!AA23</f>
        <v>0</v>
      </c>
      <c r="Q11" s="59">
        <f>+'24-09-004 Ind. UCAI'!AB23</f>
        <v>0</v>
      </c>
      <c r="R11" s="59">
        <f>+'24-09-004 Ind. UCAI'!AC23</f>
        <v>0</v>
      </c>
      <c r="S11" s="59">
        <f>+'24-09-004 Ind. UCAI'!AD23</f>
        <v>0</v>
      </c>
      <c r="T11" s="59">
        <f>+'24-09-004 Ind. UCAI'!AE23</f>
        <v>0</v>
      </c>
      <c r="U11" s="59">
        <f>+'24-09-004 Ind. UCAI'!AF23</f>
        <v>0</v>
      </c>
      <c r="V11" s="59">
        <f>+'24-09-004 Ind. UCAI'!AG23</f>
        <v>0</v>
      </c>
      <c r="W11" s="59">
        <f>+'24-09-004 Ind. UCAI'!AH23</f>
        <v>0</v>
      </c>
      <c r="X11" s="84">
        <f>+'24-09-004 Ind. UCAI'!AI23</f>
        <v>0</v>
      </c>
      <c r="Y11" s="84">
        <f>+'24-09-004 Ind. UCAI'!AJ23</f>
        <v>0</v>
      </c>
    </row>
    <row r="12" spans="1:25" ht="24.75" hidden="1" customHeight="1" x14ac:dyDescent="0.25">
      <c r="A12" s="83" t="s">
        <v>52</v>
      </c>
      <c r="B12" s="59">
        <f>+'24-09-004 Ind. UCAI'!J27</f>
        <v>0</v>
      </c>
      <c r="C12" s="59">
        <f>+'24-09-004 Ind. UCAI'!K27</f>
        <v>0</v>
      </c>
      <c r="D12" s="59">
        <f>+'24-09-004 Ind. UCAI'!M27</f>
        <v>0</v>
      </c>
      <c r="E12" s="59">
        <f>+'24-09-004 Ind. UCAI'!N27</f>
        <v>0</v>
      </c>
      <c r="F12" s="59">
        <f>+'24-09-004 Ind. UCAI'!O27</f>
        <v>0</v>
      </c>
      <c r="G12" s="59">
        <f>+'24-09-004 Ind. UCAI'!R27</f>
        <v>0</v>
      </c>
      <c r="H12" s="59">
        <f>+'24-09-004 Ind. UCAI'!S27</f>
        <v>0</v>
      </c>
      <c r="I12" s="59">
        <f>+'24-09-004 Ind. UCAI'!T27</f>
        <v>0</v>
      </c>
      <c r="J12" s="59">
        <f>+'24-09-004 Ind. UCAI'!U27</f>
        <v>0</v>
      </c>
      <c r="K12" s="59">
        <f>+'24-09-004 Ind. UCAI'!V27</f>
        <v>0</v>
      </c>
      <c r="L12" s="59">
        <f>+'24-09-004 Ind. UCAI'!W27</f>
        <v>0</v>
      </c>
      <c r="M12" s="59">
        <f>+'24-09-004 Ind. UCAI'!X27</f>
        <v>0</v>
      </c>
      <c r="N12" s="59">
        <f>+'24-09-004 Ind. UCAI'!Y27</f>
        <v>0</v>
      </c>
      <c r="O12" s="59">
        <f>+'24-09-004 Ind. UCAI'!Z27</f>
        <v>0</v>
      </c>
      <c r="P12" s="59">
        <f>+'24-09-004 Ind. UCAI'!AA27</f>
        <v>0</v>
      </c>
      <c r="Q12" s="59">
        <f>+'24-09-004 Ind. UCAI'!AB27</f>
        <v>0</v>
      </c>
      <c r="R12" s="59">
        <f>+'24-09-004 Ind. UCAI'!AC27</f>
        <v>0</v>
      </c>
      <c r="S12" s="59">
        <f>+'24-09-004 Ind. UCAI'!AD27</f>
        <v>0</v>
      </c>
      <c r="T12" s="59">
        <f>+'24-09-004 Ind. UCAI'!AE27</f>
        <v>0</v>
      </c>
      <c r="U12" s="59">
        <f>+'24-09-004 Ind. UCAI'!AF27</f>
        <v>0</v>
      </c>
      <c r="V12" s="59">
        <f>+'24-09-004 Ind. UCAI'!AG27</f>
        <v>0</v>
      </c>
      <c r="W12" s="59">
        <f>+'24-09-004 Ind. UCAI'!AH27</f>
        <v>0</v>
      </c>
      <c r="X12" s="84">
        <f>+'24-09-004 Ind. UCAI'!AI27</f>
        <v>0</v>
      </c>
      <c r="Y12" s="84">
        <f>+'24-09-004 Ind. UCAI'!AJ27</f>
        <v>0</v>
      </c>
    </row>
    <row r="13" spans="1:25" ht="24.75" hidden="1" customHeight="1" x14ac:dyDescent="0.25">
      <c r="A13" s="83" t="s">
        <v>54</v>
      </c>
      <c r="B13" s="59">
        <f>+'24-09-004 Ind. UCAI'!J31</f>
        <v>0</v>
      </c>
      <c r="C13" s="59">
        <f>+'24-09-004 Ind. UCAI'!K31</f>
        <v>0</v>
      </c>
      <c r="D13" s="59">
        <f>+'24-09-004 Ind. UCAI'!M31</f>
        <v>0</v>
      </c>
      <c r="E13" s="59">
        <f>+'24-09-004 Ind. UCAI'!N31</f>
        <v>0</v>
      </c>
      <c r="F13" s="59">
        <f>+'24-09-004 Ind. UCAI'!O31</f>
        <v>0</v>
      </c>
      <c r="G13" s="59">
        <f>+'24-09-004 Ind. UCAI'!R31</f>
        <v>0</v>
      </c>
      <c r="H13" s="59">
        <f>+'24-09-004 Ind. UCAI'!S31</f>
        <v>0</v>
      </c>
      <c r="I13" s="59">
        <f>+'24-09-004 Ind. UCAI'!T31</f>
        <v>0</v>
      </c>
      <c r="J13" s="59">
        <f>+'24-09-004 Ind. UCAI'!U31</f>
        <v>0</v>
      </c>
      <c r="K13" s="59">
        <f>+'24-09-004 Ind. UCAI'!V31</f>
        <v>0</v>
      </c>
      <c r="L13" s="59">
        <f>+'24-09-004 Ind. UCAI'!W31</f>
        <v>0</v>
      </c>
      <c r="M13" s="59">
        <f>+'24-09-004 Ind. UCAI'!X31</f>
        <v>0</v>
      </c>
      <c r="N13" s="59">
        <f>+'24-09-004 Ind. UCAI'!Y31</f>
        <v>0</v>
      </c>
      <c r="O13" s="59">
        <f>+'24-09-004 Ind. UCAI'!Z31</f>
        <v>0</v>
      </c>
      <c r="P13" s="59">
        <f>+'24-09-004 Ind. UCAI'!AA31</f>
        <v>0</v>
      </c>
      <c r="Q13" s="59">
        <f>+'24-09-004 Ind. UCAI'!AB31</f>
        <v>0</v>
      </c>
      <c r="R13" s="59">
        <f>+'24-09-004 Ind. UCAI'!AC31</f>
        <v>0</v>
      </c>
      <c r="S13" s="59">
        <f>+'24-09-004 Ind. UCAI'!AD31</f>
        <v>0</v>
      </c>
      <c r="T13" s="59">
        <f>+'24-09-004 Ind. UCAI'!AE31</f>
        <v>0</v>
      </c>
      <c r="U13" s="59">
        <f>+'24-09-004 Ind. UCAI'!AF31</f>
        <v>0</v>
      </c>
      <c r="V13" s="59">
        <f>+'24-09-004 Ind. UCAI'!AG31</f>
        <v>0</v>
      </c>
      <c r="W13" s="59">
        <f>+'24-09-004 Ind. UCAI'!AH31</f>
        <v>0</v>
      </c>
      <c r="X13" s="84">
        <f>+'24-09-004 Ind. UCAI'!AI31</f>
        <v>0</v>
      </c>
      <c r="Y13" s="84">
        <f>+'24-09-004 Ind. UCAI'!AJ31</f>
        <v>0</v>
      </c>
    </row>
    <row r="14" spans="1:25" ht="24.75" hidden="1" customHeight="1" x14ac:dyDescent="0.25">
      <c r="A14" s="83" t="s">
        <v>56</v>
      </c>
      <c r="B14" s="59">
        <f>+'24-09-004 Ind. UCAI'!J35</f>
        <v>0</v>
      </c>
      <c r="C14" s="59">
        <f>+'24-09-004 Ind. UCAI'!K35</f>
        <v>0</v>
      </c>
      <c r="D14" s="59">
        <f>+'24-09-004 Ind. UCAI'!M35</f>
        <v>0</v>
      </c>
      <c r="E14" s="59">
        <f>+'24-09-004 Ind. UCAI'!N35</f>
        <v>0</v>
      </c>
      <c r="F14" s="59">
        <f>+'24-09-004 Ind. UCAI'!O35</f>
        <v>0</v>
      </c>
      <c r="G14" s="59">
        <f>+'24-09-004 Ind. UCAI'!R35</f>
        <v>0</v>
      </c>
      <c r="H14" s="59">
        <f>+'24-09-004 Ind. UCAI'!S35</f>
        <v>0</v>
      </c>
      <c r="I14" s="59">
        <f>+'24-09-004 Ind. UCAI'!T35</f>
        <v>0</v>
      </c>
      <c r="J14" s="59">
        <f>+'24-09-004 Ind. UCAI'!U35</f>
        <v>0</v>
      </c>
      <c r="K14" s="59">
        <f>+'24-09-004 Ind. UCAI'!V35</f>
        <v>0</v>
      </c>
      <c r="L14" s="59">
        <f>+'24-09-004 Ind. UCAI'!W35</f>
        <v>0</v>
      </c>
      <c r="M14" s="59">
        <f>+'24-09-004 Ind. UCAI'!X35</f>
        <v>0</v>
      </c>
      <c r="N14" s="59">
        <f>+'24-09-004 Ind. UCAI'!Y35</f>
        <v>0</v>
      </c>
      <c r="O14" s="59">
        <f>+'24-09-004 Ind. UCAI'!Z35</f>
        <v>0</v>
      </c>
      <c r="P14" s="59">
        <f>+'24-09-004 Ind. UCAI'!AA35</f>
        <v>0</v>
      </c>
      <c r="Q14" s="59">
        <f>+'24-09-004 Ind. UCAI'!AB35</f>
        <v>0</v>
      </c>
      <c r="R14" s="59">
        <f>+'24-09-004 Ind. UCAI'!AC35</f>
        <v>0</v>
      </c>
      <c r="S14" s="59">
        <f>+'24-09-004 Ind. UCAI'!AD35</f>
        <v>0</v>
      </c>
      <c r="T14" s="59">
        <f>+'24-09-004 Ind. UCAI'!AE35</f>
        <v>0</v>
      </c>
      <c r="U14" s="59">
        <f>+'24-09-004 Ind. UCAI'!AF35</f>
        <v>0</v>
      </c>
      <c r="V14" s="59">
        <f>+'24-09-004 Ind. UCAI'!AG35</f>
        <v>0</v>
      </c>
      <c r="W14" s="59">
        <f>+'24-09-004 Ind. UCAI'!AH35</f>
        <v>0</v>
      </c>
      <c r="X14" s="84">
        <f>+'24-09-004 Ind. UCAI'!AI35</f>
        <v>0</v>
      </c>
      <c r="Y14" s="84">
        <f>+'24-09-004 Ind. UCAI'!AJ35</f>
        <v>0</v>
      </c>
    </row>
    <row r="15" spans="1:25" ht="24.75" hidden="1" customHeight="1" x14ac:dyDescent="0.25">
      <c r="A15" s="83" t="s">
        <v>58</v>
      </c>
      <c r="B15" s="59">
        <f>+'24-09-004 Ind. UCAI'!J39</f>
        <v>0</v>
      </c>
      <c r="C15" s="59">
        <f>+'24-09-004 Ind. UCAI'!K39</f>
        <v>0</v>
      </c>
      <c r="D15" s="59">
        <f>+'24-09-004 Ind. UCAI'!M39</f>
        <v>0</v>
      </c>
      <c r="E15" s="59">
        <f>+'24-09-004 Ind. UCAI'!N39</f>
        <v>0</v>
      </c>
      <c r="F15" s="59">
        <f>+'24-09-004 Ind. UCAI'!O39</f>
        <v>0</v>
      </c>
      <c r="G15" s="59">
        <f>+'24-09-004 Ind. UCAI'!R39</f>
        <v>0</v>
      </c>
      <c r="H15" s="59">
        <f>+'24-09-004 Ind. UCAI'!S39</f>
        <v>0</v>
      </c>
      <c r="I15" s="59">
        <f>+'24-09-004 Ind. UCAI'!T39</f>
        <v>0</v>
      </c>
      <c r="J15" s="59">
        <f>+'24-09-004 Ind. UCAI'!U39</f>
        <v>0</v>
      </c>
      <c r="K15" s="59">
        <f>+'24-09-004 Ind. UCAI'!V39</f>
        <v>0</v>
      </c>
      <c r="L15" s="59">
        <f>+'24-09-004 Ind. UCAI'!W39</f>
        <v>0</v>
      </c>
      <c r="M15" s="59">
        <f>+'24-09-004 Ind. UCAI'!X39</f>
        <v>0</v>
      </c>
      <c r="N15" s="59">
        <f>+'24-09-004 Ind. UCAI'!Y39</f>
        <v>0</v>
      </c>
      <c r="O15" s="59">
        <f>+'24-09-004 Ind. UCAI'!Z39</f>
        <v>0</v>
      </c>
      <c r="P15" s="59">
        <f>+'24-09-004 Ind. UCAI'!AA39</f>
        <v>0</v>
      </c>
      <c r="Q15" s="59">
        <f>+'24-09-004 Ind. UCAI'!AB39</f>
        <v>0</v>
      </c>
      <c r="R15" s="59">
        <f>+'24-09-004 Ind. UCAI'!AC39</f>
        <v>0</v>
      </c>
      <c r="S15" s="59">
        <f>+'24-09-004 Ind. UCAI'!AD39</f>
        <v>0</v>
      </c>
      <c r="T15" s="59">
        <f>+'24-09-004 Ind. UCAI'!AE39</f>
        <v>0</v>
      </c>
      <c r="U15" s="59">
        <f>+'24-09-004 Ind. UCAI'!AF39</f>
        <v>0</v>
      </c>
      <c r="V15" s="59">
        <f>+'24-09-004 Ind. UCAI'!AG39</f>
        <v>0</v>
      </c>
      <c r="W15" s="59">
        <f>+'24-09-004 Ind. UCAI'!AH39</f>
        <v>0</v>
      </c>
      <c r="X15" s="84">
        <f>+'24-09-004 Ind. UCAI'!AI39</f>
        <v>0</v>
      </c>
      <c r="Y15" s="84">
        <f>+'24-09-004 Ind. UCAI'!AJ39</f>
        <v>0</v>
      </c>
    </row>
    <row r="16" spans="1:25" ht="24.75" hidden="1" customHeight="1" x14ac:dyDescent="0.25">
      <c r="A16" s="83" t="s">
        <v>60</v>
      </c>
      <c r="B16" s="59">
        <f>+'24-09-004 Ind. UCAI'!J43</f>
        <v>0</v>
      </c>
      <c r="C16" s="59">
        <f>+'24-09-004 Ind. UCAI'!K43</f>
        <v>0</v>
      </c>
      <c r="D16" s="59">
        <f>+'24-09-004 Ind. UCAI'!M43</f>
        <v>0</v>
      </c>
      <c r="E16" s="59">
        <f>+'24-09-004 Ind. UCAI'!N43</f>
        <v>0</v>
      </c>
      <c r="F16" s="59">
        <f>+'24-09-004 Ind. UCAI'!O43</f>
        <v>0</v>
      </c>
      <c r="G16" s="59">
        <f>+'24-09-004 Ind. UCAI'!R43</f>
        <v>0</v>
      </c>
      <c r="H16" s="59">
        <f>+'24-09-004 Ind. UCAI'!S43</f>
        <v>0</v>
      </c>
      <c r="I16" s="59">
        <f>+'24-09-004 Ind. UCAI'!T43</f>
        <v>0</v>
      </c>
      <c r="J16" s="59">
        <f>+'24-09-004 Ind. UCAI'!U43</f>
        <v>0</v>
      </c>
      <c r="K16" s="59">
        <f>+'24-09-004 Ind. UCAI'!V43</f>
        <v>0</v>
      </c>
      <c r="L16" s="59">
        <f>+'24-09-004 Ind. UCAI'!W43</f>
        <v>0</v>
      </c>
      <c r="M16" s="59">
        <f>+'24-09-004 Ind. UCAI'!X43</f>
        <v>0</v>
      </c>
      <c r="N16" s="59">
        <f>+'24-09-004 Ind. UCAI'!Y43</f>
        <v>0</v>
      </c>
      <c r="O16" s="59">
        <f>+'24-09-004 Ind. UCAI'!Z43</f>
        <v>0</v>
      </c>
      <c r="P16" s="59">
        <f>+'24-09-004 Ind. UCAI'!AA43</f>
        <v>0</v>
      </c>
      <c r="Q16" s="59">
        <f>+'24-09-004 Ind. UCAI'!AB43</f>
        <v>0</v>
      </c>
      <c r="R16" s="59">
        <f>+'24-09-004 Ind. UCAI'!AC43</f>
        <v>0</v>
      </c>
      <c r="S16" s="59">
        <f>+'24-09-004 Ind. UCAI'!AD43</f>
        <v>0</v>
      </c>
      <c r="T16" s="59">
        <f>+'24-09-004 Ind. UCAI'!AE43</f>
        <v>0</v>
      </c>
      <c r="U16" s="59">
        <f>+'24-09-004 Ind. UCAI'!AF43</f>
        <v>0</v>
      </c>
      <c r="V16" s="59">
        <f>+'24-09-004 Ind. UCAI'!AG43</f>
        <v>0</v>
      </c>
      <c r="W16" s="59">
        <f>+'24-09-004 Ind. UCAI'!AH43</f>
        <v>0</v>
      </c>
      <c r="X16" s="84">
        <f>+'24-09-004 Ind. UCAI'!AI43</f>
        <v>0</v>
      </c>
      <c r="Y16" s="84">
        <f>+'24-09-004 Ind. UCAI'!AJ43</f>
        <v>0</v>
      </c>
    </row>
    <row r="17" spans="1:25" ht="24.75" hidden="1" customHeight="1" x14ac:dyDescent="0.25">
      <c r="A17" s="83" t="s">
        <v>62</v>
      </c>
      <c r="B17" s="59">
        <f>+'24-09-004 Ind. UCAI'!J47</f>
        <v>0</v>
      </c>
      <c r="C17" s="59">
        <f>+'24-09-004 Ind. UCAI'!K47</f>
        <v>0</v>
      </c>
      <c r="D17" s="59">
        <f>+'24-09-004 Ind. UCAI'!M47</f>
        <v>0</v>
      </c>
      <c r="E17" s="59">
        <f>+'24-09-004 Ind. UCAI'!N47</f>
        <v>0</v>
      </c>
      <c r="F17" s="59">
        <f>+'24-09-004 Ind. UCAI'!O47</f>
        <v>0</v>
      </c>
      <c r="G17" s="59">
        <f>+'24-09-004 Ind. UCAI'!R47</f>
        <v>0</v>
      </c>
      <c r="H17" s="59">
        <f>+'24-09-004 Ind. UCAI'!S47</f>
        <v>0</v>
      </c>
      <c r="I17" s="59">
        <f>+'24-09-004 Ind. UCAI'!T47</f>
        <v>0</v>
      </c>
      <c r="J17" s="59">
        <f>+'24-09-004 Ind. UCAI'!U47</f>
        <v>0</v>
      </c>
      <c r="K17" s="59">
        <f>+'24-09-004 Ind. UCAI'!V47</f>
        <v>0</v>
      </c>
      <c r="L17" s="59">
        <f>+'24-09-004 Ind. UCAI'!W47</f>
        <v>0</v>
      </c>
      <c r="M17" s="59">
        <f>+'24-09-004 Ind. UCAI'!X47</f>
        <v>0</v>
      </c>
      <c r="N17" s="59">
        <f>+'24-09-004 Ind. UCAI'!Y47</f>
        <v>0</v>
      </c>
      <c r="O17" s="59">
        <f>+'24-09-004 Ind. UCAI'!Z47</f>
        <v>0</v>
      </c>
      <c r="P17" s="59">
        <f>+'24-09-004 Ind. UCAI'!AA47</f>
        <v>0</v>
      </c>
      <c r="Q17" s="59">
        <f>+'24-09-004 Ind. UCAI'!AB47</f>
        <v>0</v>
      </c>
      <c r="R17" s="59">
        <f>+'24-09-004 Ind. UCAI'!AC47</f>
        <v>0</v>
      </c>
      <c r="S17" s="59">
        <f>+'24-09-004 Ind. UCAI'!AD47</f>
        <v>0</v>
      </c>
      <c r="T17" s="59">
        <f>+'24-09-004 Ind. UCAI'!AE47</f>
        <v>0</v>
      </c>
      <c r="U17" s="59">
        <f>+'24-09-004 Ind. UCAI'!AF47</f>
        <v>0</v>
      </c>
      <c r="V17" s="59">
        <f>+'24-09-004 Ind. UCAI'!AG47</f>
        <v>0</v>
      </c>
      <c r="W17" s="59">
        <f>+'24-09-004 Ind. UCAI'!AH47</f>
        <v>0</v>
      </c>
      <c r="X17" s="84">
        <f>+'24-09-004 Ind. UCAI'!AI47</f>
        <v>0</v>
      </c>
      <c r="Y17" s="84">
        <f>+'24-09-004 Ind. UCAI'!AJ44</f>
        <v>0</v>
      </c>
    </row>
    <row r="18" spans="1:25" ht="24.75" hidden="1" customHeight="1" x14ac:dyDescent="0.25">
      <c r="A18" s="83" t="s">
        <v>64</v>
      </c>
      <c r="B18" s="59">
        <f>+'24-09-004 Ind. UCAI'!J51</f>
        <v>0</v>
      </c>
      <c r="C18" s="59">
        <f>+'24-09-004 Ind. UCAI'!K51</f>
        <v>0</v>
      </c>
      <c r="D18" s="59">
        <f>+'24-09-004 Ind. UCAI'!M51</f>
        <v>0</v>
      </c>
      <c r="E18" s="59">
        <f>+'24-09-004 Ind. UCAI'!N51</f>
        <v>0</v>
      </c>
      <c r="F18" s="59">
        <f>+'24-09-004 Ind. UCAI'!O51</f>
        <v>0</v>
      </c>
      <c r="G18" s="59">
        <f>+'24-09-004 Ind. UCAI'!R51</f>
        <v>0</v>
      </c>
      <c r="H18" s="59">
        <f>+'24-09-004 Ind. UCAI'!S51</f>
        <v>0</v>
      </c>
      <c r="I18" s="59">
        <f>+'24-09-004 Ind. UCAI'!T51</f>
        <v>0</v>
      </c>
      <c r="J18" s="59">
        <f>+'24-09-004 Ind. UCAI'!U51</f>
        <v>0</v>
      </c>
      <c r="K18" s="59">
        <f>+'24-09-004 Ind. UCAI'!V51</f>
        <v>0</v>
      </c>
      <c r="L18" s="59">
        <f>+'24-09-004 Ind. UCAI'!W51</f>
        <v>0</v>
      </c>
      <c r="M18" s="59">
        <f>+'24-09-004 Ind. UCAI'!X51</f>
        <v>0</v>
      </c>
      <c r="N18" s="59">
        <f>+'24-09-004 Ind. UCAI'!Y51</f>
        <v>0</v>
      </c>
      <c r="O18" s="59">
        <f>+'24-09-004 Ind. UCAI'!Z51</f>
        <v>0</v>
      </c>
      <c r="P18" s="59">
        <f>+'24-09-004 Ind. UCAI'!AA51</f>
        <v>0</v>
      </c>
      <c r="Q18" s="59">
        <f>+'24-09-004 Ind. UCAI'!AB51</f>
        <v>0</v>
      </c>
      <c r="R18" s="59">
        <f>+'24-09-004 Ind. UCAI'!AC51</f>
        <v>0</v>
      </c>
      <c r="S18" s="59">
        <f>+'24-09-004 Ind. UCAI'!AD51</f>
        <v>0</v>
      </c>
      <c r="T18" s="59">
        <f>+'24-09-004 Ind. UCAI'!AE51</f>
        <v>0</v>
      </c>
      <c r="U18" s="59">
        <f>+'24-09-004 Ind. UCAI'!AF51</f>
        <v>0</v>
      </c>
      <c r="V18" s="59">
        <f>+'24-09-004 Ind. UCAI'!AG51</f>
        <v>0</v>
      </c>
      <c r="W18" s="59">
        <f>+'24-09-004 Ind. UCAI'!AH51</f>
        <v>0</v>
      </c>
      <c r="X18" s="84">
        <f>+'24-09-004 Ind. UCAI'!AI51</f>
        <v>0</v>
      </c>
      <c r="Y18" s="84">
        <f>+'24-09-004 Ind. UCAI'!AJ51</f>
        <v>0</v>
      </c>
    </row>
    <row r="19" spans="1:25" ht="24.75" hidden="1" customHeight="1" x14ac:dyDescent="0.25">
      <c r="A19" s="83" t="s">
        <v>66</v>
      </c>
      <c r="B19" s="59">
        <f>+'24-09-004 Ind. UCAI'!J55</f>
        <v>0</v>
      </c>
      <c r="C19" s="59">
        <f>+'24-09-004 Ind. UCAI'!K55</f>
        <v>0</v>
      </c>
      <c r="D19" s="59">
        <f>+'24-09-004 Ind. UCAI'!M55</f>
        <v>0</v>
      </c>
      <c r="E19" s="59">
        <f>+'24-09-004 Ind. UCAI'!N55</f>
        <v>0</v>
      </c>
      <c r="F19" s="59">
        <f>+'24-09-004 Ind. UCAI'!O55</f>
        <v>0</v>
      </c>
      <c r="G19" s="59">
        <f>+'24-09-004 Ind. UCAI'!R55</f>
        <v>0</v>
      </c>
      <c r="H19" s="59">
        <f>+'24-09-004 Ind. UCAI'!S55</f>
        <v>0</v>
      </c>
      <c r="I19" s="59">
        <f>+'24-09-004 Ind. UCAI'!T55</f>
        <v>0</v>
      </c>
      <c r="J19" s="59">
        <f>+'24-09-004 Ind. UCAI'!U55</f>
        <v>0</v>
      </c>
      <c r="K19" s="59">
        <f>+'24-09-004 Ind. UCAI'!V55</f>
        <v>0</v>
      </c>
      <c r="L19" s="59">
        <f>+'24-09-004 Ind. UCAI'!W55</f>
        <v>0</v>
      </c>
      <c r="M19" s="59">
        <f>+'24-09-004 Ind. UCAI'!X55</f>
        <v>0</v>
      </c>
      <c r="N19" s="59">
        <f>+'24-09-004 Ind. UCAI'!Y55</f>
        <v>0</v>
      </c>
      <c r="O19" s="59">
        <f>+'24-09-004 Ind. UCAI'!Z55</f>
        <v>0</v>
      </c>
      <c r="P19" s="59">
        <f>+'24-09-004 Ind. UCAI'!AA55</f>
        <v>0</v>
      </c>
      <c r="Q19" s="59">
        <f>+'24-09-004 Ind. UCAI'!AB55</f>
        <v>0</v>
      </c>
      <c r="R19" s="59">
        <f>+'24-09-004 Ind. UCAI'!AC55</f>
        <v>0</v>
      </c>
      <c r="S19" s="59">
        <f>+'24-09-004 Ind. UCAI'!AD55</f>
        <v>0</v>
      </c>
      <c r="T19" s="59">
        <f>+'24-09-004 Ind. UCAI'!AE55</f>
        <v>0</v>
      </c>
      <c r="U19" s="59">
        <f>+'24-09-004 Ind. UCAI'!AF55</f>
        <v>0</v>
      </c>
      <c r="V19" s="59">
        <f>+'24-09-004 Ind. UCAI'!AG55</f>
        <v>0</v>
      </c>
      <c r="W19" s="59">
        <f>+'24-09-004 Ind. UCAI'!AH55</f>
        <v>0</v>
      </c>
      <c r="X19" s="84">
        <f>+'24-09-004 Ind. UCAI'!AI55</f>
        <v>0</v>
      </c>
      <c r="Y19" s="84">
        <f>+'24-09-004 Ind. UCAI'!AJ55</f>
        <v>0</v>
      </c>
    </row>
    <row r="20" spans="1:25" ht="24.75" hidden="1" customHeight="1" x14ac:dyDescent="0.25">
      <c r="A20" s="85" t="s">
        <v>68</v>
      </c>
      <c r="B20" s="59">
        <f>+'24-09-004 Ind. UCAI'!J59</f>
        <v>0</v>
      </c>
      <c r="C20" s="59">
        <f>+'24-09-004 Ind. UCAI'!K59</f>
        <v>0</v>
      </c>
      <c r="D20" s="59">
        <f>+'24-09-004 Ind. UCAI'!M59</f>
        <v>0</v>
      </c>
      <c r="E20" s="59">
        <f>+'24-09-004 Ind. UCAI'!N59</f>
        <v>0</v>
      </c>
      <c r="F20" s="59">
        <f>+'24-09-004 Ind. UCAI'!O59</f>
        <v>0</v>
      </c>
      <c r="G20" s="59">
        <f>+'24-09-004 Ind. UCAI'!R59</f>
        <v>0</v>
      </c>
      <c r="H20" s="59">
        <f>+'24-09-004 Ind. UCAI'!S59</f>
        <v>0</v>
      </c>
      <c r="I20" s="59">
        <f>+'24-09-004 Ind. UCAI'!T59</f>
        <v>0</v>
      </c>
      <c r="J20" s="59">
        <f>+'24-09-004 Ind. UCAI'!U59</f>
        <v>0</v>
      </c>
      <c r="K20" s="59">
        <f>+'24-09-004 Ind. UCAI'!V59</f>
        <v>0</v>
      </c>
      <c r="L20" s="59">
        <f>+'24-09-004 Ind. UCAI'!W59</f>
        <v>0</v>
      </c>
      <c r="M20" s="59">
        <f>+'24-09-004 Ind. UCAI'!X59</f>
        <v>0</v>
      </c>
      <c r="N20" s="59">
        <f>+'24-09-004 Ind. UCAI'!Y59</f>
        <v>0</v>
      </c>
      <c r="O20" s="59">
        <f>+'24-09-004 Ind. UCAI'!Z59</f>
        <v>0</v>
      </c>
      <c r="P20" s="59">
        <f>+'24-09-004 Ind. UCAI'!AA59</f>
        <v>0</v>
      </c>
      <c r="Q20" s="59">
        <f>+'24-09-004 Ind. UCAI'!AB59</f>
        <v>0</v>
      </c>
      <c r="R20" s="59">
        <f>+'24-09-004 Ind. UCAI'!AC59</f>
        <v>0</v>
      </c>
      <c r="S20" s="59">
        <f>+'24-09-004 Ind. UCAI'!AD59</f>
        <v>0</v>
      </c>
      <c r="T20" s="59">
        <f>+'24-09-004 Ind. UCAI'!AE59</f>
        <v>0</v>
      </c>
      <c r="U20" s="59">
        <f>+'24-09-004 Ind. UCAI'!AF59</f>
        <v>0</v>
      </c>
      <c r="V20" s="59">
        <f>+'24-09-004 Ind. UCAI'!AG59</f>
        <v>0</v>
      </c>
      <c r="W20" s="59">
        <f>+'24-09-004 Ind. UCAI'!AH59</f>
        <v>0</v>
      </c>
      <c r="X20" s="84">
        <f>+'24-09-004 Ind. UCAI'!AI59</f>
        <v>0</v>
      </c>
      <c r="Y20" s="84">
        <f>+'24-09-004 Ind. UCAI'!AJ59</f>
        <v>0</v>
      </c>
    </row>
    <row r="21" spans="1:25" ht="24.75" hidden="1" customHeight="1" x14ac:dyDescent="0.25">
      <c r="A21" s="85" t="s">
        <v>70</v>
      </c>
      <c r="B21" s="59">
        <f>+'24-09-004 Ind. UCAI'!J63</f>
        <v>0</v>
      </c>
      <c r="C21" s="59">
        <f>+'24-09-004 Ind. UCAI'!K63</f>
        <v>0</v>
      </c>
      <c r="D21" s="59">
        <f>+'24-09-004 Ind. UCAI'!M63</f>
        <v>0</v>
      </c>
      <c r="E21" s="59">
        <f>+'24-09-004 Ind. UCAI'!N63</f>
        <v>0</v>
      </c>
      <c r="F21" s="59">
        <f>+'24-09-004 Ind. UCAI'!O63</f>
        <v>0</v>
      </c>
      <c r="G21" s="59">
        <f>+'24-09-004 Ind. UCAI'!R63</f>
        <v>0</v>
      </c>
      <c r="H21" s="59">
        <f>+'24-09-004 Ind. UCAI'!S63</f>
        <v>0</v>
      </c>
      <c r="I21" s="59">
        <f>+'24-09-004 Ind. UCAI'!T63</f>
        <v>0</v>
      </c>
      <c r="J21" s="59">
        <f>+'24-09-004 Ind. UCAI'!U63</f>
        <v>0</v>
      </c>
      <c r="K21" s="59">
        <f>+'24-09-004 Ind. UCAI'!V63</f>
        <v>0</v>
      </c>
      <c r="L21" s="59">
        <f>+'24-09-004 Ind. UCAI'!W63</f>
        <v>0</v>
      </c>
      <c r="M21" s="59">
        <f>+'24-09-004 Ind. UCAI'!X63</f>
        <v>0</v>
      </c>
      <c r="N21" s="59">
        <f>+'24-09-004 Ind. UCAI'!Y63</f>
        <v>0</v>
      </c>
      <c r="O21" s="59">
        <f>+'24-09-004 Ind. UCAI'!Z63</f>
        <v>0</v>
      </c>
      <c r="P21" s="59">
        <f>+'24-09-004 Ind. UCAI'!AA63</f>
        <v>0</v>
      </c>
      <c r="Q21" s="59">
        <f>+'24-09-004 Ind. UCAI'!AB63</f>
        <v>0</v>
      </c>
      <c r="R21" s="59">
        <f>+'24-09-004 Ind. UCAI'!AC63</f>
        <v>0</v>
      </c>
      <c r="S21" s="59">
        <f>+'24-09-004 Ind. UCAI'!AD63</f>
        <v>0</v>
      </c>
      <c r="T21" s="59">
        <f>+'24-09-004 Ind. UCAI'!AE63</f>
        <v>0</v>
      </c>
      <c r="U21" s="59">
        <f>+'24-09-004 Ind. UCAI'!AF63</f>
        <v>0</v>
      </c>
      <c r="V21" s="59">
        <f>+'24-09-004 Ind. UCAI'!AG63</f>
        <v>0</v>
      </c>
      <c r="W21" s="59">
        <f>+'24-09-004 Ind. UCAI'!AH63</f>
        <v>0</v>
      </c>
      <c r="X21" s="84">
        <f>+'24-09-004 Ind. UCAI'!AI63</f>
        <v>0</v>
      </c>
      <c r="Y21" s="84">
        <f>+'24-09-004 Ind. UCAI'!AJ63</f>
        <v>0</v>
      </c>
    </row>
    <row r="22" spans="1:25" ht="24.75" hidden="1" customHeight="1" x14ac:dyDescent="0.25">
      <c r="A22" s="85" t="s">
        <v>92</v>
      </c>
      <c r="B22" s="59">
        <f>+'24-09-004 Ind. UCAI'!J67</f>
        <v>0</v>
      </c>
      <c r="C22" s="59">
        <f>+'24-09-004 Ind. UCAI'!K67</f>
        <v>0</v>
      </c>
      <c r="D22" s="59">
        <f>+'24-09-004 Ind. UCAI'!M64</f>
        <v>0</v>
      </c>
      <c r="E22" s="59">
        <f>+'24-09-004 Ind. UCAI'!N64</f>
        <v>0</v>
      </c>
      <c r="F22" s="59">
        <f>+'24-09-004 Ind. UCAI'!O64</f>
        <v>0</v>
      </c>
      <c r="G22" s="59">
        <f>+'24-09-004 Ind. UCAI'!R64</f>
        <v>0</v>
      </c>
      <c r="H22" s="59">
        <f>+'24-09-004 Ind. UCAI'!S64</f>
        <v>0</v>
      </c>
      <c r="I22" s="59">
        <f>+'24-09-004 Ind. UCAI'!T64</f>
        <v>0</v>
      </c>
      <c r="J22" s="59">
        <f>+'24-09-004 Ind. UCAI'!U67</f>
        <v>0</v>
      </c>
      <c r="K22" s="59">
        <f>+'24-09-004 Ind. UCAI'!V64</f>
        <v>0</v>
      </c>
      <c r="L22" s="59">
        <f>+'24-09-004 Ind. UCAI'!W64</f>
        <v>0</v>
      </c>
      <c r="M22" s="59">
        <f>+'24-09-004 Ind. UCAI'!X64</f>
        <v>0</v>
      </c>
      <c r="N22" s="59">
        <f>+'24-09-004 Ind. UCAI'!Y67</f>
        <v>0</v>
      </c>
      <c r="O22" s="59">
        <f>+'24-09-004 Ind. UCAI'!Z64</f>
        <v>0</v>
      </c>
      <c r="P22" s="59">
        <f>+'24-09-004 Ind. UCAI'!AA64</f>
        <v>0</v>
      </c>
      <c r="Q22" s="59">
        <f>+'24-09-004 Ind. UCAI'!AB64</f>
        <v>0</v>
      </c>
      <c r="R22" s="59">
        <f>+'24-09-004 Ind. UCAI'!AC67</f>
        <v>0</v>
      </c>
      <c r="S22" s="59">
        <f>+'24-09-004 Ind. UCAI'!AD64</f>
        <v>0</v>
      </c>
      <c r="T22" s="59">
        <f>+'24-09-004 Ind. UCAI'!AE64</f>
        <v>0</v>
      </c>
      <c r="U22" s="59">
        <f>+'24-09-004 Ind. UCAI'!AF64</f>
        <v>0</v>
      </c>
      <c r="V22" s="59">
        <f>+'24-09-004 Ind. UCAI'!AG67</f>
        <v>0</v>
      </c>
      <c r="W22" s="59">
        <f>+'24-09-004 Ind. UCAI'!AH67</f>
        <v>0</v>
      </c>
      <c r="X22" s="84">
        <f>+'24-09-004 Ind. UCAI'!AI67</f>
        <v>0</v>
      </c>
      <c r="Y22" s="84">
        <f>+'24-09-004 Ind. UCAI'!AJ67</f>
        <v>0</v>
      </c>
    </row>
    <row r="23" spans="1:25" ht="24.75" hidden="1" customHeight="1" x14ac:dyDescent="0.25">
      <c r="A23" s="85" t="s">
        <v>72</v>
      </c>
      <c r="B23" s="59">
        <f>+'24-09-004 Ind. UCAI'!J71</f>
        <v>0</v>
      </c>
      <c r="C23" s="59">
        <f>+'24-09-004 Ind. UCAI'!K71</f>
        <v>0</v>
      </c>
      <c r="D23" s="59">
        <f>+'24-09-004 Ind. UCAI'!M71</f>
        <v>0</v>
      </c>
      <c r="E23" s="59">
        <f>+'24-09-004 Ind. UCAI'!N71</f>
        <v>0</v>
      </c>
      <c r="F23" s="59">
        <f>+'24-09-004 Ind. UCAI'!O71</f>
        <v>0</v>
      </c>
      <c r="G23" s="59">
        <f>+'24-09-004 Ind. UCAI'!R71</f>
        <v>0</v>
      </c>
      <c r="H23" s="59">
        <f>+'24-09-004 Ind. UCAI'!S71</f>
        <v>0</v>
      </c>
      <c r="I23" s="59">
        <f>+'24-09-004 Ind. UCAI'!T71</f>
        <v>0</v>
      </c>
      <c r="J23" s="59">
        <f>+'24-09-004 Ind. UCAI'!U71</f>
        <v>0</v>
      </c>
      <c r="K23" s="59">
        <f>+'24-09-004 Ind. UCAI'!V71</f>
        <v>0</v>
      </c>
      <c r="L23" s="59">
        <f>+'24-09-004 Ind. UCAI'!W71</f>
        <v>0</v>
      </c>
      <c r="M23" s="59">
        <f>+'24-09-004 Ind. UCAI'!X71</f>
        <v>0</v>
      </c>
      <c r="N23" s="59">
        <f>+'24-09-004 Ind. UCAI'!Y71</f>
        <v>0</v>
      </c>
      <c r="O23" s="59">
        <f>+'24-09-004 Ind. UCAI'!Z71</f>
        <v>0</v>
      </c>
      <c r="P23" s="59">
        <f>+'24-09-004 Ind. UCAI'!AA71</f>
        <v>0</v>
      </c>
      <c r="Q23" s="59">
        <f>+'24-09-004 Ind. UCAI'!AB71</f>
        <v>0</v>
      </c>
      <c r="R23" s="59">
        <f>+'24-09-004 Ind. UCAI'!AC71</f>
        <v>0</v>
      </c>
      <c r="S23" s="59">
        <f>+'24-09-004 Ind. UCAI'!AD71</f>
        <v>0</v>
      </c>
      <c r="T23" s="59">
        <f>+'24-09-004 Ind. UCAI'!AE71</f>
        <v>0</v>
      </c>
      <c r="U23" s="59">
        <f>+'24-09-004 Ind. UCAI'!AF71</f>
        <v>0</v>
      </c>
      <c r="V23" s="59">
        <f>+'24-09-004 Ind. UCAI'!AG71</f>
        <v>0</v>
      </c>
      <c r="W23" s="59">
        <f>+'24-09-004 Ind. UCAI'!AH71</f>
        <v>0</v>
      </c>
      <c r="X23" s="84">
        <f>+'24-09-004 Ind. UCAI'!AI71</f>
        <v>0</v>
      </c>
      <c r="Y23" s="84">
        <f>+'24-09-004 Ind. UCAI'!AJ71</f>
        <v>0</v>
      </c>
    </row>
    <row r="24" spans="1:25" ht="24.75" customHeight="1" x14ac:dyDescent="0.25">
      <c r="A24" s="86" t="s">
        <v>74</v>
      </c>
      <c r="B24" s="59">
        <f>+'24-09-004 Ind. UCAI'!J77</f>
        <v>2210276000</v>
      </c>
      <c r="C24" s="59">
        <f>+'24-09-004 Ind. UCAI'!K77</f>
        <v>1641649583</v>
      </c>
      <c r="D24" s="59">
        <f>+'24-09-004 Ind. UCAI'!M77</f>
        <v>0</v>
      </c>
      <c r="E24" s="59">
        <f>+'24-09-004 Ind. UCAI'!N77</f>
        <v>0</v>
      </c>
      <c r="F24" s="59">
        <f>+'24-09-004 Ind. UCAI'!O77</f>
        <v>0</v>
      </c>
      <c r="G24" s="59">
        <f>+'24-09-004 Ind. UCAI'!R77</f>
        <v>31806999</v>
      </c>
      <c r="H24" s="59">
        <f>+'24-09-004 Ind. UCAI'!S77</f>
        <v>25943000</v>
      </c>
      <c r="I24" s="59">
        <f>+'24-09-004 Ind. UCAI'!T77</f>
        <v>37580215</v>
      </c>
      <c r="J24" s="59">
        <f>+'24-09-004 Ind. UCAI'!U77</f>
        <v>95330214</v>
      </c>
      <c r="K24" s="59">
        <f>+'24-09-004 Ind. UCAI'!V77</f>
        <v>0</v>
      </c>
      <c r="L24" s="59">
        <f>+'24-09-004 Ind. UCAI'!W77</f>
        <v>0</v>
      </c>
      <c r="M24" s="59">
        <f>+'24-09-004 Ind. UCAI'!X77</f>
        <v>0</v>
      </c>
      <c r="N24" s="59">
        <f>+'24-09-004 Ind. UCAI'!Y77</f>
        <v>0</v>
      </c>
      <c r="O24" s="59">
        <f>+'24-09-004 Ind. UCAI'!Z77</f>
        <v>0</v>
      </c>
      <c r="P24" s="59">
        <f>+'24-09-004 Ind. UCAI'!AA77</f>
        <v>0</v>
      </c>
      <c r="Q24" s="59">
        <f>+'24-09-004 Ind. UCAI'!AB77</f>
        <v>0</v>
      </c>
      <c r="R24" s="59">
        <f>+'24-09-004 Ind. UCAI'!AC77</f>
        <v>0</v>
      </c>
      <c r="S24" s="59">
        <f>+'24-09-004 Ind. UCAI'!AD77</f>
        <v>0</v>
      </c>
      <c r="T24" s="59">
        <f>+'24-09-004 Ind. UCAI'!AE77</f>
        <v>0</v>
      </c>
      <c r="U24" s="59">
        <f>+'24-09-004 Ind. UCAI'!AF77</f>
        <v>0</v>
      </c>
      <c r="V24" s="59">
        <f>+'24-09-004 Ind. UCAI'!AG77</f>
        <v>0</v>
      </c>
      <c r="W24" s="59">
        <f>+'24-09-004 Ind. UCAI'!AH77</f>
        <v>95330214</v>
      </c>
      <c r="X24" s="84">
        <f>+'24-09-004 Ind. UCAI'!AI77</f>
        <v>4.3130457010798651E-2</v>
      </c>
      <c r="Y24" s="84">
        <f>+'24-09-004 Ind. UCAI'!AJ77</f>
        <v>1</v>
      </c>
    </row>
    <row r="25" spans="1:25" ht="34.5" customHeight="1" x14ac:dyDescent="0.25">
      <c r="A25" s="87" t="str">
        <f>"TOTAL ASIG."&amp;" "&amp;$A$5</f>
        <v>TOTAL ASIG. 24-09-004 "Programa Asuntos Indígenas"</v>
      </c>
      <c r="B25" s="65">
        <f>SUM(B8:B24)</f>
        <v>2210276000</v>
      </c>
      <c r="C25" s="65">
        <f t="shared" ref="C25:V25" si="0">SUM(C8:C24)</f>
        <v>1641649583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31806999</v>
      </c>
      <c r="H25" s="65">
        <f t="shared" si="0"/>
        <v>25943000</v>
      </c>
      <c r="I25" s="65">
        <f t="shared" si="0"/>
        <v>37580215</v>
      </c>
      <c r="J25" s="65">
        <f t="shared" si="0"/>
        <v>95330214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95330214</v>
      </c>
      <c r="X25" s="88">
        <f>+'24-09-004 Res. UCAI'!AI77</f>
        <v>0</v>
      </c>
      <c r="Y25" s="88">
        <f>'24-09-004 Res. UCAI'!AJ77</f>
        <v>0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71EA-333D-4FDC-AD5D-081B368DCE09}">
  <sheetPr>
    <tabColor rgb="FF007DB5"/>
    <pageSetUpPr fitToPage="1"/>
  </sheetPr>
  <dimension ref="A1:DB95"/>
  <sheetViews>
    <sheetView zoomScale="80" zoomScaleNormal="80" workbookViewId="0">
      <pane ySplit="7" topLeftCell="A8" activePane="bottomLeft" state="frozen"/>
      <selection activeCell="L80" sqref="L80"/>
      <selection pane="bottomLeft" activeCell="U84" sqref="U84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1.140625" style="68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0.5703125" style="71" customWidth="1" outlineLevel="1"/>
    <col min="19" max="19" width="12" style="71" customWidth="1" outlineLevel="1"/>
    <col min="20" max="20" width="15" style="71" customWidth="1" outlineLevel="1"/>
    <col min="21" max="21" width="17.140625" style="71" customWidth="1"/>
    <col min="22" max="24" width="20.7109375" style="71" hidden="1" customWidth="1" outlineLevel="1"/>
    <col min="25" max="25" width="16.5703125" style="71" customWidth="1" collapsed="1"/>
    <col min="26" max="28" width="20.7109375" style="71" hidden="1" customWidth="1" outlineLevel="1"/>
    <col min="29" max="29" width="14.140625" style="71" customWidth="1" collapsed="1"/>
    <col min="30" max="32" width="20.7109375" style="71" hidden="1" customWidth="1" outlineLevel="1"/>
    <col min="33" max="33" width="17.140625" style="71" customWidth="1" collapsed="1"/>
    <col min="34" max="34" width="16.5703125" style="71" customWidth="1"/>
    <col min="35" max="35" width="14.4257812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90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>
        <f>IF(ISERROR(AH9/$AH$76),"-",AH9/$AH$76)</f>
        <v>0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>
        <f>IF(ISERROR(AH10/$AH$76),"-",AH10/$AH$76)</f>
        <v>0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IF(ISERROR(AH11/$AH$76),0,AH11/$AH$76)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>
        <f>IF(ISERROR(AH13/$AH$76),"-",AH13/$AH$76)</f>
        <v>0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>
        <f>IF(ISERROR(AH14/$AH$76),"-",AH14/$AH$76)</f>
        <v>0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IF(ISERROR(AH15/$AH$76),0,AH15/$AH$76)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IF(ISERROR(AH17/$AH$76),"-",AH17/$AH$76)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IF(ISERROR(AH18/$AH$76),"-",AH18/$AH$76)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IF(ISERROR(AH19/$AH$76),0,AH19/$AH$76)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IF(ISERROR(AH21/$AH$76),"-",AH21/$AH$76)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>
        <f>IF(ISERROR(AH22/$AH$76),"-",AH22/$AH$76)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IF(ISERROR(AH23/$AH$76),0,AH23/$AH$76)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IF(ISERROR(AH25/$AH$76),"-",AH25/$AH$76)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IF(ISERROR(AH26/$AH$76),"-",AH26/$AH$76)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IF(ISERROR(AH27/$AH$76),0,AH27/$AH$76)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>
        <f>IF(ISERROR(AH29/$AH$76),"-",AH29/$AH$76)</f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>
        <f>IF(ISERROR(AH30/$AH$76),"-",AH30/$AH$76)</f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IF(ISERROR(AH31/$AH$76),0,AH31/$AH$76)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IF(ISERROR(AH33/$AH$76),"-",AH33/$AH$76)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>
        <f>IF(ISERROR(AH34/$AH$76),"-",AH34/$AH$76)</f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IF(ISERROR(AH35/$AH$76),0,AH35/$AH$76)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IF(ISERROR(AH37/$AH$76),"-",AH37/$AH$76)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>
        <f>IF(ISERROR(AH38/$AH$76),"-",AH38/$AH$76)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IF(ISERROR(AH39/$AH$76),0,AH39/$AH$76)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IF(ISERROR(AH41/$AH$76),"-",AH41/$AH$76)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IF(ISERROR(AH42/$AH$76),"-",AH42/$AH$76)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IF(ISERROR(AH43/$AH$76),0,AH43/$AH$76)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>
        <f>IF(ISERROR(AH45/$AH$76),"-",AH45/$AH$76)</f>
        <v>0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>
        <f>IF(ISERROR(AH46/$AH$76),"-",AH46/$AH$76)</f>
        <v>0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IF(ISERROR(AH47/$AH$76),0,AH47/$AH$76)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>
        <f>IF(ISERROR(AH49/$AH$76),"-",AH49/$AH$76)</f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>IF(ISERROR(AH50/$AH$76),"-",AH50/$AH$76)</f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IF(ISERROR(AH51/$AH$76),0,AH51/$AH$76)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IF(ISERROR(AH53/$AH$76),"-",AH53/$AH$76)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IF(ISERROR(AH54/$AH$76),"-",AH54/$AH$76)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IF(ISERROR(AH55/$AH$76),0,AH55/$AH$76)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>
        <f>IF(ISERROR(AH57/$AH$76),"-",AH57/$AH$76)</f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IF(ISERROR(AH58/$AH$76),"-",AH58/$AH$76)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IF(ISERROR(AH59/$AH$76),0,AH59/$AH$76)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>
        <f>IF(ISERROR(AH61/$AH$76),"-",AH61/$AH$76)</f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IF(ISERROR(AH62/$AH$76),"-",AH62/$AH$76)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IF(ISERROR(AH63/$AH$76),0,AH63/$AH$76)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90" t="s">
        <v>92</v>
      </c>
      <c r="B64" s="91"/>
      <c r="C64" s="91"/>
      <c r="D64" s="91"/>
      <c r="E64" s="92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93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>
        <f>IF(ISERROR(AH65/$AH$76),"-",AH65/$AH$76)</f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94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IF(ISERROR(AH66/$AH$76),"-",AH66/$AH$76)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95" t="s">
        <v>93</v>
      </c>
      <c r="B67" s="96"/>
      <c r="C67" s="96"/>
      <c r="D67" s="96"/>
      <c r="E67" s="96"/>
      <c r="F67" s="96"/>
      <c r="G67" s="96"/>
      <c r="H67" s="96"/>
      <c r="I67" s="97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IF(ISERROR(AH67/$AH$76),0,AH67/$AH$76)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90" t="s">
        <v>72</v>
      </c>
      <c r="B68" s="91"/>
      <c r="C68" s="91"/>
      <c r="D68" s="91"/>
      <c r="E68" s="92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93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>
        <f>IF(ISERROR(AH69/$AH$76),"-",AH69/$AH$76)</f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94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IF(ISERROR(AH70/$AH$76),"-",AH70/$AH$76)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95" t="s">
        <v>73</v>
      </c>
      <c r="B71" s="96"/>
      <c r="C71" s="96"/>
      <c r="D71" s="96"/>
      <c r="E71" s="96"/>
      <c r="F71" s="96"/>
      <c r="G71" s="96"/>
      <c r="H71" s="96"/>
      <c r="I71" s="97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IF(ISERROR(AH71/$AH$76),0,AH71/$AH$76)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473226000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98468472</v>
      </c>
      <c r="L73" s="57" t="s">
        <v>357</v>
      </c>
      <c r="M73" s="49"/>
      <c r="N73" s="61"/>
      <c r="O73" s="49"/>
      <c r="P73" s="62"/>
      <c r="Q73" s="62"/>
      <c r="R73" s="30">
        <v>8176411</v>
      </c>
      <c r="S73" s="30">
        <v>8176411</v>
      </c>
      <c r="T73" s="30">
        <v>8176411</v>
      </c>
      <c r="U73" s="19">
        <f>SUM(R73:T73)</f>
        <v>24529233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24529233</v>
      </c>
      <c r="AI73" s="31">
        <f>IF(ISERROR(AH73/J72),0,AH73/J72)</f>
        <v>5.1834077163976623E-2</v>
      </c>
      <c r="AJ73" s="31">
        <f>IF(ISERROR(AH73/$AH$76),"-",AH73/$AH$76)</f>
        <v>0.59350809116191883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63"/>
      <c r="H74" s="54"/>
      <c r="I74" s="56"/>
      <c r="J74" s="28"/>
      <c r="K74" s="60">
        <v>149909000</v>
      </c>
      <c r="L74" s="57" t="s">
        <v>358</v>
      </c>
      <c r="M74" s="49"/>
      <c r="N74" s="61"/>
      <c r="O74" s="49"/>
      <c r="P74" s="62"/>
      <c r="Q74" s="62"/>
      <c r="R74" s="30"/>
      <c r="S74" s="30">
        <v>8399999</v>
      </c>
      <c r="T74" s="30">
        <v>8399999</v>
      </c>
      <c r="U74" s="19">
        <f>SUM(R74:T74)</f>
        <v>16799998</v>
      </c>
      <c r="V74" s="30"/>
      <c r="W74" s="30"/>
      <c r="X74" s="30"/>
      <c r="Y74" s="19">
        <f>SUM(V74:X74)</f>
        <v>0</v>
      </c>
      <c r="Z74" s="30"/>
      <c r="AA74" s="30"/>
      <c r="AB74" s="30"/>
      <c r="AC74" s="19">
        <f>SUM(Z74:AB74)</f>
        <v>0</v>
      </c>
      <c r="AD74" s="30"/>
      <c r="AE74" s="30">
        <v>0</v>
      </c>
      <c r="AF74" s="30">
        <v>0</v>
      </c>
      <c r="AG74" s="19">
        <f>SUM(AD74:AF74)</f>
        <v>0</v>
      </c>
      <c r="AH74" s="19">
        <f>SUM(U74,Y74,AC74,AG74)</f>
        <v>16799998</v>
      </c>
      <c r="AI74" s="31">
        <f>IF(ISERROR(AH74/J73),0,AH74/J73)</f>
        <v>0</v>
      </c>
      <c r="AJ74" s="31">
        <f>IF(ISERROR(AH74/$AH$76),"-",AH74/$AH$76)</f>
        <v>0.40649190883808123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s="39" customFormat="1" ht="24.95" customHeight="1" x14ac:dyDescent="0.25">
      <c r="A75" s="33" t="s">
        <v>75</v>
      </c>
      <c r="B75" s="33"/>
      <c r="C75" s="33"/>
      <c r="D75" s="33"/>
      <c r="E75" s="33"/>
      <c r="F75" s="33"/>
      <c r="G75" s="33"/>
      <c r="H75" s="33"/>
      <c r="I75" s="33"/>
      <c r="J75" s="34">
        <f>J72</f>
        <v>473226000</v>
      </c>
      <c r="K75" s="34">
        <f>SUM(K73:K74)</f>
        <v>248377472</v>
      </c>
      <c r="L75" s="35"/>
      <c r="M75" s="34">
        <f>SUM(M73:M73)</f>
        <v>0</v>
      </c>
      <c r="N75" s="34">
        <f>SUM(N73:N73)</f>
        <v>0</v>
      </c>
      <c r="O75" s="34">
        <f>SUM(O73:O73)</f>
        <v>0</v>
      </c>
      <c r="P75" s="36"/>
      <c r="Q75" s="37"/>
      <c r="R75" s="34">
        <f t="shared" ref="R75:AH75" si="16">SUM(R73:R74)</f>
        <v>8176411</v>
      </c>
      <c r="S75" s="34">
        <f t="shared" si="16"/>
        <v>16576410</v>
      </c>
      <c r="T75" s="34">
        <f t="shared" si="16"/>
        <v>16576410</v>
      </c>
      <c r="U75" s="34">
        <f t="shared" si="16"/>
        <v>41329231</v>
      </c>
      <c r="V75" s="34">
        <f t="shared" si="16"/>
        <v>0</v>
      </c>
      <c r="W75" s="34">
        <f t="shared" si="16"/>
        <v>0</v>
      </c>
      <c r="X75" s="34">
        <f t="shared" si="16"/>
        <v>0</v>
      </c>
      <c r="Y75" s="34">
        <f t="shared" si="16"/>
        <v>0</v>
      </c>
      <c r="Z75" s="34">
        <f t="shared" si="16"/>
        <v>0</v>
      </c>
      <c r="AA75" s="34">
        <f t="shared" si="16"/>
        <v>0</v>
      </c>
      <c r="AB75" s="34">
        <f t="shared" si="16"/>
        <v>0</v>
      </c>
      <c r="AC75" s="34">
        <f t="shared" si="16"/>
        <v>0</v>
      </c>
      <c r="AD75" s="34">
        <f t="shared" si="16"/>
        <v>0</v>
      </c>
      <c r="AE75" s="34">
        <f t="shared" si="16"/>
        <v>0</v>
      </c>
      <c r="AF75" s="34">
        <f t="shared" si="16"/>
        <v>0</v>
      </c>
      <c r="AG75" s="34">
        <f t="shared" si="16"/>
        <v>0</v>
      </c>
      <c r="AH75" s="34">
        <f t="shared" si="16"/>
        <v>41329231</v>
      </c>
      <c r="AI75" s="38">
        <f>IF(ISERROR(AH75/J75),0,AH75/J75)</f>
        <v>8.7335080912714011E-2</v>
      </c>
      <c r="AJ75" s="38">
        <f>IF(ISERROR(AH75/$AH$76),0,AH75/$AH$76)</f>
        <v>1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s="67" customFormat="1" ht="44.25" customHeight="1" x14ac:dyDescent="0.25">
      <c r="A76" s="64" t="str">
        <f>"TOTAL ASIG."&amp;" "&amp;$A$5</f>
        <v>TOTAL ASIG. 24-09-005 "Programa Red Integral de Protección Social"</v>
      </c>
      <c r="B76" s="64"/>
      <c r="C76" s="64"/>
      <c r="D76" s="64"/>
      <c r="E76" s="64"/>
      <c r="F76" s="64"/>
      <c r="G76" s="64"/>
      <c r="H76" s="64"/>
      <c r="I76" s="64"/>
      <c r="J76" s="65">
        <f>SUM(J11,J15,J19,J23,J27,J31,J35,J39,J43,J47,J51,J55,J59,J63,J67,J71,J75)</f>
        <v>473226000</v>
      </c>
      <c r="K76" s="65">
        <f>+K11+K15+K19+K23+K27+K31+K35+K39+K43+K47+K51+K55+K71+K59+K63+K75</f>
        <v>248377472</v>
      </c>
      <c r="L76" s="98"/>
      <c r="M76" s="65">
        <f>+M11+M15+M19+M23+M27+M31+M35+M39+M43+M47+M51+M55+M71+M59+M63+M75</f>
        <v>0</v>
      </c>
      <c r="N76" s="65">
        <f>+N11+N15+N19+N23+N27+N31+N35+N39+N43+N47+N51+N55+N71+N59+N63+N75</f>
        <v>0</v>
      </c>
      <c r="O76" s="65">
        <f>+O11+O15+O19+O23+O27+O31+O35+O39+O43+O47+O51+O55+O71+O59+O63+O75</f>
        <v>0</v>
      </c>
      <c r="P76" s="99"/>
      <c r="Q76" s="100"/>
      <c r="R76" s="65">
        <f t="shared" ref="R76:AH76" si="17">+R11+R15+R19+R23+R27+R31+R35+R39+R43+R47+R51+R55+R71+R59+R63+R75</f>
        <v>8176411</v>
      </c>
      <c r="S76" s="65">
        <f t="shared" si="17"/>
        <v>16576410</v>
      </c>
      <c r="T76" s="65">
        <f t="shared" si="17"/>
        <v>16576410</v>
      </c>
      <c r="U76" s="65">
        <f t="shared" si="17"/>
        <v>41329231</v>
      </c>
      <c r="V76" s="65">
        <f t="shared" si="17"/>
        <v>0</v>
      </c>
      <c r="W76" s="65">
        <f t="shared" si="17"/>
        <v>0</v>
      </c>
      <c r="X76" s="65">
        <f t="shared" si="17"/>
        <v>0</v>
      </c>
      <c r="Y76" s="65">
        <f t="shared" si="17"/>
        <v>0</v>
      </c>
      <c r="Z76" s="65">
        <f t="shared" si="17"/>
        <v>0</v>
      </c>
      <c r="AA76" s="65">
        <f t="shared" si="17"/>
        <v>0</v>
      </c>
      <c r="AB76" s="65">
        <f t="shared" si="17"/>
        <v>0</v>
      </c>
      <c r="AC76" s="65">
        <f t="shared" si="17"/>
        <v>0</v>
      </c>
      <c r="AD76" s="65">
        <f t="shared" si="17"/>
        <v>0</v>
      </c>
      <c r="AE76" s="65">
        <f t="shared" si="17"/>
        <v>0</v>
      </c>
      <c r="AF76" s="65">
        <f t="shared" si="17"/>
        <v>0</v>
      </c>
      <c r="AG76" s="65">
        <f t="shared" si="17"/>
        <v>0</v>
      </c>
      <c r="AH76" s="65">
        <f t="shared" si="17"/>
        <v>41329231</v>
      </c>
      <c r="AI76" s="66">
        <f>IF(ISERROR(AH76/J76),0,AH76/J76)</f>
        <v>8.7335080912714011E-2</v>
      </c>
      <c r="AJ76" s="66">
        <f>IF(ISERROR(AH76/$AH$76),0,AH76/$AH$76)</f>
        <v>1</v>
      </c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</row>
    <row r="77" spans="1:106" x14ac:dyDescent="0.25">
      <c r="J77" s="69"/>
      <c r="R77" s="69"/>
      <c r="S77" s="69"/>
      <c r="T77" s="69"/>
      <c r="V77" s="69"/>
      <c r="W77" s="69"/>
      <c r="X77" s="69"/>
      <c r="Z77" s="69"/>
      <c r="AA77" s="69"/>
      <c r="AB77" s="69"/>
      <c r="AD77" s="69"/>
      <c r="AE77" s="69"/>
      <c r="AF77" s="69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x14ac:dyDescent="0.25">
      <c r="J78" s="69"/>
      <c r="R78" s="69"/>
      <c r="S78" s="69"/>
      <c r="T78" s="69"/>
      <c r="V78" s="69"/>
      <c r="W78" s="69"/>
      <c r="X78" s="69"/>
      <c r="Z78" s="69"/>
      <c r="AA78" s="69"/>
      <c r="AB78" s="69"/>
      <c r="AD78" s="69"/>
      <c r="AE78" s="69"/>
      <c r="AF78" s="69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69"/>
      <c r="R79" s="69"/>
      <c r="S79" s="69"/>
      <c r="T79" s="69"/>
      <c r="V79" s="69"/>
      <c r="W79" s="69"/>
      <c r="X79" s="69"/>
      <c r="Z79" s="69"/>
      <c r="AA79" s="69"/>
      <c r="AB79" s="69"/>
      <c r="AD79" s="69"/>
      <c r="AE79" s="69"/>
      <c r="AF79" s="69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32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</row>
    <row r="82" spans="1:32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32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</row>
    <row r="84" spans="1:32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32" x14ac:dyDescent="0.25">
      <c r="A85" s="6"/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32" x14ac:dyDescent="0.25">
      <c r="A86" s="6"/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32" x14ac:dyDescent="0.25">
      <c r="A87" s="6"/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32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32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32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32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32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32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5" spans="1:32" x14ac:dyDescent="0.25">
      <c r="E95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EBB9F802-E832-4DE9-A236-A795355F922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4AA27A7-BAFA-48A2-8734-A826281D125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EC9A63B-6BBA-4B03-8631-ABD1DD1F546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FBBC29A-A740-4B80-B26B-19671A0DEC0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9BCF806-2899-4914-ACBE-BB904C820F04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F5A8FFEC-ABDD-4D76-B4CA-298D51410EF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31D475B-D8BF-4B4A-809F-D70C999B68A3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CBDA0967-CFD6-4964-9054-7FA4409743B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2"/>
  <sheetViews>
    <sheetView zoomScale="80" zoomScaleNormal="80" workbookViewId="0">
      <selection activeCell="A47" sqref="A47"/>
    </sheetView>
  </sheetViews>
  <sheetFormatPr baseColWidth="10" defaultColWidth="11.42578125" defaultRowHeight="11.25" outlineLevelCol="1" x14ac:dyDescent="0.25"/>
  <cols>
    <col min="1" max="1" width="30.140625" style="68" customWidth="1"/>
    <col min="2" max="2" width="16.28515625" style="71" bestFit="1" customWidth="1"/>
    <col min="3" max="3" width="16.28515625" style="68" bestFit="1" customWidth="1"/>
    <col min="4" max="4" width="10" style="68" hidden="1" customWidth="1"/>
    <col min="5" max="5" width="10.28515625" style="68" hidden="1" customWidth="1"/>
    <col min="6" max="6" width="9.7109375" style="68" bestFit="1" customWidth="1"/>
    <col min="7" max="9" width="15.7109375" style="71" hidden="1" customWidth="1" outlineLevel="1"/>
    <col min="10" max="10" width="15" style="71" customWidth="1" collapsed="1"/>
    <col min="11" max="11" width="14.5703125" style="71" hidden="1" customWidth="1" outlineLevel="1"/>
    <col min="12" max="13" width="15.7109375" style="71" hidden="1" customWidth="1" outlineLevel="1"/>
    <col min="14" max="14" width="15.7109375" style="71" customWidth="1" collapsed="1"/>
    <col min="15" max="17" width="15.7109375" style="71" hidden="1" customWidth="1" outlineLevel="1"/>
    <col min="18" max="18" width="15.710937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5.7109375" style="71" customWidth="1" collapsed="1"/>
    <col min="23" max="23" width="15.7109375" style="71" customWidth="1"/>
    <col min="24" max="24" width="15.7109375" style="89" customWidth="1"/>
    <col min="25" max="25" width="16.57031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tr">
        <f>'24-01-322 Ind. Sub.Calefac'!A5:U5</f>
        <v>24-01-322 "Subsidio a la Calefacción"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+'24-01-322 Ind. Sub.Calefac'!J11</f>
        <v>0</v>
      </c>
      <c r="C8" s="59">
        <f>+'24-01-322 Ind. Sub.Calefac'!K11</f>
        <v>0</v>
      </c>
      <c r="D8" s="59">
        <f>+'24-01-322 Ind. Sub.Calefac'!M11</f>
        <v>0</v>
      </c>
      <c r="E8" s="59">
        <f>+'24-01-322 Ind. Sub.Calefac'!N11</f>
        <v>0</v>
      </c>
      <c r="F8" s="59">
        <f>+'24-01-322 Ind. Sub.Calefac'!O11</f>
        <v>0</v>
      </c>
      <c r="G8" s="59">
        <f>+'24-01-322 Ind. Sub.Calefac'!R11</f>
        <v>0</v>
      </c>
      <c r="H8" s="59">
        <f>+'24-01-322 Ind. Sub.Calefac'!S11</f>
        <v>0</v>
      </c>
      <c r="I8" s="59">
        <f>+'24-01-322 Ind. Sub.Calefac'!T11</f>
        <v>0</v>
      </c>
      <c r="J8" s="59">
        <f>+'24-01-322 Ind. Sub.Calefac'!U11</f>
        <v>0</v>
      </c>
      <c r="K8" s="59">
        <f>+'24-01-322 Ind. Sub.Calefac'!V11</f>
        <v>0</v>
      </c>
      <c r="L8" s="59">
        <f>+'24-01-322 Ind. Sub.Calefac'!W11</f>
        <v>0</v>
      </c>
      <c r="M8" s="59">
        <f>+'24-01-322 Ind. Sub.Calefac'!X11</f>
        <v>0</v>
      </c>
      <c r="N8" s="59">
        <f>+'24-01-322 Ind. Sub.Calefac'!Y11</f>
        <v>0</v>
      </c>
      <c r="O8" s="59">
        <f>+'24-01-322 Ind. Sub.Calefac'!Z11</f>
        <v>0</v>
      </c>
      <c r="P8" s="59">
        <f>+'24-01-322 Ind. Sub.Calefac'!AA11</f>
        <v>0</v>
      </c>
      <c r="Q8" s="59">
        <f>+'24-01-322 Ind. Sub.Calefac'!AB11</f>
        <v>0</v>
      </c>
      <c r="R8" s="59">
        <f>+'24-01-322 Ind. Sub.Calefac'!AC11</f>
        <v>0</v>
      </c>
      <c r="S8" s="59">
        <f>+'24-01-322 Ind. Sub.Calefac'!AD11</f>
        <v>0</v>
      </c>
      <c r="T8" s="59">
        <f>+'24-01-322 Ind. Sub.Calefac'!AE11</f>
        <v>0</v>
      </c>
      <c r="U8" s="59">
        <f>+'24-01-322 Ind. Sub.Calefac'!AF11</f>
        <v>0</v>
      </c>
      <c r="V8" s="59">
        <f>+'24-01-322 Ind. Sub.Calefac'!AG11</f>
        <v>0</v>
      </c>
      <c r="W8" s="59">
        <f>+'24-01-322 Ind. Sub.Calefac'!AH11</f>
        <v>0</v>
      </c>
      <c r="X8" s="84">
        <f>+'24-01-322 Ind. Sub.Calefac'!AI11</f>
        <v>0</v>
      </c>
      <c r="Y8" s="84">
        <f>+'24-01-322 Ind. Sub.Calefac'!AJ11</f>
        <v>0</v>
      </c>
    </row>
    <row r="9" spans="1:25" ht="24.75" hidden="1" customHeight="1" x14ac:dyDescent="0.25">
      <c r="A9" s="83" t="s">
        <v>46</v>
      </c>
      <c r="B9" s="59">
        <f>+'24-01-322 Ind. Sub.Calefac'!J15</f>
        <v>0</v>
      </c>
      <c r="C9" s="59">
        <f>+'24-01-322 Ind. Sub.Calefac'!K15</f>
        <v>0</v>
      </c>
      <c r="D9" s="59">
        <f>+'24-01-322 Ind. Sub.Calefac'!M15</f>
        <v>0</v>
      </c>
      <c r="E9" s="59">
        <f>+'24-01-322 Ind. Sub.Calefac'!N15</f>
        <v>0</v>
      </c>
      <c r="F9" s="59">
        <f>+'24-01-322 Ind. Sub.Calefac'!O15</f>
        <v>0</v>
      </c>
      <c r="G9" s="59">
        <f>+'24-01-322 Ind. Sub.Calefac'!R15</f>
        <v>0</v>
      </c>
      <c r="H9" s="59">
        <f>+'24-01-322 Ind. Sub.Calefac'!S15</f>
        <v>0</v>
      </c>
      <c r="I9" s="59">
        <f>+'24-01-322 Ind. Sub.Calefac'!T15</f>
        <v>0</v>
      </c>
      <c r="J9" s="59">
        <f>+'24-01-322 Ind. Sub.Calefac'!U15</f>
        <v>0</v>
      </c>
      <c r="K9" s="59">
        <f>+'24-01-322 Ind. Sub.Calefac'!V15</f>
        <v>0</v>
      </c>
      <c r="L9" s="59">
        <f>+'24-01-322 Ind. Sub.Calefac'!W15</f>
        <v>0</v>
      </c>
      <c r="M9" s="59">
        <f>+'24-01-322 Ind. Sub.Calefac'!X15</f>
        <v>0</v>
      </c>
      <c r="N9" s="59">
        <f>+'24-01-322 Ind. Sub.Calefac'!Y15</f>
        <v>0</v>
      </c>
      <c r="O9" s="59">
        <f>+'24-01-322 Ind. Sub.Calefac'!Z15</f>
        <v>0</v>
      </c>
      <c r="P9" s="59">
        <f>+'24-01-322 Ind. Sub.Calefac'!AA15</f>
        <v>0</v>
      </c>
      <c r="Q9" s="59">
        <f>+'24-01-322 Ind. Sub.Calefac'!AB15</f>
        <v>0</v>
      </c>
      <c r="R9" s="59">
        <f>+'24-01-322 Ind. Sub.Calefac'!AC15</f>
        <v>0</v>
      </c>
      <c r="S9" s="59">
        <f>+'24-01-322 Ind. Sub.Calefac'!AD15</f>
        <v>0</v>
      </c>
      <c r="T9" s="59">
        <f>+'24-01-322 Ind. Sub.Calefac'!AE15</f>
        <v>0</v>
      </c>
      <c r="U9" s="59">
        <f>+'24-01-322 Ind. Sub.Calefac'!AF15</f>
        <v>0</v>
      </c>
      <c r="V9" s="59">
        <f>+'24-01-322 Ind. Sub.Calefac'!AG15</f>
        <v>0</v>
      </c>
      <c r="W9" s="59">
        <f>+'24-01-322 Ind. Sub.Calefac'!AH15</f>
        <v>0</v>
      </c>
      <c r="X9" s="84">
        <f>+'24-01-322 Ind. Sub.Calefac'!AI15</f>
        <v>0</v>
      </c>
      <c r="Y9" s="84">
        <f>+'24-01-322 Ind. Sub.Calefac'!AJ15</f>
        <v>0</v>
      </c>
    </row>
    <row r="10" spans="1:25" ht="24.75" hidden="1" customHeight="1" x14ac:dyDescent="0.25">
      <c r="A10" s="83" t="s">
        <v>48</v>
      </c>
      <c r="B10" s="59">
        <f>+'24-01-322 Ind. Sub.Calefac'!J19</f>
        <v>0</v>
      </c>
      <c r="C10" s="59">
        <f>+'24-01-322 Ind. Sub.Calefac'!K19</f>
        <v>0</v>
      </c>
      <c r="D10" s="59">
        <f>+'24-01-322 Ind. Sub.Calefac'!M19</f>
        <v>0</v>
      </c>
      <c r="E10" s="59">
        <f>+'24-01-322 Ind. Sub.Calefac'!N19</f>
        <v>0</v>
      </c>
      <c r="F10" s="59">
        <f>+'24-01-322 Ind. Sub.Calefac'!O19</f>
        <v>0</v>
      </c>
      <c r="G10" s="59">
        <f>+'24-01-322 Ind. Sub.Calefac'!R19</f>
        <v>0</v>
      </c>
      <c r="H10" s="59">
        <f>+'24-01-322 Ind. Sub.Calefac'!S19</f>
        <v>0</v>
      </c>
      <c r="I10" s="59">
        <f>+'24-01-322 Ind. Sub.Calefac'!T19</f>
        <v>0</v>
      </c>
      <c r="J10" s="59">
        <f>+'24-01-322 Ind. Sub.Calefac'!U19</f>
        <v>0</v>
      </c>
      <c r="K10" s="59">
        <f>+'24-01-322 Ind. Sub.Calefac'!V19</f>
        <v>0</v>
      </c>
      <c r="L10" s="59">
        <f>+'24-01-322 Ind. Sub.Calefac'!W19</f>
        <v>0</v>
      </c>
      <c r="M10" s="59">
        <f>+'24-01-322 Ind. Sub.Calefac'!X19</f>
        <v>0</v>
      </c>
      <c r="N10" s="59">
        <f>+'24-01-322 Ind. Sub.Calefac'!Y19</f>
        <v>0</v>
      </c>
      <c r="O10" s="59">
        <f>+'24-01-322 Ind. Sub.Calefac'!Z19</f>
        <v>0</v>
      </c>
      <c r="P10" s="59">
        <f>+'24-01-322 Ind. Sub.Calefac'!AA19</f>
        <v>0</v>
      </c>
      <c r="Q10" s="59">
        <f>+'24-01-322 Ind. Sub.Calefac'!AB19</f>
        <v>0</v>
      </c>
      <c r="R10" s="59">
        <f>+'24-01-322 Ind. Sub.Calefac'!AC19</f>
        <v>0</v>
      </c>
      <c r="S10" s="59">
        <f>+'24-01-322 Ind. Sub.Calefac'!AD19</f>
        <v>0</v>
      </c>
      <c r="T10" s="59">
        <f>+'24-01-322 Ind. Sub.Calefac'!AE19</f>
        <v>0</v>
      </c>
      <c r="U10" s="59">
        <f>+'24-01-322 Ind. Sub.Calefac'!AF19</f>
        <v>0</v>
      </c>
      <c r="V10" s="59">
        <f>+'24-01-322 Ind. Sub.Calefac'!AG19</f>
        <v>0</v>
      </c>
      <c r="W10" s="59">
        <f>+'24-01-322 Ind. Sub.Calefac'!AH19</f>
        <v>0</v>
      </c>
      <c r="X10" s="84">
        <f>+'24-01-322 Ind. Sub.Calefac'!AI19</f>
        <v>0</v>
      </c>
      <c r="Y10" s="84">
        <f>+'24-01-322 Ind. Sub.Calefac'!AJ19</f>
        <v>0</v>
      </c>
    </row>
    <row r="11" spans="1:25" ht="24.75" hidden="1" customHeight="1" x14ac:dyDescent="0.25">
      <c r="A11" s="83" t="s">
        <v>50</v>
      </c>
      <c r="B11" s="59">
        <f>+'24-01-322 Ind. Sub.Calefac'!J23</f>
        <v>0</v>
      </c>
      <c r="C11" s="59">
        <f>+'24-01-322 Ind. Sub.Calefac'!K23</f>
        <v>0</v>
      </c>
      <c r="D11" s="59">
        <f>+'24-01-322 Ind. Sub.Calefac'!M23</f>
        <v>0</v>
      </c>
      <c r="E11" s="59">
        <f>+'24-01-322 Ind. Sub.Calefac'!N23</f>
        <v>0</v>
      </c>
      <c r="F11" s="59">
        <f>+'24-01-322 Ind. Sub.Calefac'!O23</f>
        <v>0</v>
      </c>
      <c r="G11" s="59">
        <f>+'24-01-322 Ind. Sub.Calefac'!R23</f>
        <v>0</v>
      </c>
      <c r="H11" s="59">
        <f>+'24-01-322 Ind. Sub.Calefac'!S23</f>
        <v>0</v>
      </c>
      <c r="I11" s="59">
        <f>+'24-01-322 Ind. Sub.Calefac'!T23</f>
        <v>0</v>
      </c>
      <c r="J11" s="59">
        <f>+'24-01-322 Ind. Sub.Calefac'!U23</f>
        <v>0</v>
      </c>
      <c r="K11" s="59">
        <f>+'24-01-322 Ind. Sub.Calefac'!V23</f>
        <v>0</v>
      </c>
      <c r="L11" s="59">
        <f>+'24-01-322 Ind. Sub.Calefac'!W23</f>
        <v>0</v>
      </c>
      <c r="M11" s="59">
        <f>+'24-01-322 Ind. Sub.Calefac'!X23</f>
        <v>0</v>
      </c>
      <c r="N11" s="59">
        <f>+'24-01-322 Ind. Sub.Calefac'!Y23</f>
        <v>0</v>
      </c>
      <c r="O11" s="59">
        <f>+'24-01-322 Ind. Sub.Calefac'!Z23</f>
        <v>0</v>
      </c>
      <c r="P11" s="59">
        <f>+'24-01-322 Ind. Sub.Calefac'!AA23</f>
        <v>0</v>
      </c>
      <c r="Q11" s="59">
        <f>+'24-01-322 Ind. Sub.Calefac'!AB23</f>
        <v>0</v>
      </c>
      <c r="R11" s="59">
        <f>+'24-01-322 Ind. Sub.Calefac'!AC23</f>
        <v>0</v>
      </c>
      <c r="S11" s="59">
        <f>+'24-01-322 Ind. Sub.Calefac'!AD23</f>
        <v>0</v>
      </c>
      <c r="T11" s="59">
        <f>+'24-01-322 Ind. Sub.Calefac'!AE23</f>
        <v>0</v>
      </c>
      <c r="U11" s="59">
        <f>+'24-01-322 Ind. Sub.Calefac'!AF23</f>
        <v>0</v>
      </c>
      <c r="V11" s="59">
        <f>+'24-01-322 Ind. Sub.Calefac'!AG23</f>
        <v>0</v>
      </c>
      <c r="W11" s="59">
        <f>+'24-01-322 Ind. Sub.Calefac'!AH23</f>
        <v>0</v>
      </c>
      <c r="X11" s="84">
        <f>+'24-01-322 Ind. Sub.Calefac'!AI23</f>
        <v>0</v>
      </c>
      <c r="Y11" s="84">
        <f>+'24-01-322 Ind. Sub.Calefac'!AJ23</f>
        <v>0</v>
      </c>
    </row>
    <row r="12" spans="1:25" ht="24.75" hidden="1" customHeight="1" x14ac:dyDescent="0.25">
      <c r="A12" s="83" t="s">
        <v>52</v>
      </c>
      <c r="B12" s="59">
        <f>+'24-01-322 Ind. Sub.Calefac'!J27</f>
        <v>0</v>
      </c>
      <c r="C12" s="59">
        <f>+'24-01-322 Ind. Sub.Calefac'!K27</f>
        <v>0</v>
      </c>
      <c r="D12" s="59">
        <f>+'24-01-322 Ind. Sub.Calefac'!M27</f>
        <v>0</v>
      </c>
      <c r="E12" s="59">
        <f>+'24-01-322 Ind. Sub.Calefac'!N27</f>
        <v>0</v>
      </c>
      <c r="F12" s="59">
        <f>+'24-01-322 Ind. Sub.Calefac'!O27</f>
        <v>0</v>
      </c>
      <c r="G12" s="59">
        <f>+'24-01-322 Ind. Sub.Calefac'!R27</f>
        <v>0</v>
      </c>
      <c r="H12" s="59">
        <f>+'24-01-322 Ind. Sub.Calefac'!S27</f>
        <v>0</v>
      </c>
      <c r="I12" s="59">
        <f>+'24-01-322 Ind. Sub.Calefac'!T27</f>
        <v>0</v>
      </c>
      <c r="J12" s="59">
        <f>+'24-01-322 Ind. Sub.Calefac'!U27</f>
        <v>0</v>
      </c>
      <c r="K12" s="59">
        <f>+'24-01-322 Ind. Sub.Calefac'!V27</f>
        <v>0</v>
      </c>
      <c r="L12" s="59">
        <f>+'24-01-322 Ind. Sub.Calefac'!W27</f>
        <v>0</v>
      </c>
      <c r="M12" s="59">
        <f>+'24-01-322 Ind. Sub.Calefac'!X27</f>
        <v>0</v>
      </c>
      <c r="N12" s="59">
        <f>+'24-01-322 Ind. Sub.Calefac'!Y27</f>
        <v>0</v>
      </c>
      <c r="O12" s="59">
        <f>+'24-01-322 Ind. Sub.Calefac'!Z27</f>
        <v>0</v>
      </c>
      <c r="P12" s="59">
        <f>+'24-01-322 Ind. Sub.Calefac'!AA27</f>
        <v>0</v>
      </c>
      <c r="Q12" s="59">
        <f>+'24-01-322 Ind. Sub.Calefac'!AB27</f>
        <v>0</v>
      </c>
      <c r="R12" s="59">
        <f>+'24-01-322 Ind. Sub.Calefac'!AC27</f>
        <v>0</v>
      </c>
      <c r="S12" s="59">
        <f>+'24-01-322 Ind. Sub.Calefac'!AD27</f>
        <v>0</v>
      </c>
      <c r="T12" s="59">
        <f>+'24-01-322 Ind. Sub.Calefac'!AE27</f>
        <v>0</v>
      </c>
      <c r="U12" s="59">
        <f>+'24-01-322 Ind. Sub.Calefac'!AF27</f>
        <v>0</v>
      </c>
      <c r="V12" s="59">
        <f>+'24-01-322 Ind. Sub.Calefac'!AG27</f>
        <v>0</v>
      </c>
      <c r="W12" s="59">
        <f>+'24-01-322 Ind. Sub.Calefac'!AH27</f>
        <v>0</v>
      </c>
      <c r="X12" s="84">
        <f>+'24-01-322 Ind. Sub.Calefac'!AI27</f>
        <v>0</v>
      </c>
      <c r="Y12" s="84">
        <f>+'24-01-322 Ind. Sub.Calefac'!AJ27</f>
        <v>0</v>
      </c>
    </row>
    <row r="13" spans="1:25" ht="24.75" hidden="1" customHeight="1" x14ac:dyDescent="0.25">
      <c r="A13" s="83" t="s">
        <v>54</v>
      </c>
      <c r="B13" s="59">
        <f>+'24-01-322 Ind. Sub.Calefac'!J31</f>
        <v>0</v>
      </c>
      <c r="C13" s="59">
        <f>+'24-01-322 Ind. Sub.Calefac'!K31</f>
        <v>0</v>
      </c>
      <c r="D13" s="59">
        <f>+'24-01-322 Ind. Sub.Calefac'!M31</f>
        <v>0</v>
      </c>
      <c r="E13" s="59">
        <f>+'24-01-322 Ind. Sub.Calefac'!N31</f>
        <v>0</v>
      </c>
      <c r="F13" s="59">
        <f>+'24-01-322 Ind. Sub.Calefac'!O31</f>
        <v>0</v>
      </c>
      <c r="G13" s="59">
        <f>+'24-01-322 Ind. Sub.Calefac'!R31</f>
        <v>0</v>
      </c>
      <c r="H13" s="59">
        <f>+'24-01-322 Ind. Sub.Calefac'!S31</f>
        <v>0</v>
      </c>
      <c r="I13" s="59">
        <f>+'24-01-322 Ind. Sub.Calefac'!T31</f>
        <v>0</v>
      </c>
      <c r="J13" s="59">
        <f>+'24-01-322 Ind. Sub.Calefac'!U31</f>
        <v>0</v>
      </c>
      <c r="K13" s="59">
        <f>+'24-01-322 Ind. Sub.Calefac'!V31</f>
        <v>0</v>
      </c>
      <c r="L13" s="59">
        <f>+'24-01-322 Ind. Sub.Calefac'!W31</f>
        <v>0</v>
      </c>
      <c r="M13" s="59">
        <f>+'24-01-322 Ind. Sub.Calefac'!X31</f>
        <v>0</v>
      </c>
      <c r="N13" s="59">
        <f>+'24-01-322 Ind. Sub.Calefac'!Y31</f>
        <v>0</v>
      </c>
      <c r="O13" s="59">
        <f>+'24-01-322 Ind. Sub.Calefac'!Z31</f>
        <v>0</v>
      </c>
      <c r="P13" s="59">
        <f>+'24-01-322 Ind. Sub.Calefac'!AA31</f>
        <v>0</v>
      </c>
      <c r="Q13" s="59">
        <f>+'24-01-322 Ind. Sub.Calefac'!AB31</f>
        <v>0</v>
      </c>
      <c r="R13" s="59">
        <f>+'24-01-322 Ind. Sub.Calefac'!AC31</f>
        <v>0</v>
      </c>
      <c r="S13" s="59">
        <f>+'24-01-322 Ind. Sub.Calefac'!AD31</f>
        <v>0</v>
      </c>
      <c r="T13" s="59">
        <f>+'24-01-322 Ind. Sub.Calefac'!AE31</f>
        <v>0</v>
      </c>
      <c r="U13" s="59">
        <f>+'24-01-322 Ind. Sub.Calefac'!AF31</f>
        <v>0</v>
      </c>
      <c r="V13" s="59">
        <f>+'24-01-322 Ind. Sub.Calefac'!AG31</f>
        <v>0</v>
      </c>
      <c r="W13" s="59">
        <f>+'24-01-322 Ind. Sub.Calefac'!AH31</f>
        <v>0</v>
      </c>
      <c r="X13" s="84">
        <f>+'24-01-322 Ind. Sub.Calefac'!AI31</f>
        <v>0</v>
      </c>
      <c r="Y13" s="84">
        <f>+'24-01-322 Ind. Sub.Calefac'!AJ31</f>
        <v>0</v>
      </c>
    </row>
    <row r="14" spans="1:25" ht="24.75" hidden="1" customHeight="1" x14ac:dyDescent="0.25">
      <c r="A14" s="83" t="s">
        <v>56</v>
      </c>
      <c r="B14" s="59">
        <f>+'24-01-322 Ind. Sub.Calefac'!J35</f>
        <v>0</v>
      </c>
      <c r="C14" s="59">
        <f>+'24-01-322 Ind. Sub.Calefac'!K35</f>
        <v>0</v>
      </c>
      <c r="D14" s="59">
        <f>+'24-01-322 Ind. Sub.Calefac'!M35</f>
        <v>0</v>
      </c>
      <c r="E14" s="59">
        <f>+'24-01-322 Ind. Sub.Calefac'!N35</f>
        <v>0</v>
      </c>
      <c r="F14" s="59">
        <f>+'24-01-322 Ind. Sub.Calefac'!O35</f>
        <v>0</v>
      </c>
      <c r="G14" s="59">
        <f>+'24-01-322 Ind. Sub.Calefac'!R35</f>
        <v>0</v>
      </c>
      <c r="H14" s="59">
        <f>+'24-01-322 Ind. Sub.Calefac'!S35</f>
        <v>0</v>
      </c>
      <c r="I14" s="59">
        <f>+'24-01-322 Ind. Sub.Calefac'!T35</f>
        <v>0</v>
      </c>
      <c r="J14" s="59">
        <f>+'24-01-322 Ind. Sub.Calefac'!U35</f>
        <v>0</v>
      </c>
      <c r="K14" s="59">
        <f>+'24-01-322 Ind. Sub.Calefac'!V35</f>
        <v>0</v>
      </c>
      <c r="L14" s="59">
        <f>+'24-01-322 Ind. Sub.Calefac'!W35</f>
        <v>0</v>
      </c>
      <c r="M14" s="59">
        <f>+'24-01-322 Ind. Sub.Calefac'!X35</f>
        <v>0</v>
      </c>
      <c r="N14" s="59">
        <f>+'24-01-322 Ind. Sub.Calefac'!Y35</f>
        <v>0</v>
      </c>
      <c r="O14" s="59">
        <f>+'24-01-322 Ind. Sub.Calefac'!Z35</f>
        <v>0</v>
      </c>
      <c r="P14" s="59">
        <f>+'24-01-322 Ind. Sub.Calefac'!AA35</f>
        <v>0</v>
      </c>
      <c r="Q14" s="59">
        <f>+'24-01-322 Ind. Sub.Calefac'!AB35</f>
        <v>0</v>
      </c>
      <c r="R14" s="59">
        <f>+'24-01-322 Ind. Sub.Calefac'!AC35</f>
        <v>0</v>
      </c>
      <c r="S14" s="59">
        <f>+'24-01-322 Ind. Sub.Calefac'!AD35</f>
        <v>0</v>
      </c>
      <c r="T14" s="59">
        <f>+'24-01-322 Ind. Sub.Calefac'!AE35</f>
        <v>0</v>
      </c>
      <c r="U14" s="59">
        <f>+'24-01-322 Ind. Sub.Calefac'!AF35</f>
        <v>0</v>
      </c>
      <c r="V14" s="59">
        <f>+'24-01-322 Ind. Sub.Calefac'!AG35</f>
        <v>0</v>
      </c>
      <c r="W14" s="59">
        <f>+'24-01-322 Ind. Sub.Calefac'!AH35</f>
        <v>0</v>
      </c>
      <c r="X14" s="84">
        <f>+'24-01-322 Ind. Sub.Calefac'!AI35</f>
        <v>0</v>
      </c>
      <c r="Y14" s="84">
        <f>+'24-01-322 Ind. Sub.Calefac'!AJ35</f>
        <v>0</v>
      </c>
    </row>
    <row r="15" spans="1:25" ht="24.75" hidden="1" customHeight="1" x14ac:dyDescent="0.25">
      <c r="A15" s="83" t="s">
        <v>58</v>
      </c>
      <c r="B15" s="59">
        <f>+'24-01-322 Ind. Sub.Calefac'!J39</f>
        <v>0</v>
      </c>
      <c r="C15" s="59">
        <f>+'24-01-322 Ind. Sub.Calefac'!K39</f>
        <v>0</v>
      </c>
      <c r="D15" s="59">
        <f>+'24-01-322 Ind. Sub.Calefac'!M39</f>
        <v>0</v>
      </c>
      <c r="E15" s="59">
        <f>+'24-01-322 Ind. Sub.Calefac'!N39</f>
        <v>0</v>
      </c>
      <c r="F15" s="59">
        <f>+'24-01-322 Ind. Sub.Calefac'!O39</f>
        <v>0</v>
      </c>
      <c r="G15" s="59">
        <f>+'24-01-322 Ind. Sub.Calefac'!R39</f>
        <v>0</v>
      </c>
      <c r="H15" s="59">
        <f>+'24-01-322 Ind. Sub.Calefac'!S39</f>
        <v>0</v>
      </c>
      <c r="I15" s="59">
        <f>+'24-01-322 Ind. Sub.Calefac'!T39</f>
        <v>0</v>
      </c>
      <c r="J15" s="59">
        <f>+'24-01-322 Ind. Sub.Calefac'!U39</f>
        <v>0</v>
      </c>
      <c r="K15" s="59">
        <f>+'24-01-322 Ind. Sub.Calefac'!V39</f>
        <v>0</v>
      </c>
      <c r="L15" s="59">
        <f>+'24-01-322 Ind. Sub.Calefac'!W39</f>
        <v>0</v>
      </c>
      <c r="M15" s="59">
        <f>+'24-01-322 Ind. Sub.Calefac'!X39</f>
        <v>0</v>
      </c>
      <c r="N15" s="59">
        <f>+'24-01-322 Ind. Sub.Calefac'!Y39</f>
        <v>0</v>
      </c>
      <c r="O15" s="59">
        <f>+'24-01-322 Ind. Sub.Calefac'!Z39</f>
        <v>0</v>
      </c>
      <c r="P15" s="59">
        <f>+'24-01-322 Ind. Sub.Calefac'!AA39</f>
        <v>0</v>
      </c>
      <c r="Q15" s="59">
        <f>+'24-01-322 Ind. Sub.Calefac'!AB39</f>
        <v>0</v>
      </c>
      <c r="R15" s="59">
        <f>+'24-01-322 Ind. Sub.Calefac'!AC39</f>
        <v>0</v>
      </c>
      <c r="S15" s="59">
        <f>+'24-01-322 Ind. Sub.Calefac'!AD39</f>
        <v>0</v>
      </c>
      <c r="T15" s="59">
        <f>+'24-01-322 Ind. Sub.Calefac'!AE39</f>
        <v>0</v>
      </c>
      <c r="U15" s="59">
        <f>+'24-01-322 Ind. Sub.Calefac'!AF39</f>
        <v>0</v>
      </c>
      <c r="V15" s="59">
        <f>+'24-01-322 Ind. Sub.Calefac'!AG39</f>
        <v>0</v>
      </c>
      <c r="W15" s="59">
        <f>+'24-01-322 Ind. Sub.Calefac'!AH39</f>
        <v>0</v>
      </c>
      <c r="X15" s="84">
        <f>+'24-01-322 Ind. Sub.Calefac'!AI39</f>
        <v>0</v>
      </c>
      <c r="Y15" s="84">
        <f>+'24-01-322 Ind. Sub.Calefac'!AJ39</f>
        <v>0</v>
      </c>
    </row>
    <row r="16" spans="1:25" ht="24.75" hidden="1" customHeight="1" x14ac:dyDescent="0.25">
      <c r="A16" s="83" t="s">
        <v>60</v>
      </c>
      <c r="B16" s="59">
        <f>+'24-01-322 Ind. Sub.Calefac'!J43</f>
        <v>0</v>
      </c>
      <c r="C16" s="59">
        <f>+'24-01-322 Ind. Sub.Calefac'!K43</f>
        <v>0</v>
      </c>
      <c r="D16" s="59">
        <f>+'24-01-322 Ind. Sub.Calefac'!M43</f>
        <v>0</v>
      </c>
      <c r="E16" s="59">
        <f>+'24-01-322 Ind. Sub.Calefac'!N43</f>
        <v>0</v>
      </c>
      <c r="F16" s="59">
        <f>+'24-01-322 Ind. Sub.Calefac'!O43</f>
        <v>0</v>
      </c>
      <c r="G16" s="59">
        <f>+'24-01-322 Ind. Sub.Calefac'!R43</f>
        <v>0</v>
      </c>
      <c r="H16" s="59">
        <f>+'24-01-322 Ind. Sub.Calefac'!S43</f>
        <v>0</v>
      </c>
      <c r="I16" s="59">
        <f>+'24-01-322 Ind. Sub.Calefac'!T43</f>
        <v>0</v>
      </c>
      <c r="J16" s="59">
        <f>+'24-01-322 Ind. Sub.Calefac'!U43</f>
        <v>0</v>
      </c>
      <c r="K16" s="59">
        <f>+'24-01-322 Ind. Sub.Calefac'!V43</f>
        <v>0</v>
      </c>
      <c r="L16" s="59">
        <f>+'24-01-322 Ind. Sub.Calefac'!W43</f>
        <v>0</v>
      </c>
      <c r="M16" s="59">
        <f>+'24-01-322 Ind. Sub.Calefac'!X43</f>
        <v>0</v>
      </c>
      <c r="N16" s="59">
        <f>+'24-01-322 Ind. Sub.Calefac'!Y43</f>
        <v>0</v>
      </c>
      <c r="O16" s="59">
        <f>+'24-01-322 Ind. Sub.Calefac'!Z43</f>
        <v>0</v>
      </c>
      <c r="P16" s="59">
        <f>+'24-01-322 Ind. Sub.Calefac'!AA43</f>
        <v>0</v>
      </c>
      <c r="Q16" s="59">
        <f>+'24-01-322 Ind. Sub.Calefac'!AB43</f>
        <v>0</v>
      </c>
      <c r="R16" s="59">
        <f>+'24-01-322 Ind. Sub.Calefac'!AC43</f>
        <v>0</v>
      </c>
      <c r="S16" s="59">
        <f>+'24-01-322 Ind. Sub.Calefac'!AD43</f>
        <v>0</v>
      </c>
      <c r="T16" s="59">
        <f>+'24-01-322 Ind. Sub.Calefac'!AE43</f>
        <v>0</v>
      </c>
      <c r="U16" s="59">
        <f>+'24-01-322 Ind. Sub.Calefac'!AF43</f>
        <v>0</v>
      </c>
      <c r="V16" s="59">
        <f>+'24-01-322 Ind. Sub.Calefac'!AG43</f>
        <v>0</v>
      </c>
      <c r="W16" s="59">
        <f>+'24-01-322 Ind. Sub.Calefac'!AH43</f>
        <v>0</v>
      </c>
      <c r="X16" s="84">
        <f>+'24-01-322 Ind. Sub.Calefac'!AI43</f>
        <v>0</v>
      </c>
      <c r="Y16" s="84">
        <f>+'24-01-322 Ind. Sub.Calefac'!AJ43</f>
        <v>0</v>
      </c>
    </row>
    <row r="17" spans="1:25" ht="24.75" hidden="1" customHeight="1" x14ac:dyDescent="0.25">
      <c r="A17" s="83" t="s">
        <v>62</v>
      </c>
      <c r="B17" s="59">
        <f>+'24-01-322 Ind. Sub.Calefac'!J47</f>
        <v>0</v>
      </c>
      <c r="C17" s="59">
        <f>+'24-01-322 Ind. Sub.Calefac'!K47</f>
        <v>0</v>
      </c>
      <c r="D17" s="59">
        <f>+'24-01-322 Ind. Sub.Calefac'!M47</f>
        <v>0</v>
      </c>
      <c r="E17" s="59">
        <f>+'24-01-322 Ind. Sub.Calefac'!N47</f>
        <v>0</v>
      </c>
      <c r="F17" s="59">
        <f>+'24-01-322 Ind. Sub.Calefac'!O47</f>
        <v>0</v>
      </c>
      <c r="G17" s="59">
        <f>+'24-01-322 Ind. Sub.Calefac'!R47</f>
        <v>0</v>
      </c>
      <c r="H17" s="59">
        <f>+'24-01-322 Ind. Sub.Calefac'!S47</f>
        <v>0</v>
      </c>
      <c r="I17" s="59">
        <f>+'24-01-322 Ind. Sub.Calefac'!T47</f>
        <v>0</v>
      </c>
      <c r="J17" s="59">
        <f>+'24-01-322 Ind. Sub.Calefac'!U47</f>
        <v>0</v>
      </c>
      <c r="K17" s="59">
        <f>+'24-01-322 Ind. Sub.Calefac'!V47</f>
        <v>0</v>
      </c>
      <c r="L17" s="59">
        <f>+'24-01-322 Ind. Sub.Calefac'!W47</f>
        <v>0</v>
      </c>
      <c r="M17" s="59">
        <f>+'24-01-322 Ind. Sub.Calefac'!X47</f>
        <v>0</v>
      </c>
      <c r="N17" s="59">
        <f>+'24-01-322 Ind. Sub.Calefac'!Y47</f>
        <v>0</v>
      </c>
      <c r="O17" s="59">
        <f>+'24-01-322 Ind. Sub.Calefac'!Z47</f>
        <v>0</v>
      </c>
      <c r="P17" s="59">
        <f>+'24-01-322 Ind. Sub.Calefac'!AA47</f>
        <v>0</v>
      </c>
      <c r="Q17" s="59">
        <f>+'24-01-322 Ind. Sub.Calefac'!AB47</f>
        <v>0</v>
      </c>
      <c r="R17" s="59">
        <f>+'24-01-322 Ind. Sub.Calefac'!AC47</f>
        <v>0</v>
      </c>
      <c r="S17" s="59">
        <f>+'24-01-322 Ind. Sub.Calefac'!AD47</f>
        <v>0</v>
      </c>
      <c r="T17" s="59">
        <f>+'24-01-322 Ind. Sub.Calefac'!AE47</f>
        <v>0</v>
      </c>
      <c r="U17" s="59">
        <f>+'24-01-322 Ind. Sub.Calefac'!AF47</f>
        <v>0</v>
      </c>
      <c r="V17" s="59">
        <f>+'24-01-322 Ind. Sub.Calefac'!AG47</f>
        <v>0</v>
      </c>
      <c r="W17" s="59">
        <f>+'24-01-322 Ind. Sub.Calefac'!AH47</f>
        <v>0</v>
      </c>
      <c r="X17" s="84">
        <f>+'24-01-322 Ind. Sub.Calefac'!AI47</f>
        <v>0</v>
      </c>
      <c r="Y17" s="84">
        <f>+'24-01-322 Ind. Sub.Calefac'!AJ44</f>
        <v>0</v>
      </c>
    </row>
    <row r="18" spans="1:25" ht="24.75" hidden="1" customHeight="1" x14ac:dyDescent="0.25">
      <c r="A18" s="83" t="s">
        <v>64</v>
      </c>
      <c r="B18" s="59">
        <f>+'24-01-322 Ind. Sub.Calefac'!J51</f>
        <v>0</v>
      </c>
      <c r="C18" s="59">
        <f>+'24-01-322 Ind. Sub.Calefac'!K51</f>
        <v>0</v>
      </c>
      <c r="D18" s="59">
        <f>+'24-01-322 Ind. Sub.Calefac'!M51</f>
        <v>0</v>
      </c>
      <c r="E18" s="59">
        <f>+'24-01-322 Ind. Sub.Calefac'!N51</f>
        <v>0</v>
      </c>
      <c r="F18" s="59">
        <f>+'24-01-322 Ind. Sub.Calefac'!O51</f>
        <v>0</v>
      </c>
      <c r="G18" s="59">
        <f>+'24-01-322 Ind. Sub.Calefac'!R51</f>
        <v>0</v>
      </c>
      <c r="H18" s="59">
        <f>+'24-01-322 Ind. Sub.Calefac'!S51</f>
        <v>0</v>
      </c>
      <c r="I18" s="59">
        <f>+'24-01-322 Ind. Sub.Calefac'!T51</f>
        <v>0</v>
      </c>
      <c r="J18" s="59">
        <f>+'24-01-322 Ind. Sub.Calefac'!U51</f>
        <v>0</v>
      </c>
      <c r="K18" s="59">
        <f>+'24-01-322 Ind. Sub.Calefac'!V51</f>
        <v>0</v>
      </c>
      <c r="L18" s="59">
        <f>+'24-01-322 Ind. Sub.Calefac'!W51</f>
        <v>0</v>
      </c>
      <c r="M18" s="59">
        <f>+'24-01-322 Ind. Sub.Calefac'!X51</f>
        <v>0</v>
      </c>
      <c r="N18" s="59">
        <f>+'24-01-322 Ind. Sub.Calefac'!Y51</f>
        <v>0</v>
      </c>
      <c r="O18" s="59">
        <f>+'24-01-322 Ind. Sub.Calefac'!Z51</f>
        <v>0</v>
      </c>
      <c r="P18" s="59">
        <f>+'24-01-322 Ind. Sub.Calefac'!AA51</f>
        <v>0</v>
      </c>
      <c r="Q18" s="59">
        <f>+'24-01-322 Ind. Sub.Calefac'!AB51</f>
        <v>0</v>
      </c>
      <c r="R18" s="59">
        <f>+'24-01-322 Ind. Sub.Calefac'!AC51</f>
        <v>0</v>
      </c>
      <c r="S18" s="59">
        <f>+'24-01-322 Ind. Sub.Calefac'!AD51</f>
        <v>0</v>
      </c>
      <c r="T18" s="59">
        <f>+'24-01-322 Ind. Sub.Calefac'!AE51</f>
        <v>0</v>
      </c>
      <c r="U18" s="59">
        <f>+'24-01-322 Ind. Sub.Calefac'!AF51</f>
        <v>0</v>
      </c>
      <c r="V18" s="59">
        <f>+'24-01-322 Ind. Sub.Calefac'!AG51</f>
        <v>0</v>
      </c>
      <c r="W18" s="59">
        <f>+'24-01-322 Ind. Sub.Calefac'!AH51</f>
        <v>0</v>
      </c>
      <c r="X18" s="84">
        <f>+'24-01-322 Ind. Sub.Calefac'!AI51</f>
        <v>0</v>
      </c>
      <c r="Y18" s="84">
        <f>+'24-01-322 Ind. Sub.Calefac'!AJ51</f>
        <v>0</v>
      </c>
    </row>
    <row r="19" spans="1:25" ht="24.75" hidden="1" customHeight="1" x14ac:dyDescent="0.25">
      <c r="A19" s="83" t="s">
        <v>66</v>
      </c>
      <c r="B19" s="59">
        <f>+'24-01-322 Ind. Sub.Calefac'!J55</f>
        <v>0</v>
      </c>
      <c r="C19" s="59">
        <f>+'24-01-322 Ind. Sub.Calefac'!K55</f>
        <v>0</v>
      </c>
      <c r="D19" s="59">
        <f>+'24-01-322 Ind. Sub.Calefac'!M55</f>
        <v>0</v>
      </c>
      <c r="E19" s="59">
        <f>+'24-01-322 Ind. Sub.Calefac'!N55</f>
        <v>0</v>
      </c>
      <c r="F19" s="59">
        <f>+'24-01-322 Ind. Sub.Calefac'!O55</f>
        <v>0</v>
      </c>
      <c r="G19" s="59">
        <f>+'24-01-322 Ind. Sub.Calefac'!R55</f>
        <v>0</v>
      </c>
      <c r="H19" s="59">
        <f>+'24-01-322 Ind. Sub.Calefac'!S55</f>
        <v>0</v>
      </c>
      <c r="I19" s="59">
        <f>+'24-01-322 Ind. Sub.Calefac'!T55</f>
        <v>0</v>
      </c>
      <c r="J19" s="59">
        <f>+'24-01-322 Ind. Sub.Calefac'!U55</f>
        <v>0</v>
      </c>
      <c r="K19" s="59">
        <f>+'24-01-322 Ind. Sub.Calefac'!V55</f>
        <v>0</v>
      </c>
      <c r="L19" s="59">
        <f>+'24-01-322 Ind. Sub.Calefac'!W55</f>
        <v>0</v>
      </c>
      <c r="M19" s="59">
        <f>+'24-01-322 Ind. Sub.Calefac'!X55</f>
        <v>0</v>
      </c>
      <c r="N19" s="59">
        <f>+'24-01-322 Ind. Sub.Calefac'!Y55</f>
        <v>0</v>
      </c>
      <c r="O19" s="59">
        <f>+'24-01-322 Ind. Sub.Calefac'!Z55</f>
        <v>0</v>
      </c>
      <c r="P19" s="59">
        <f>+'24-01-322 Ind. Sub.Calefac'!AA55</f>
        <v>0</v>
      </c>
      <c r="Q19" s="59">
        <f>+'24-01-322 Ind. Sub.Calefac'!AB55</f>
        <v>0</v>
      </c>
      <c r="R19" s="59">
        <f>+'24-01-322 Ind. Sub.Calefac'!AC55</f>
        <v>0</v>
      </c>
      <c r="S19" s="59">
        <f>+'24-01-322 Ind. Sub.Calefac'!AD55</f>
        <v>0</v>
      </c>
      <c r="T19" s="59">
        <f>+'24-01-322 Ind. Sub.Calefac'!AE55</f>
        <v>0</v>
      </c>
      <c r="U19" s="59">
        <f>+'24-01-322 Ind. Sub.Calefac'!AF55</f>
        <v>0</v>
      </c>
      <c r="V19" s="59">
        <f>+'24-01-322 Ind. Sub.Calefac'!AG55</f>
        <v>0</v>
      </c>
      <c r="W19" s="59">
        <f>+'24-01-322 Ind. Sub.Calefac'!AH55</f>
        <v>0</v>
      </c>
      <c r="X19" s="84">
        <f>+'24-01-322 Ind. Sub.Calefac'!AI55</f>
        <v>0</v>
      </c>
      <c r="Y19" s="84">
        <f>+'24-01-322 Ind. Sub.Calefac'!AJ55</f>
        <v>0</v>
      </c>
    </row>
    <row r="20" spans="1:25" ht="24.75" hidden="1" customHeight="1" x14ac:dyDescent="0.25">
      <c r="A20" s="85" t="s">
        <v>68</v>
      </c>
      <c r="B20" s="59">
        <f>+'24-01-322 Ind. Sub.Calefac'!J59</f>
        <v>0</v>
      </c>
      <c r="C20" s="59">
        <f>+'24-01-322 Ind. Sub.Calefac'!K59</f>
        <v>0</v>
      </c>
      <c r="D20" s="59">
        <f>+'24-01-322 Ind. Sub.Calefac'!M59</f>
        <v>0</v>
      </c>
      <c r="E20" s="59">
        <f>+'24-01-322 Ind. Sub.Calefac'!N59</f>
        <v>0</v>
      </c>
      <c r="F20" s="59">
        <f>+'24-01-322 Ind. Sub.Calefac'!O59</f>
        <v>0</v>
      </c>
      <c r="G20" s="59">
        <f>+'24-01-322 Ind. Sub.Calefac'!R59</f>
        <v>0</v>
      </c>
      <c r="H20" s="59">
        <f>+'24-01-322 Ind. Sub.Calefac'!S59</f>
        <v>0</v>
      </c>
      <c r="I20" s="59">
        <f>+'24-01-322 Ind. Sub.Calefac'!T59</f>
        <v>0</v>
      </c>
      <c r="J20" s="59">
        <f>+'24-01-322 Ind. Sub.Calefac'!U59</f>
        <v>0</v>
      </c>
      <c r="K20" s="59">
        <f>+'24-01-322 Ind. Sub.Calefac'!V59</f>
        <v>0</v>
      </c>
      <c r="L20" s="59">
        <f>+'24-01-322 Ind. Sub.Calefac'!W59</f>
        <v>0</v>
      </c>
      <c r="M20" s="59">
        <f>+'24-01-322 Ind. Sub.Calefac'!X59</f>
        <v>0</v>
      </c>
      <c r="N20" s="59">
        <f>+'24-01-322 Ind. Sub.Calefac'!Y59</f>
        <v>0</v>
      </c>
      <c r="O20" s="59">
        <f>+'24-01-322 Ind. Sub.Calefac'!Z59</f>
        <v>0</v>
      </c>
      <c r="P20" s="59">
        <f>+'24-01-322 Ind. Sub.Calefac'!AA59</f>
        <v>0</v>
      </c>
      <c r="Q20" s="59">
        <f>+'24-01-322 Ind. Sub.Calefac'!AB59</f>
        <v>0</v>
      </c>
      <c r="R20" s="59">
        <f>+'24-01-322 Ind. Sub.Calefac'!AC59</f>
        <v>0</v>
      </c>
      <c r="S20" s="59">
        <f>+'24-01-322 Ind. Sub.Calefac'!AD59</f>
        <v>0</v>
      </c>
      <c r="T20" s="59">
        <f>+'24-01-322 Ind. Sub.Calefac'!AE59</f>
        <v>0</v>
      </c>
      <c r="U20" s="59">
        <f>+'24-01-322 Ind. Sub.Calefac'!AF59</f>
        <v>0</v>
      </c>
      <c r="V20" s="59">
        <f>+'24-01-322 Ind. Sub.Calefac'!AG59</f>
        <v>0</v>
      </c>
      <c r="W20" s="59">
        <f>+'24-01-322 Ind. Sub.Calefac'!AH59</f>
        <v>0</v>
      </c>
      <c r="X20" s="84">
        <f>+'24-01-322 Ind. Sub.Calefac'!AI59</f>
        <v>0</v>
      </c>
      <c r="Y20" s="84">
        <f>+'24-01-322 Ind. Sub.Calefac'!AJ59</f>
        <v>0</v>
      </c>
    </row>
    <row r="21" spans="1:25" ht="24.75" hidden="1" customHeight="1" x14ac:dyDescent="0.25">
      <c r="A21" s="85" t="s">
        <v>70</v>
      </c>
      <c r="B21" s="59">
        <f>+'24-01-322 Ind. Sub.Calefac'!J63</f>
        <v>0</v>
      </c>
      <c r="C21" s="59">
        <f>+'24-01-322 Ind. Sub.Calefac'!K63</f>
        <v>0</v>
      </c>
      <c r="D21" s="59">
        <f>+'24-01-322 Ind. Sub.Calefac'!M63</f>
        <v>0</v>
      </c>
      <c r="E21" s="59">
        <f>+'24-01-322 Ind. Sub.Calefac'!N63</f>
        <v>0</v>
      </c>
      <c r="F21" s="59">
        <f>+'24-01-322 Ind. Sub.Calefac'!O63</f>
        <v>0</v>
      </c>
      <c r="G21" s="59">
        <f>+'24-01-322 Ind. Sub.Calefac'!R63</f>
        <v>0</v>
      </c>
      <c r="H21" s="59">
        <f>+'24-01-322 Ind. Sub.Calefac'!S63</f>
        <v>0</v>
      </c>
      <c r="I21" s="59">
        <f>+'24-01-322 Ind. Sub.Calefac'!T63</f>
        <v>0</v>
      </c>
      <c r="J21" s="59">
        <f>+'24-01-322 Ind. Sub.Calefac'!U63</f>
        <v>0</v>
      </c>
      <c r="K21" s="59">
        <f>+'24-01-322 Ind. Sub.Calefac'!V63</f>
        <v>0</v>
      </c>
      <c r="L21" s="59">
        <f>+'24-01-322 Ind. Sub.Calefac'!W63</f>
        <v>0</v>
      </c>
      <c r="M21" s="59">
        <f>+'24-01-322 Ind. Sub.Calefac'!X63</f>
        <v>0</v>
      </c>
      <c r="N21" s="59">
        <f>+'24-01-322 Ind. Sub.Calefac'!Y63</f>
        <v>0</v>
      </c>
      <c r="O21" s="59">
        <f>+'24-01-322 Ind. Sub.Calefac'!Z63</f>
        <v>0</v>
      </c>
      <c r="P21" s="59">
        <f>+'24-01-322 Ind. Sub.Calefac'!AA63</f>
        <v>0</v>
      </c>
      <c r="Q21" s="59">
        <f>+'24-01-322 Ind. Sub.Calefac'!AB63</f>
        <v>0</v>
      </c>
      <c r="R21" s="59">
        <f>+'24-01-322 Ind. Sub.Calefac'!AC63</f>
        <v>0</v>
      </c>
      <c r="S21" s="59">
        <f>+'24-01-322 Ind. Sub.Calefac'!AD63</f>
        <v>0</v>
      </c>
      <c r="T21" s="59">
        <f>+'24-01-322 Ind. Sub.Calefac'!AE63</f>
        <v>0</v>
      </c>
      <c r="U21" s="59">
        <f>+'24-01-322 Ind. Sub.Calefac'!AF63</f>
        <v>0</v>
      </c>
      <c r="V21" s="59">
        <f>+'24-01-322 Ind. Sub.Calefac'!AG63</f>
        <v>0</v>
      </c>
      <c r="W21" s="59">
        <f>+'24-01-322 Ind. Sub.Calefac'!AH63</f>
        <v>0</v>
      </c>
      <c r="X21" s="84">
        <f>+'24-01-322 Ind. Sub.Calefac'!AI63</f>
        <v>0</v>
      </c>
      <c r="Y21" s="84">
        <f>+'24-01-322 Ind. Sub.Calefac'!AJ63</f>
        <v>0</v>
      </c>
    </row>
    <row r="22" spans="1:25" ht="24.75" hidden="1" customHeight="1" x14ac:dyDescent="0.25">
      <c r="A22" s="85" t="s">
        <v>92</v>
      </c>
      <c r="B22" s="59">
        <f>+'24-01-322 Ind. Sub.Calefac'!J67</f>
        <v>0</v>
      </c>
      <c r="C22" s="59">
        <f>+'24-01-322 Ind. Sub.Calefac'!K67</f>
        <v>0</v>
      </c>
      <c r="D22" s="59">
        <f>+'24-01-322 Ind. Sub.Calefac'!M64</f>
        <v>0</v>
      </c>
      <c r="E22" s="59">
        <f>+'24-01-322 Ind. Sub.Calefac'!N64</f>
        <v>0</v>
      </c>
      <c r="F22" s="59">
        <f>+'24-01-322 Ind. Sub.Calefac'!O64</f>
        <v>0</v>
      </c>
      <c r="G22" s="59">
        <f>+'24-01-322 Ind. Sub.Calefac'!R64</f>
        <v>0</v>
      </c>
      <c r="H22" s="59">
        <f>+'24-01-322 Ind. Sub.Calefac'!S64</f>
        <v>0</v>
      </c>
      <c r="I22" s="59">
        <f>+'24-01-322 Ind. Sub.Calefac'!T64</f>
        <v>0</v>
      </c>
      <c r="J22" s="59">
        <f>+'24-01-322 Ind. Sub.Calefac'!U67</f>
        <v>0</v>
      </c>
      <c r="K22" s="59">
        <f>+'24-01-322 Ind. Sub.Calefac'!V64</f>
        <v>0</v>
      </c>
      <c r="L22" s="59">
        <f>+'24-01-322 Ind. Sub.Calefac'!W64</f>
        <v>0</v>
      </c>
      <c r="M22" s="59">
        <f>+'24-01-322 Ind. Sub.Calefac'!X64</f>
        <v>0</v>
      </c>
      <c r="N22" s="59">
        <f>+'24-01-322 Ind. Sub.Calefac'!Y67</f>
        <v>0</v>
      </c>
      <c r="O22" s="59">
        <f>+'24-01-322 Ind. Sub.Calefac'!Z64</f>
        <v>0</v>
      </c>
      <c r="P22" s="59">
        <f>+'24-01-322 Ind. Sub.Calefac'!AA64</f>
        <v>0</v>
      </c>
      <c r="Q22" s="59">
        <f>+'24-01-322 Ind. Sub.Calefac'!AB64</f>
        <v>0</v>
      </c>
      <c r="R22" s="59">
        <f>+'24-01-322 Ind. Sub.Calefac'!AC67</f>
        <v>0</v>
      </c>
      <c r="S22" s="59">
        <f>+'24-01-322 Ind. Sub.Calefac'!AD64</f>
        <v>0</v>
      </c>
      <c r="T22" s="59">
        <f>+'24-01-322 Ind. Sub.Calefac'!AE64</f>
        <v>0</v>
      </c>
      <c r="U22" s="59">
        <f>+'24-01-322 Ind. Sub.Calefac'!AF64</f>
        <v>0</v>
      </c>
      <c r="V22" s="59">
        <f>+'24-01-322 Ind. Sub.Calefac'!AG67</f>
        <v>0</v>
      </c>
      <c r="W22" s="59">
        <f>+'24-01-322 Ind. Sub.Calefac'!AH67</f>
        <v>0</v>
      </c>
      <c r="X22" s="84">
        <f>+'24-01-322 Ind. Sub.Calefac'!AI67</f>
        <v>0</v>
      </c>
      <c r="Y22" s="84">
        <f>+'24-01-322 Ind. Sub.Calefac'!AJ67</f>
        <v>0</v>
      </c>
    </row>
    <row r="23" spans="1:25" ht="24.75" hidden="1" customHeight="1" x14ac:dyDescent="0.25">
      <c r="A23" s="85" t="s">
        <v>72</v>
      </c>
      <c r="B23" s="59">
        <f>+'24-01-322 Ind. Sub.Calefac'!J71</f>
        <v>0</v>
      </c>
      <c r="C23" s="59">
        <f>+'24-01-322 Ind. Sub.Calefac'!K71</f>
        <v>0</v>
      </c>
      <c r="D23" s="59">
        <f>+'24-01-322 Ind. Sub.Calefac'!M71</f>
        <v>0</v>
      </c>
      <c r="E23" s="59">
        <f>+'24-01-322 Ind. Sub.Calefac'!N71</f>
        <v>0</v>
      </c>
      <c r="F23" s="59">
        <f>+'24-01-322 Ind. Sub.Calefac'!O71</f>
        <v>0</v>
      </c>
      <c r="G23" s="59">
        <f>+'24-01-322 Ind. Sub.Calefac'!R71</f>
        <v>0</v>
      </c>
      <c r="H23" s="59">
        <f>+'24-01-322 Ind. Sub.Calefac'!S71</f>
        <v>0</v>
      </c>
      <c r="I23" s="59">
        <f>+'24-01-322 Ind. Sub.Calefac'!T71</f>
        <v>0</v>
      </c>
      <c r="J23" s="59">
        <f>+'24-01-322 Ind. Sub.Calefac'!U71</f>
        <v>0</v>
      </c>
      <c r="K23" s="59">
        <f>+'24-01-322 Ind. Sub.Calefac'!V71</f>
        <v>0</v>
      </c>
      <c r="L23" s="59">
        <f>+'24-01-322 Ind. Sub.Calefac'!W71</f>
        <v>0</v>
      </c>
      <c r="M23" s="59">
        <f>+'24-01-322 Ind. Sub.Calefac'!X71</f>
        <v>0</v>
      </c>
      <c r="N23" s="59">
        <f>+'24-01-322 Ind. Sub.Calefac'!Y71</f>
        <v>0</v>
      </c>
      <c r="O23" s="59">
        <f>+'24-01-322 Ind. Sub.Calefac'!Z71</f>
        <v>0</v>
      </c>
      <c r="P23" s="59">
        <f>+'24-01-322 Ind. Sub.Calefac'!AA71</f>
        <v>0</v>
      </c>
      <c r="Q23" s="59">
        <f>+'24-01-322 Ind. Sub.Calefac'!AB71</f>
        <v>0</v>
      </c>
      <c r="R23" s="59">
        <f>+'24-01-322 Ind. Sub.Calefac'!AC71</f>
        <v>0</v>
      </c>
      <c r="S23" s="59">
        <f>+'24-01-322 Ind. Sub.Calefac'!AD71</f>
        <v>0</v>
      </c>
      <c r="T23" s="59">
        <f>+'24-01-322 Ind. Sub.Calefac'!AE71</f>
        <v>0</v>
      </c>
      <c r="U23" s="59">
        <f>+'24-01-322 Ind. Sub.Calefac'!AF71</f>
        <v>0</v>
      </c>
      <c r="V23" s="59">
        <f>+'24-01-322 Ind. Sub.Calefac'!AG71</f>
        <v>0</v>
      </c>
      <c r="W23" s="59">
        <f>+'24-01-322 Ind. Sub.Calefac'!AH71</f>
        <v>0</v>
      </c>
      <c r="X23" s="84">
        <f>+'24-01-322 Ind. Sub.Calefac'!AI71</f>
        <v>0</v>
      </c>
      <c r="Y23" s="84">
        <f>+'24-01-322 Ind. Sub.Calefac'!AJ71</f>
        <v>0</v>
      </c>
    </row>
    <row r="24" spans="1:25" ht="24.75" customHeight="1" x14ac:dyDescent="0.25">
      <c r="A24" s="86" t="s">
        <v>74</v>
      </c>
      <c r="B24" s="59">
        <f>+'24-01-322 Ind. Sub.Calefac'!J75</f>
        <v>3599502000</v>
      </c>
      <c r="C24" s="59">
        <f>+'24-01-322 Ind. Sub.Calefac'!K75</f>
        <v>3599500000</v>
      </c>
      <c r="D24" s="59">
        <f>+'24-01-322 Ind. Sub.Calefac'!M75</f>
        <v>0</v>
      </c>
      <c r="E24" s="59">
        <f>+'24-01-322 Ind. Sub.Calefac'!N75</f>
        <v>0</v>
      </c>
      <c r="F24" s="59">
        <f>+'24-01-322 Ind. Sub.Calefac'!O75</f>
        <v>0</v>
      </c>
      <c r="G24" s="59">
        <f>+'24-01-322 Ind. Sub.Calefac'!R75</f>
        <v>0</v>
      </c>
      <c r="H24" s="59">
        <f>+'24-01-322 Ind. Sub.Calefac'!S75</f>
        <v>0</v>
      </c>
      <c r="I24" s="59">
        <f>+'24-01-322 Ind. Sub.Calefac'!T75</f>
        <v>3599500000</v>
      </c>
      <c r="J24" s="59">
        <f>+'24-01-322 Ind. Sub.Calefac'!U75</f>
        <v>3599500000</v>
      </c>
      <c r="K24" s="59">
        <f>+'24-01-322 Ind. Sub.Calefac'!V75</f>
        <v>0</v>
      </c>
      <c r="L24" s="59">
        <f>+'24-01-322 Ind. Sub.Calefac'!W75</f>
        <v>0</v>
      </c>
      <c r="M24" s="59">
        <f>+'24-01-322 Ind. Sub.Calefac'!X75</f>
        <v>0</v>
      </c>
      <c r="N24" s="59">
        <f>+'24-01-322 Ind. Sub.Calefac'!Y75</f>
        <v>0</v>
      </c>
      <c r="O24" s="59">
        <f>+'24-01-322 Ind. Sub.Calefac'!Z75</f>
        <v>0</v>
      </c>
      <c r="P24" s="59">
        <f>+'24-01-322 Ind. Sub.Calefac'!AA75</f>
        <v>0</v>
      </c>
      <c r="Q24" s="59">
        <f>+'24-01-322 Ind. Sub.Calefac'!AB75</f>
        <v>0</v>
      </c>
      <c r="R24" s="59">
        <f>+'24-01-322 Ind. Sub.Calefac'!AC75</f>
        <v>0</v>
      </c>
      <c r="S24" s="59">
        <f>+'24-01-322 Ind. Sub.Calefac'!AD75</f>
        <v>0</v>
      </c>
      <c r="T24" s="59">
        <f>+'24-01-322 Ind. Sub.Calefac'!AE75</f>
        <v>0</v>
      </c>
      <c r="U24" s="59">
        <f>+'24-01-322 Ind. Sub.Calefac'!AF75</f>
        <v>0</v>
      </c>
      <c r="V24" s="59">
        <f>+'24-01-322 Ind. Sub.Calefac'!AG75</f>
        <v>0</v>
      </c>
      <c r="W24" s="59">
        <f>+'24-01-322 Ind. Sub.Calefac'!AH75</f>
        <v>3599500000</v>
      </c>
      <c r="X24" s="84">
        <f>+'24-01-322 Ind. Sub.Calefac'!AI75</f>
        <v>0.99999944436758192</v>
      </c>
      <c r="Y24" s="84">
        <f>+'24-01-322 Ind. Sub.Calefac'!AJ75</f>
        <v>1</v>
      </c>
    </row>
    <row r="25" spans="1:25" ht="34.5" customHeight="1" x14ac:dyDescent="0.25">
      <c r="A25" s="87" t="str">
        <f>"TOTAL ASIG."&amp;" "&amp;$A$5</f>
        <v>TOTAL ASIG. 24-01-322 "Subsidio a la Calefacción"</v>
      </c>
      <c r="B25" s="65">
        <f>SUM(B8:B24)</f>
        <v>3599502000</v>
      </c>
      <c r="C25" s="65">
        <f t="shared" ref="C25:V25" si="0">SUM(C8:C24)</f>
        <v>3599500000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0</v>
      </c>
      <c r="H25" s="65">
        <f t="shared" si="0"/>
        <v>0</v>
      </c>
      <c r="I25" s="65">
        <f t="shared" si="0"/>
        <v>3599500000</v>
      </c>
      <c r="J25" s="65">
        <f t="shared" si="0"/>
        <v>3599500000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3599500000</v>
      </c>
      <c r="X25" s="88">
        <f>+'24-01-322 Ind. Sub.Calefac'!AI76</f>
        <v>0.99999944436758192</v>
      </c>
      <c r="Y25" s="88">
        <f>'24-01-322 Ind. Sub.Calefac'!AJ76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4B25-176C-4344-9C5A-4C68A290670D}">
  <sheetPr>
    <tabColor rgb="FF33CCFF"/>
    <pageSetUpPr fitToPage="1"/>
  </sheetPr>
  <dimension ref="A1:Y42"/>
  <sheetViews>
    <sheetView zoomScale="80" zoomScaleNormal="80" workbookViewId="0">
      <selection activeCell="X45" sqref="X45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3.7109375" style="71" customWidth="1"/>
    <col min="3" max="3" width="12.140625" style="68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1.28515625" style="71" customWidth="1" outlineLevel="1"/>
    <col min="8" max="8" width="12.140625" style="71" customWidth="1" outlineLevel="1"/>
    <col min="9" max="9" width="11.42578125" style="71" customWidth="1" outlineLevel="1"/>
    <col min="10" max="10" width="13.140625" style="71" customWidth="1"/>
    <col min="11" max="11" width="14.5703125" style="71" hidden="1" customWidth="1" outlineLevel="1"/>
    <col min="12" max="13" width="15.7109375" style="71" hidden="1" customWidth="1" outlineLevel="1"/>
    <col min="14" max="14" width="12.85546875" style="71" customWidth="1" collapsed="1"/>
    <col min="15" max="17" width="15.7109375" style="71" hidden="1" customWidth="1" outlineLevel="1"/>
    <col min="18" max="18" width="11.2851562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1.7109375" style="71" customWidth="1" collapsed="1"/>
    <col min="23" max="23" width="12" style="71" customWidth="1"/>
    <col min="24" max="24" width="13" style="89" customWidth="1"/>
    <col min="25" max="25" width="13.57031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90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+'24-09-005 Ind. RIPS'!J11</f>
        <v>0</v>
      </c>
      <c r="C8" s="59">
        <f>+'24-09-005 Ind. RIPS'!K11</f>
        <v>0</v>
      </c>
      <c r="D8" s="59">
        <f>+'24-09-005 Ind. RIPS'!M11</f>
        <v>0</v>
      </c>
      <c r="E8" s="59">
        <f>+'24-09-005 Ind. RIPS'!N11</f>
        <v>0</v>
      </c>
      <c r="F8" s="59">
        <f>+'24-09-005 Ind. RIPS'!O11</f>
        <v>0</v>
      </c>
      <c r="G8" s="59">
        <f>+'24-09-005 Ind. RIPS'!R11</f>
        <v>0</v>
      </c>
      <c r="H8" s="59">
        <f>+'24-09-005 Ind. RIPS'!S11</f>
        <v>0</v>
      </c>
      <c r="I8" s="59">
        <f>+'24-09-005 Ind. RIPS'!T11</f>
        <v>0</v>
      </c>
      <c r="J8" s="59">
        <f>+'24-09-005 Ind. RIPS'!U11</f>
        <v>0</v>
      </c>
      <c r="K8" s="59">
        <f>+'24-09-005 Ind. RIPS'!V11</f>
        <v>0</v>
      </c>
      <c r="L8" s="59">
        <f>+'24-09-005 Ind. RIPS'!W11</f>
        <v>0</v>
      </c>
      <c r="M8" s="59">
        <f>+'24-09-005 Ind. RIPS'!X11</f>
        <v>0</v>
      </c>
      <c r="N8" s="59">
        <f>+'24-09-005 Ind. RIPS'!Y11</f>
        <v>0</v>
      </c>
      <c r="O8" s="59">
        <f>+'24-09-005 Ind. RIPS'!Z11</f>
        <v>0</v>
      </c>
      <c r="P8" s="59">
        <f>+'24-09-005 Ind. RIPS'!AA11</f>
        <v>0</v>
      </c>
      <c r="Q8" s="59">
        <f>+'24-09-005 Ind. RIPS'!AB11</f>
        <v>0</v>
      </c>
      <c r="R8" s="59">
        <f>+'24-09-005 Ind. RIPS'!AC11</f>
        <v>0</v>
      </c>
      <c r="S8" s="59">
        <f>+'24-09-005 Ind. RIPS'!AD11</f>
        <v>0</v>
      </c>
      <c r="T8" s="59">
        <f>+'24-09-005 Ind. RIPS'!AE11</f>
        <v>0</v>
      </c>
      <c r="U8" s="59">
        <f>+'24-09-005 Ind. RIPS'!AF11</f>
        <v>0</v>
      </c>
      <c r="V8" s="59">
        <f>+'24-09-005 Ind. RIPS'!AG11</f>
        <v>0</v>
      </c>
      <c r="W8" s="59">
        <f>+'24-09-005 Ind. RIPS'!AH11</f>
        <v>0</v>
      </c>
      <c r="X8" s="84">
        <f>+'24-09-005 Ind. RIPS'!AI11</f>
        <v>0</v>
      </c>
      <c r="Y8" s="84">
        <f>+'24-09-005 Ind. RIPS'!AJ11</f>
        <v>0</v>
      </c>
    </row>
    <row r="9" spans="1:25" ht="24.75" hidden="1" customHeight="1" x14ac:dyDescent="0.25">
      <c r="A9" s="83" t="s">
        <v>46</v>
      </c>
      <c r="B9" s="59">
        <f>+'24-09-005 Ind. RIPS'!J15</f>
        <v>0</v>
      </c>
      <c r="C9" s="59">
        <f>+'24-09-005 Ind. RIPS'!K15</f>
        <v>0</v>
      </c>
      <c r="D9" s="59">
        <f>+'24-09-005 Ind. RIPS'!M15</f>
        <v>0</v>
      </c>
      <c r="E9" s="59">
        <f>+'24-09-005 Ind. RIPS'!N15</f>
        <v>0</v>
      </c>
      <c r="F9" s="59">
        <f>+'24-09-005 Ind. RIPS'!O15</f>
        <v>0</v>
      </c>
      <c r="G9" s="59">
        <f>+'24-09-005 Ind. RIPS'!R15</f>
        <v>0</v>
      </c>
      <c r="H9" s="59">
        <f>+'24-09-005 Ind. RIPS'!S15</f>
        <v>0</v>
      </c>
      <c r="I9" s="59">
        <f>+'24-09-005 Ind. RIPS'!T15</f>
        <v>0</v>
      </c>
      <c r="J9" s="59">
        <f>+'24-09-005 Ind. RIPS'!U15</f>
        <v>0</v>
      </c>
      <c r="K9" s="59">
        <f>+'24-09-005 Ind. RIPS'!V15</f>
        <v>0</v>
      </c>
      <c r="L9" s="59">
        <f>+'24-09-005 Ind. RIPS'!W15</f>
        <v>0</v>
      </c>
      <c r="M9" s="59">
        <f>+'24-09-005 Ind. RIPS'!X15</f>
        <v>0</v>
      </c>
      <c r="N9" s="59">
        <f>+'24-09-005 Ind. RIPS'!Y15</f>
        <v>0</v>
      </c>
      <c r="O9" s="59">
        <f>+'24-09-005 Ind. RIPS'!Z15</f>
        <v>0</v>
      </c>
      <c r="P9" s="59">
        <f>+'24-09-005 Ind. RIPS'!AA15</f>
        <v>0</v>
      </c>
      <c r="Q9" s="59">
        <f>+'24-09-005 Ind. RIPS'!AB15</f>
        <v>0</v>
      </c>
      <c r="R9" s="59">
        <f>+'24-09-005 Ind. RIPS'!AC15</f>
        <v>0</v>
      </c>
      <c r="S9" s="59">
        <f>+'24-09-005 Ind. RIPS'!AD15</f>
        <v>0</v>
      </c>
      <c r="T9" s="59">
        <f>+'24-09-005 Ind. RIPS'!AE15</f>
        <v>0</v>
      </c>
      <c r="U9" s="59">
        <f>+'24-09-005 Ind. RIPS'!AF15</f>
        <v>0</v>
      </c>
      <c r="V9" s="59">
        <f>+'24-09-005 Ind. RIPS'!AG15</f>
        <v>0</v>
      </c>
      <c r="W9" s="59">
        <f>+'24-09-005 Ind. RIPS'!AH15</f>
        <v>0</v>
      </c>
      <c r="X9" s="84">
        <f>+'24-09-005 Ind. RIPS'!AI15</f>
        <v>0</v>
      </c>
      <c r="Y9" s="84">
        <f>+'24-09-005 Ind. RIPS'!AJ15</f>
        <v>0</v>
      </c>
    </row>
    <row r="10" spans="1:25" ht="24.75" hidden="1" customHeight="1" x14ac:dyDescent="0.25">
      <c r="A10" s="83" t="s">
        <v>48</v>
      </c>
      <c r="B10" s="59">
        <f>+'24-09-005 Ind. RIPS'!J19</f>
        <v>0</v>
      </c>
      <c r="C10" s="59">
        <f>+'24-09-005 Ind. RIPS'!K19</f>
        <v>0</v>
      </c>
      <c r="D10" s="59">
        <f>+'24-09-005 Ind. RIPS'!M19</f>
        <v>0</v>
      </c>
      <c r="E10" s="59">
        <f>+'24-09-005 Ind. RIPS'!N19</f>
        <v>0</v>
      </c>
      <c r="F10" s="59">
        <f>+'24-09-005 Ind. RIPS'!O19</f>
        <v>0</v>
      </c>
      <c r="G10" s="59">
        <f>+'24-09-005 Ind. RIPS'!R19</f>
        <v>0</v>
      </c>
      <c r="H10" s="59">
        <f>+'24-09-005 Ind. RIPS'!S19</f>
        <v>0</v>
      </c>
      <c r="I10" s="59">
        <f>+'24-09-005 Ind. RIPS'!T19</f>
        <v>0</v>
      </c>
      <c r="J10" s="59">
        <f>+'24-09-005 Ind. RIPS'!U19</f>
        <v>0</v>
      </c>
      <c r="K10" s="59">
        <f>+'24-09-005 Ind. RIPS'!V19</f>
        <v>0</v>
      </c>
      <c r="L10" s="59">
        <f>+'24-09-005 Ind. RIPS'!W19</f>
        <v>0</v>
      </c>
      <c r="M10" s="59">
        <f>+'24-09-005 Ind. RIPS'!X19</f>
        <v>0</v>
      </c>
      <c r="N10" s="59">
        <f>+'24-09-005 Ind. RIPS'!Y19</f>
        <v>0</v>
      </c>
      <c r="O10" s="59">
        <f>+'24-09-005 Ind. RIPS'!Z19</f>
        <v>0</v>
      </c>
      <c r="P10" s="59">
        <f>+'24-09-005 Ind. RIPS'!AA19</f>
        <v>0</v>
      </c>
      <c r="Q10" s="59">
        <f>+'24-09-005 Ind. RIPS'!AB19</f>
        <v>0</v>
      </c>
      <c r="R10" s="59">
        <f>+'24-09-005 Ind. RIPS'!AC19</f>
        <v>0</v>
      </c>
      <c r="S10" s="59">
        <f>+'24-09-005 Ind. RIPS'!AD19</f>
        <v>0</v>
      </c>
      <c r="T10" s="59">
        <f>+'24-09-005 Ind. RIPS'!AE19</f>
        <v>0</v>
      </c>
      <c r="U10" s="59">
        <f>+'24-09-005 Ind. RIPS'!AF19</f>
        <v>0</v>
      </c>
      <c r="V10" s="59">
        <f>+'24-09-005 Ind. RIPS'!AG19</f>
        <v>0</v>
      </c>
      <c r="W10" s="59">
        <f>+'24-09-005 Ind. RIPS'!AH19</f>
        <v>0</v>
      </c>
      <c r="X10" s="84">
        <f>+'24-09-005 Ind. RIPS'!AI19</f>
        <v>0</v>
      </c>
      <c r="Y10" s="84">
        <f>+'24-09-005 Ind. RIPS'!AJ19</f>
        <v>0</v>
      </c>
    </row>
    <row r="11" spans="1:25" ht="24.75" hidden="1" customHeight="1" x14ac:dyDescent="0.25">
      <c r="A11" s="83" t="s">
        <v>50</v>
      </c>
      <c r="B11" s="59">
        <f>+'24-09-005 Ind. RIPS'!J23</f>
        <v>0</v>
      </c>
      <c r="C11" s="59">
        <f>+'24-09-005 Ind. RIPS'!K23</f>
        <v>0</v>
      </c>
      <c r="D11" s="59">
        <f>+'24-09-005 Ind. RIPS'!M23</f>
        <v>0</v>
      </c>
      <c r="E11" s="59">
        <f>+'24-09-005 Ind. RIPS'!N23</f>
        <v>0</v>
      </c>
      <c r="F11" s="59">
        <f>+'24-09-005 Ind. RIPS'!O23</f>
        <v>0</v>
      </c>
      <c r="G11" s="59">
        <f>+'24-09-005 Ind. RIPS'!R23</f>
        <v>0</v>
      </c>
      <c r="H11" s="59">
        <f>+'24-09-005 Ind. RIPS'!S23</f>
        <v>0</v>
      </c>
      <c r="I11" s="59">
        <f>+'24-09-005 Ind. RIPS'!T23</f>
        <v>0</v>
      </c>
      <c r="J11" s="59">
        <f>+'24-09-005 Ind. RIPS'!U23</f>
        <v>0</v>
      </c>
      <c r="K11" s="59">
        <f>+'24-09-005 Ind. RIPS'!V23</f>
        <v>0</v>
      </c>
      <c r="L11" s="59">
        <f>+'24-09-005 Ind. RIPS'!W23</f>
        <v>0</v>
      </c>
      <c r="M11" s="59">
        <f>+'24-09-005 Ind. RIPS'!X23</f>
        <v>0</v>
      </c>
      <c r="N11" s="59">
        <f>+'24-09-005 Ind. RIPS'!Y23</f>
        <v>0</v>
      </c>
      <c r="O11" s="59">
        <f>+'24-09-005 Ind. RIPS'!Z23</f>
        <v>0</v>
      </c>
      <c r="P11" s="59">
        <f>+'24-09-005 Ind. RIPS'!AA23</f>
        <v>0</v>
      </c>
      <c r="Q11" s="59">
        <f>+'24-09-005 Ind. RIPS'!AB23</f>
        <v>0</v>
      </c>
      <c r="R11" s="59">
        <f>+'24-09-005 Ind. RIPS'!AC23</f>
        <v>0</v>
      </c>
      <c r="S11" s="59">
        <f>+'24-09-005 Ind. RIPS'!AD23</f>
        <v>0</v>
      </c>
      <c r="T11" s="59">
        <f>+'24-09-005 Ind. RIPS'!AE23</f>
        <v>0</v>
      </c>
      <c r="U11" s="59">
        <f>+'24-09-005 Ind. RIPS'!AF23</f>
        <v>0</v>
      </c>
      <c r="V11" s="59">
        <f>+'24-09-005 Ind. RIPS'!AG23</f>
        <v>0</v>
      </c>
      <c r="W11" s="59">
        <f>+'24-09-005 Ind. RIPS'!AH23</f>
        <v>0</v>
      </c>
      <c r="X11" s="84">
        <f>+'24-09-005 Ind. RIPS'!AI23</f>
        <v>0</v>
      </c>
      <c r="Y11" s="84">
        <f>+'24-09-005 Ind. RIPS'!AJ23</f>
        <v>0</v>
      </c>
    </row>
    <row r="12" spans="1:25" ht="24.75" hidden="1" customHeight="1" x14ac:dyDescent="0.25">
      <c r="A12" s="83" t="s">
        <v>52</v>
      </c>
      <c r="B12" s="59">
        <f>+'24-09-005 Ind. RIPS'!J27</f>
        <v>0</v>
      </c>
      <c r="C12" s="59">
        <f>+'24-09-005 Ind. RIPS'!K27</f>
        <v>0</v>
      </c>
      <c r="D12" s="59">
        <f>+'24-09-005 Ind. RIPS'!M27</f>
        <v>0</v>
      </c>
      <c r="E12" s="59">
        <f>+'24-09-005 Ind. RIPS'!N27</f>
        <v>0</v>
      </c>
      <c r="F12" s="59">
        <f>+'24-09-005 Ind. RIPS'!O27</f>
        <v>0</v>
      </c>
      <c r="G12" s="59">
        <f>+'24-09-005 Ind. RIPS'!R27</f>
        <v>0</v>
      </c>
      <c r="H12" s="59">
        <f>+'24-09-005 Ind. RIPS'!S27</f>
        <v>0</v>
      </c>
      <c r="I12" s="59">
        <f>+'24-09-005 Ind. RIPS'!T27</f>
        <v>0</v>
      </c>
      <c r="J12" s="59">
        <f>+'24-09-005 Ind. RIPS'!U27</f>
        <v>0</v>
      </c>
      <c r="K12" s="59">
        <f>+'24-09-005 Ind. RIPS'!V27</f>
        <v>0</v>
      </c>
      <c r="L12" s="59">
        <f>+'24-09-005 Ind. RIPS'!W27</f>
        <v>0</v>
      </c>
      <c r="M12" s="59">
        <f>+'24-09-005 Ind. RIPS'!X27</f>
        <v>0</v>
      </c>
      <c r="N12" s="59">
        <f>+'24-09-005 Ind. RIPS'!Y27</f>
        <v>0</v>
      </c>
      <c r="O12" s="59">
        <f>+'24-09-005 Ind. RIPS'!Z27</f>
        <v>0</v>
      </c>
      <c r="P12" s="59">
        <f>+'24-09-005 Ind. RIPS'!AA27</f>
        <v>0</v>
      </c>
      <c r="Q12" s="59">
        <f>+'24-09-005 Ind. RIPS'!AB27</f>
        <v>0</v>
      </c>
      <c r="R12" s="59">
        <f>+'24-09-005 Ind. RIPS'!AC27</f>
        <v>0</v>
      </c>
      <c r="S12" s="59">
        <f>+'24-09-005 Ind. RIPS'!AD27</f>
        <v>0</v>
      </c>
      <c r="T12" s="59">
        <f>+'24-09-005 Ind. RIPS'!AE27</f>
        <v>0</v>
      </c>
      <c r="U12" s="59">
        <f>+'24-09-005 Ind. RIPS'!AF27</f>
        <v>0</v>
      </c>
      <c r="V12" s="59">
        <f>+'24-09-005 Ind. RIPS'!AG27</f>
        <v>0</v>
      </c>
      <c r="W12" s="59">
        <f>+'24-09-005 Ind. RIPS'!AH27</f>
        <v>0</v>
      </c>
      <c r="X12" s="84">
        <f>+'24-09-005 Ind. RIPS'!AI27</f>
        <v>0</v>
      </c>
      <c r="Y12" s="84">
        <f>+'24-09-005 Ind. RIPS'!AJ27</f>
        <v>0</v>
      </c>
    </row>
    <row r="13" spans="1:25" ht="24.75" hidden="1" customHeight="1" x14ac:dyDescent="0.25">
      <c r="A13" s="83" t="s">
        <v>54</v>
      </c>
      <c r="B13" s="59">
        <f>+'24-09-005 Ind. RIPS'!J31</f>
        <v>0</v>
      </c>
      <c r="C13" s="59">
        <f>+'24-09-005 Ind. RIPS'!K31</f>
        <v>0</v>
      </c>
      <c r="D13" s="59">
        <f>+'24-09-005 Ind. RIPS'!M31</f>
        <v>0</v>
      </c>
      <c r="E13" s="59">
        <f>+'24-09-005 Ind. RIPS'!N31</f>
        <v>0</v>
      </c>
      <c r="F13" s="59">
        <f>+'24-09-005 Ind. RIPS'!O31</f>
        <v>0</v>
      </c>
      <c r="G13" s="59">
        <f>+'24-09-005 Ind. RIPS'!R31</f>
        <v>0</v>
      </c>
      <c r="H13" s="59">
        <f>+'24-09-005 Ind. RIPS'!S31</f>
        <v>0</v>
      </c>
      <c r="I13" s="59">
        <f>+'24-09-005 Ind. RIPS'!T31</f>
        <v>0</v>
      </c>
      <c r="J13" s="59">
        <f>+'24-09-005 Ind. RIPS'!U31</f>
        <v>0</v>
      </c>
      <c r="K13" s="59">
        <f>+'24-09-005 Ind. RIPS'!V31</f>
        <v>0</v>
      </c>
      <c r="L13" s="59">
        <f>+'24-09-005 Ind. RIPS'!W31</f>
        <v>0</v>
      </c>
      <c r="M13" s="59">
        <f>+'24-09-005 Ind. RIPS'!X31</f>
        <v>0</v>
      </c>
      <c r="N13" s="59">
        <f>+'24-09-005 Ind. RIPS'!Y31</f>
        <v>0</v>
      </c>
      <c r="O13" s="59">
        <f>+'24-09-005 Ind. RIPS'!Z31</f>
        <v>0</v>
      </c>
      <c r="P13" s="59">
        <f>+'24-09-005 Ind. RIPS'!AA31</f>
        <v>0</v>
      </c>
      <c r="Q13" s="59">
        <f>+'24-09-005 Ind. RIPS'!AB31</f>
        <v>0</v>
      </c>
      <c r="R13" s="59">
        <f>+'24-09-005 Ind. RIPS'!AC31</f>
        <v>0</v>
      </c>
      <c r="S13" s="59">
        <f>+'24-09-005 Ind. RIPS'!AD31</f>
        <v>0</v>
      </c>
      <c r="T13" s="59">
        <f>+'24-09-005 Ind. RIPS'!AE31</f>
        <v>0</v>
      </c>
      <c r="U13" s="59">
        <f>+'24-09-005 Ind. RIPS'!AF31</f>
        <v>0</v>
      </c>
      <c r="V13" s="59">
        <f>+'24-09-005 Ind. RIPS'!AG31</f>
        <v>0</v>
      </c>
      <c r="W13" s="59">
        <f>+'24-09-005 Ind. RIPS'!AH31</f>
        <v>0</v>
      </c>
      <c r="X13" s="84">
        <f>+'24-09-005 Ind. RIPS'!AI31</f>
        <v>0</v>
      </c>
      <c r="Y13" s="84">
        <f>+'24-09-005 Ind. RIPS'!AJ31</f>
        <v>0</v>
      </c>
    </row>
    <row r="14" spans="1:25" ht="24.75" hidden="1" customHeight="1" x14ac:dyDescent="0.25">
      <c r="A14" s="83" t="s">
        <v>56</v>
      </c>
      <c r="B14" s="59">
        <f>+'24-09-005 Ind. RIPS'!J35</f>
        <v>0</v>
      </c>
      <c r="C14" s="59">
        <f>+'24-09-005 Ind. RIPS'!K35</f>
        <v>0</v>
      </c>
      <c r="D14" s="59">
        <f>+'24-09-005 Ind. RIPS'!M35</f>
        <v>0</v>
      </c>
      <c r="E14" s="59">
        <f>+'24-09-005 Ind. RIPS'!N35</f>
        <v>0</v>
      </c>
      <c r="F14" s="59">
        <f>+'24-09-005 Ind. RIPS'!O35</f>
        <v>0</v>
      </c>
      <c r="G14" s="59">
        <f>+'24-09-005 Ind. RIPS'!R35</f>
        <v>0</v>
      </c>
      <c r="H14" s="59">
        <f>+'24-09-005 Ind. RIPS'!S35</f>
        <v>0</v>
      </c>
      <c r="I14" s="59">
        <f>+'24-09-005 Ind. RIPS'!T35</f>
        <v>0</v>
      </c>
      <c r="J14" s="59">
        <f>+'24-09-005 Ind. RIPS'!U35</f>
        <v>0</v>
      </c>
      <c r="K14" s="59">
        <f>+'24-09-005 Ind. RIPS'!V35</f>
        <v>0</v>
      </c>
      <c r="L14" s="59">
        <f>+'24-09-005 Ind. RIPS'!W35</f>
        <v>0</v>
      </c>
      <c r="M14" s="59">
        <f>+'24-09-005 Ind. RIPS'!X35</f>
        <v>0</v>
      </c>
      <c r="N14" s="59">
        <f>+'24-09-005 Ind. RIPS'!Y35</f>
        <v>0</v>
      </c>
      <c r="O14" s="59">
        <f>+'24-09-005 Ind. RIPS'!Z35</f>
        <v>0</v>
      </c>
      <c r="P14" s="59">
        <f>+'24-09-005 Ind. RIPS'!AA35</f>
        <v>0</v>
      </c>
      <c r="Q14" s="59">
        <f>+'24-09-005 Ind. RIPS'!AB35</f>
        <v>0</v>
      </c>
      <c r="R14" s="59">
        <f>+'24-09-005 Ind. RIPS'!AC35</f>
        <v>0</v>
      </c>
      <c r="S14" s="59">
        <f>+'24-09-005 Ind. RIPS'!AD35</f>
        <v>0</v>
      </c>
      <c r="T14" s="59">
        <f>+'24-09-005 Ind. RIPS'!AE35</f>
        <v>0</v>
      </c>
      <c r="U14" s="59">
        <f>+'24-09-005 Ind. RIPS'!AF35</f>
        <v>0</v>
      </c>
      <c r="V14" s="59">
        <f>+'24-09-005 Ind. RIPS'!AG35</f>
        <v>0</v>
      </c>
      <c r="W14" s="59">
        <f>+'24-09-005 Ind. RIPS'!AH35</f>
        <v>0</v>
      </c>
      <c r="X14" s="84">
        <f>+'24-09-005 Ind. RIPS'!AI35</f>
        <v>0</v>
      </c>
      <c r="Y14" s="84">
        <f>+'24-09-005 Ind. RIPS'!AJ35</f>
        <v>0</v>
      </c>
    </row>
    <row r="15" spans="1:25" ht="24.75" hidden="1" customHeight="1" x14ac:dyDescent="0.25">
      <c r="A15" s="83" t="s">
        <v>58</v>
      </c>
      <c r="B15" s="59">
        <f>+'24-09-005 Ind. RIPS'!J39</f>
        <v>0</v>
      </c>
      <c r="C15" s="59">
        <f>+'24-09-005 Ind. RIPS'!K39</f>
        <v>0</v>
      </c>
      <c r="D15" s="59">
        <f>+'24-09-005 Ind. RIPS'!M39</f>
        <v>0</v>
      </c>
      <c r="E15" s="59">
        <f>+'24-09-005 Ind. RIPS'!N39</f>
        <v>0</v>
      </c>
      <c r="F15" s="59">
        <f>+'24-09-005 Ind. RIPS'!O39</f>
        <v>0</v>
      </c>
      <c r="G15" s="59">
        <f>+'24-09-005 Ind. RIPS'!R39</f>
        <v>0</v>
      </c>
      <c r="H15" s="59">
        <f>+'24-09-005 Ind. RIPS'!S39</f>
        <v>0</v>
      </c>
      <c r="I15" s="59">
        <f>+'24-09-005 Ind. RIPS'!T39</f>
        <v>0</v>
      </c>
      <c r="J15" s="59">
        <f>+'24-09-005 Ind. RIPS'!U39</f>
        <v>0</v>
      </c>
      <c r="K15" s="59">
        <f>+'24-09-005 Ind. RIPS'!V39</f>
        <v>0</v>
      </c>
      <c r="L15" s="59">
        <f>+'24-09-005 Ind. RIPS'!W39</f>
        <v>0</v>
      </c>
      <c r="M15" s="59">
        <f>+'24-09-005 Ind. RIPS'!X39</f>
        <v>0</v>
      </c>
      <c r="N15" s="59">
        <f>+'24-09-005 Ind. RIPS'!Y39</f>
        <v>0</v>
      </c>
      <c r="O15" s="59">
        <f>+'24-09-005 Ind. RIPS'!Z39</f>
        <v>0</v>
      </c>
      <c r="P15" s="59">
        <f>+'24-09-005 Ind. RIPS'!AA39</f>
        <v>0</v>
      </c>
      <c r="Q15" s="59">
        <f>+'24-09-005 Ind. RIPS'!AB39</f>
        <v>0</v>
      </c>
      <c r="R15" s="59">
        <f>+'24-09-005 Ind. RIPS'!AC39</f>
        <v>0</v>
      </c>
      <c r="S15" s="59">
        <f>+'24-09-005 Ind. RIPS'!AD39</f>
        <v>0</v>
      </c>
      <c r="T15" s="59">
        <f>+'24-09-005 Ind. RIPS'!AE39</f>
        <v>0</v>
      </c>
      <c r="U15" s="59">
        <f>+'24-09-005 Ind. RIPS'!AF39</f>
        <v>0</v>
      </c>
      <c r="V15" s="59">
        <f>+'24-09-005 Ind. RIPS'!AG39</f>
        <v>0</v>
      </c>
      <c r="W15" s="59">
        <f>+'24-09-005 Ind. RIPS'!AH39</f>
        <v>0</v>
      </c>
      <c r="X15" s="84">
        <f>+'24-09-005 Ind. RIPS'!AI39</f>
        <v>0</v>
      </c>
      <c r="Y15" s="84">
        <f>+'24-09-005 Ind. RIPS'!AJ39</f>
        <v>0</v>
      </c>
    </row>
    <row r="16" spans="1:25" ht="24.75" hidden="1" customHeight="1" x14ac:dyDescent="0.25">
      <c r="A16" s="83" t="s">
        <v>60</v>
      </c>
      <c r="B16" s="59">
        <f>+'24-09-005 Ind. RIPS'!J43</f>
        <v>0</v>
      </c>
      <c r="C16" s="59">
        <f>+'24-09-005 Ind. RIPS'!K43</f>
        <v>0</v>
      </c>
      <c r="D16" s="59">
        <f>+'24-09-005 Ind. RIPS'!M43</f>
        <v>0</v>
      </c>
      <c r="E16" s="59">
        <f>+'24-09-005 Ind. RIPS'!N43</f>
        <v>0</v>
      </c>
      <c r="F16" s="59">
        <f>+'24-09-005 Ind. RIPS'!O43</f>
        <v>0</v>
      </c>
      <c r="G16" s="59">
        <f>+'24-09-005 Ind. RIPS'!R43</f>
        <v>0</v>
      </c>
      <c r="H16" s="59">
        <f>+'24-09-005 Ind. RIPS'!S43</f>
        <v>0</v>
      </c>
      <c r="I16" s="59">
        <f>+'24-09-005 Ind. RIPS'!T43</f>
        <v>0</v>
      </c>
      <c r="J16" s="59">
        <f>+'24-09-005 Ind. RIPS'!U43</f>
        <v>0</v>
      </c>
      <c r="K16" s="59">
        <f>+'24-09-005 Ind. RIPS'!V43</f>
        <v>0</v>
      </c>
      <c r="L16" s="59">
        <f>+'24-09-005 Ind. RIPS'!W43</f>
        <v>0</v>
      </c>
      <c r="M16" s="59">
        <f>+'24-09-005 Ind. RIPS'!X43</f>
        <v>0</v>
      </c>
      <c r="N16" s="59">
        <f>+'24-09-005 Ind. RIPS'!Y43</f>
        <v>0</v>
      </c>
      <c r="O16" s="59">
        <f>+'24-09-005 Ind. RIPS'!Z43</f>
        <v>0</v>
      </c>
      <c r="P16" s="59">
        <f>+'24-09-005 Ind. RIPS'!AA43</f>
        <v>0</v>
      </c>
      <c r="Q16" s="59">
        <f>+'24-09-005 Ind. RIPS'!AB43</f>
        <v>0</v>
      </c>
      <c r="R16" s="59">
        <f>+'24-09-005 Ind. RIPS'!AC43</f>
        <v>0</v>
      </c>
      <c r="S16" s="59">
        <f>+'24-09-005 Ind. RIPS'!AD43</f>
        <v>0</v>
      </c>
      <c r="T16" s="59">
        <f>+'24-09-005 Ind. RIPS'!AE43</f>
        <v>0</v>
      </c>
      <c r="U16" s="59">
        <f>+'24-09-005 Ind. RIPS'!AF43</f>
        <v>0</v>
      </c>
      <c r="V16" s="59">
        <f>+'24-09-005 Ind. RIPS'!AG43</f>
        <v>0</v>
      </c>
      <c r="W16" s="59">
        <f>+'24-09-005 Ind. RIPS'!AH43</f>
        <v>0</v>
      </c>
      <c r="X16" s="84">
        <f>+'24-09-005 Ind. RIPS'!AI43</f>
        <v>0</v>
      </c>
      <c r="Y16" s="84">
        <f>+'24-09-005 Ind. RIPS'!AJ43</f>
        <v>0</v>
      </c>
    </row>
    <row r="17" spans="1:25" ht="24.75" hidden="1" customHeight="1" x14ac:dyDescent="0.25">
      <c r="A17" s="83" t="s">
        <v>62</v>
      </c>
      <c r="B17" s="59">
        <f>+'24-09-005 Ind. RIPS'!J47</f>
        <v>0</v>
      </c>
      <c r="C17" s="59">
        <f>+'24-09-005 Ind. RIPS'!K47</f>
        <v>0</v>
      </c>
      <c r="D17" s="59">
        <f>+'24-09-005 Ind. RIPS'!M47</f>
        <v>0</v>
      </c>
      <c r="E17" s="59">
        <f>+'24-09-005 Ind. RIPS'!N47</f>
        <v>0</v>
      </c>
      <c r="F17" s="59">
        <f>+'24-09-005 Ind. RIPS'!O47</f>
        <v>0</v>
      </c>
      <c r="G17" s="59">
        <f>+'24-09-005 Ind. RIPS'!R47</f>
        <v>0</v>
      </c>
      <c r="H17" s="59">
        <f>+'24-09-005 Ind. RIPS'!S47</f>
        <v>0</v>
      </c>
      <c r="I17" s="59">
        <f>+'24-09-005 Ind. RIPS'!T47</f>
        <v>0</v>
      </c>
      <c r="J17" s="59">
        <f>+'24-09-005 Ind. RIPS'!U47</f>
        <v>0</v>
      </c>
      <c r="K17" s="59">
        <f>+'24-09-005 Ind. RIPS'!V47</f>
        <v>0</v>
      </c>
      <c r="L17" s="59">
        <f>+'24-09-005 Ind. RIPS'!W47</f>
        <v>0</v>
      </c>
      <c r="M17" s="59">
        <f>+'24-09-005 Ind. RIPS'!X47</f>
        <v>0</v>
      </c>
      <c r="N17" s="59">
        <f>+'24-09-005 Ind. RIPS'!Y47</f>
        <v>0</v>
      </c>
      <c r="O17" s="59">
        <f>+'24-09-005 Ind. RIPS'!Z47</f>
        <v>0</v>
      </c>
      <c r="P17" s="59">
        <f>+'24-09-005 Ind. RIPS'!AA47</f>
        <v>0</v>
      </c>
      <c r="Q17" s="59">
        <f>+'24-09-005 Ind. RIPS'!AB47</f>
        <v>0</v>
      </c>
      <c r="R17" s="59">
        <f>+'24-09-005 Ind. RIPS'!AC47</f>
        <v>0</v>
      </c>
      <c r="S17" s="59">
        <f>+'24-09-005 Ind. RIPS'!AD47</f>
        <v>0</v>
      </c>
      <c r="T17" s="59">
        <f>+'24-09-005 Ind. RIPS'!AE47</f>
        <v>0</v>
      </c>
      <c r="U17" s="59">
        <f>+'24-09-005 Ind. RIPS'!AF47</f>
        <v>0</v>
      </c>
      <c r="V17" s="59">
        <f>+'24-09-005 Ind. RIPS'!AG47</f>
        <v>0</v>
      </c>
      <c r="W17" s="59">
        <f>+'24-09-005 Ind. RIPS'!AH47</f>
        <v>0</v>
      </c>
      <c r="X17" s="84">
        <f>+'24-09-005 Ind. RIPS'!AI47</f>
        <v>0</v>
      </c>
      <c r="Y17" s="84">
        <f>+'24-09-005 Ind. RIPS'!AJ44</f>
        <v>0</v>
      </c>
    </row>
    <row r="18" spans="1:25" ht="24.75" hidden="1" customHeight="1" x14ac:dyDescent="0.25">
      <c r="A18" s="83" t="s">
        <v>64</v>
      </c>
      <c r="B18" s="59">
        <f>+'24-09-005 Ind. RIPS'!J51</f>
        <v>0</v>
      </c>
      <c r="C18" s="59">
        <f>+'24-09-005 Ind. RIPS'!K51</f>
        <v>0</v>
      </c>
      <c r="D18" s="59">
        <f>+'24-09-005 Ind. RIPS'!M51</f>
        <v>0</v>
      </c>
      <c r="E18" s="59">
        <f>+'24-09-005 Ind. RIPS'!N51</f>
        <v>0</v>
      </c>
      <c r="F18" s="59">
        <f>+'24-09-005 Ind. RIPS'!O51</f>
        <v>0</v>
      </c>
      <c r="G18" s="59">
        <f>+'24-09-005 Ind. RIPS'!R51</f>
        <v>0</v>
      </c>
      <c r="H18" s="59">
        <f>+'24-09-005 Ind. RIPS'!S51</f>
        <v>0</v>
      </c>
      <c r="I18" s="59">
        <f>+'24-09-005 Ind. RIPS'!T51</f>
        <v>0</v>
      </c>
      <c r="J18" s="59">
        <f>+'24-09-005 Ind. RIPS'!U51</f>
        <v>0</v>
      </c>
      <c r="K18" s="59">
        <f>+'24-09-005 Ind. RIPS'!V51</f>
        <v>0</v>
      </c>
      <c r="L18" s="59">
        <f>+'24-09-005 Ind. RIPS'!W51</f>
        <v>0</v>
      </c>
      <c r="M18" s="59">
        <f>+'24-09-005 Ind. RIPS'!X51</f>
        <v>0</v>
      </c>
      <c r="N18" s="59">
        <f>+'24-09-005 Ind. RIPS'!Y51</f>
        <v>0</v>
      </c>
      <c r="O18" s="59">
        <f>+'24-09-005 Ind. RIPS'!Z51</f>
        <v>0</v>
      </c>
      <c r="P18" s="59">
        <f>+'24-09-005 Ind. RIPS'!AA51</f>
        <v>0</v>
      </c>
      <c r="Q18" s="59">
        <f>+'24-09-005 Ind. RIPS'!AB51</f>
        <v>0</v>
      </c>
      <c r="R18" s="59">
        <f>+'24-09-005 Ind. RIPS'!AC51</f>
        <v>0</v>
      </c>
      <c r="S18" s="59">
        <f>+'24-09-005 Ind. RIPS'!AD51</f>
        <v>0</v>
      </c>
      <c r="T18" s="59">
        <f>+'24-09-005 Ind. RIPS'!AE51</f>
        <v>0</v>
      </c>
      <c r="U18" s="59">
        <f>+'24-09-005 Ind. RIPS'!AF51</f>
        <v>0</v>
      </c>
      <c r="V18" s="59">
        <f>+'24-09-005 Ind. RIPS'!AG51</f>
        <v>0</v>
      </c>
      <c r="W18" s="59">
        <f>+'24-09-005 Ind. RIPS'!AH51</f>
        <v>0</v>
      </c>
      <c r="X18" s="84">
        <f>+'24-09-005 Ind. RIPS'!AI51</f>
        <v>0</v>
      </c>
      <c r="Y18" s="84">
        <f>+'24-09-005 Ind. RIPS'!AJ51</f>
        <v>0</v>
      </c>
    </row>
    <row r="19" spans="1:25" ht="24.75" hidden="1" customHeight="1" x14ac:dyDescent="0.25">
      <c r="A19" s="83" t="s">
        <v>66</v>
      </c>
      <c r="B19" s="59">
        <f>+'24-09-005 Ind. RIPS'!J55</f>
        <v>0</v>
      </c>
      <c r="C19" s="59">
        <f>+'24-09-005 Ind. RIPS'!K55</f>
        <v>0</v>
      </c>
      <c r="D19" s="59">
        <f>+'24-09-005 Ind. RIPS'!M55</f>
        <v>0</v>
      </c>
      <c r="E19" s="59">
        <f>+'24-09-005 Ind. RIPS'!N55</f>
        <v>0</v>
      </c>
      <c r="F19" s="59">
        <f>+'24-09-005 Ind. RIPS'!O55</f>
        <v>0</v>
      </c>
      <c r="G19" s="59">
        <f>+'24-09-005 Ind. RIPS'!R55</f>
        <v>0</v>
      </c>
      <c r="H19" s="59">
        <f>+'24-09-005 Ind. RIPS'!S55</f>
        <v>0</v>
      </c>
      <c r="I19" s="59">
        <f>+'24-09-005 Ind. RIPS'!T55</f>
        <v>0</v>
      </c>
      <c r="J19" s="59">
        <f>+'24-09-005 Ind. RIPS'!U55</f>
        <v>0</v>
      </c>
      <c r="K19" s="59">
        <f>+'24-09-005 Ind. RIPS'!V55</f>
        <v>0</v>
      </c>
      <c r="L19" s="59">
        <f>+'24-09-005 Ind. RIPS'!W55</f>
        <v>0</v>
      </c>
      <c r="M19" s="59">
        <f>+'24-09-005 Ind. RIPS'!X55</f>
        <v>0</v>
      </c>
      <c r="N19" s="59">
        <f>+'24-09-005 Ind. RIPS'!Y55</f>
        <v>0</v>
      </c>
      <c r="O19" s="59">
        <f>+'24-09-005 Ind. RIPS'!Z55</f>
        <v>0</v>
      </c>
      <c r="P19" s="59">
        <f>+'24-09-005 Ind. RIPS'!AA55</f>
        <v>0</v>
      </c>
      <c r="Q19" s="59">
        <f>+'24-09-005 Ind. RIPS'!AB55</f>
        <v>0</v>
      </c>
      <c r="R19" s="59">
        <f>+'24-09-005 Ind. RIPS'!AC55</f>
        <v>0</v>
      </c>
      <c r="S19" s="59">
        <f>+'24-09-005 Ind. RIPS'!AD55</f>
        <v>0</v>
      </c>
      <c r="T19" s="59">
        <f>+'24-09-005 Ind. RIPS'!AE55</f>
        <v>0</v>
      </c>
      <c r="U19" s="59">
        <f>+'24-09-005 Ind. RIPS'!AF55</f>
        <v>0</v>
      </c>
      <c r="V19" s="59">
        <f>+'24-09-005 Ind. RIPS'!AG55</f>
        <v>0</v>
      </c>
      <c r="W19" s="59">
        <f>+'24-09-005 Ind. RIPS'!AH55</f>
        <v>0</v>
      </c>
      <c r="X19" s="84">
        <f>+'24-09-005 Ind. RIPS'!AI55</f>
        <v>0</v>
      </c>
      <c r="Y19" s="84">
        <f>+'24-09-005 Ind. RIPS'!AJ55</f>
        <v>0</v>
      </c>
    </row>
    <row r="20" spans="1:25" ht="24.75" hidden="1" customHeight="1" x14ac:dyDescent="0.25">
      <c r="A20" s="85" t="s">
        <v>68</v>
      </c>
      <c r="B20" s="59">
        <f>+'24-09-005 Ind. RIPS'!J59</f>
        <v>0</v>
      </c>
      <c r="C20" s="59">
        <f>+'24-09-005 Ind. RIPS'!K59</f>
        <v>0</v>
      </c>
      <c r="D20" s="59">
        <f>+'24-09-005 Ind. RIPS'!M59</f>
        <v>0</v>
      </c>
      <c r="E20" s="59">
        <f>+'24-09-005 Ind. RIPS'!N59</f>
        <v>0</v>
      </c>
      <c r="F20" s="59">
        <f>+'24-09-005 Ind. RIPS'!O59</f>
        <v>0</v>
      </c>
      <c r="G20" s="59">
        <f>+'24-09-005 Ind. RIPS'!R59</f>
        <v>0</v>
      </c>
      <c r="H20" s="59">
        <f>+'24-09-005 Ind. RIPS'!S59</f>
        <v>0</v>
      </c>
      <c r="I20" s="59">
        <f>+'24-09-005 Ind. RIPS'!T59</f>
        <v>0</v>
      </c>
      <c r="J20" s="59">
        <f>+'24-09-005 Ind. RIPS'!U59</f>
        <v>0</v>
      </c>
      <c r="K20" s="59">
        <f>+'24-09-005 Ind. RIPS'!V59</f>
        <v>0</v>
      </c>
      <c r="L20" s="59">
        <f>+'24-09-005 Ind. RIPS'!W59</f>
        <v>0</v>
      </c>
      <c r="M20" s="59">
        <f>+'24-09-005 Ind. RIPS'!X59</f>
        <v>0</v>
      </c>
      <c r="N20" s="59">
        <f>+'24-09-005 Ind. RIPS'!Y59</f>
        <v>0</v>
      </c>
      <c r="O20" s="59">
        <f>+'24-09-005 Ind. RIPS'!Z59</f>
        <v>0</v>
      </c>
      <c r="P20" s="59">
        <f>+'24-09-005 Ind. RIPS'!AA59</f>
        <v>0</v>
      </c>
      <c r="Q20" s="59">
        <f>+'24-09-005 Ind. RIPS'!AB59</f>
        <v>0</v>
      </c>
      <c r="R20" s="59">
        <f>+'24-09-005 Ind. RIPS'!AC59</f>
        <v>0</v>
      </c>
      <c r="S20" s="59">
        <f>+'24-09-005 Ind. RIPS'!AD59</f>
        <v>0</v>
      </c>
      <c r="T20" s="59">
        <f>+'24-09-005 Ind. RIPS'!AE59</f>
        <v>0</v>
      </c>
      <c r="U20" s="59">
        <f>+'24-09-005 Ind. RIPS'!AF59</f>
        <v>0</v>
      </c>
      <c r="V20" s="59">
        <f>+'24-09-005 Ind. RIPS'!AG59</f>
        <v>0</v>
      </c>
      <c r="W20" s="59">
        <f>+'24-09-005 Ind. RIPS'!AH59</f>
        <v>0</v>
      </c>
      <c r="X20" s="84">
        <f>+'24-09-005 Ind. RIPS'!AI59</f>
        <v>0</v>
      </c>
      <c r="Y20" s="84">
        <f>+'24-09-005 Ind. RIPS'!AJ59</f>
        <v>0</v>
      </c>
    </row>
    <row r="21" spans="1:25" ht="24.75" hidden="1" customHeight="1" x14ac:dyDescent="0.25">
      <c r="A21" s="85" t="s">
        <v>70</v>
      </c>
      <c r="B21" s="59">
        <f>+'24-09-005 Ind. RIPS'!J63</f>
        <v>0</v>
      </c>
      <c r="C21" s="59">
        <f>+'24-09-005 Ind. RIPS'!K63</f>
        <v>0</v>
      </c>
      <c r="D21" s="59">
        <f>+'24-09-005 Ind. RIPS'!M63</f>
        <v>0</v>
      </c>
      <c r="E21" s="59">
        <f>+'24-09-005 Ind. RIPS'!N63</f>
        <v>0</v>
      </c>
      <c r="F21" s="59">
        <f>+'24-09-005 Ind. RIPS'!O63</f>
        <v>0</v>
      </c>
      <c r="G21" s="59">
        <f>+'24-09-005 Ind. RIPS'!R63</f>
        <v>0</v>
      </c>
      <c r="H21" s="59">
        <f>+'24-09-005 Ind. RIPS'!S63</f>
        <v>0</v>
      </c>
      <c r="I21" s="59">
        <f>+'24-09-005 Ind. RIPS'!T63</f>
        <v>0</v>
      </c>
      <c r="J21" s="59">
        <f>+'24-09-005 Ind. RIPS'!U63</f>
        <v>0</v>
      </c>
      <c r="K21" s="59">
        <f>+'24-09-005 Ind. RIPS'!V63</f>
        <v>0</v>
      </c>
      <c r="L21" s="59">
        <f>+'24-09-005 Ind. RIPS'!W63</f>
        <v>0</v>
      </c>
      <c r="M21" s="59">
        <f>+'24-09-005 Ind. RIPS'!X63</f>
        <v>0</v>
      </c>
      <c r="N21" s="59">
        <f>+'24-09-005 Ind. RIPS'!Y63</f>
        <v>0</v>
      </c>
      <c r="O21" s="59">
        <f>+'24-09-005 Ind. RIPS'!Z63</f>
        <v>0</v>
      </c>
      <c r="P21" s="59">
        <f>+'24-09-005 Ind. RIPS'!AA63</f>
        <v>0</v>
      </c>
      <c r="Q21" s="59">
        <f>+'24-09-005 Ind. RIPS'!AB63</f>
        <v>0</v>
      </c>
      <c r="R21" s="59">
        <f>+'24-09-005 Ind. RIPS'!AC63</f>
        <v>0</v>
      </c>
      <c r="S21" s="59">
        <f>+'24-09-005 Ind. RIPS'!AD63</f>
        <v>0</v>
      </c>
      <c r="T21" s="59">
        <f>+'24-09-005 Ind. RIPS'!AE63</f>
        <v>0</v>
      </c>
      <c r="U21" s="59">
        <f>+'24-09-005 Ind. RIPS'!AF63</f>
        <v>0</v>
      </c>
      <c r="V21" s="59">
        <f>+'24-09-005 Ind. RIPS'!AG63</f>
        <v>0</v>
      </c>
      <c r="W21" s="59">
        <f>+'24-09-005 Ind. RIPS'!AH63</f>
        <v>0</v>
      </c>
      <c r="X21" s="84">
        <f>+'24-09-005 Ind. RIPS'!AI63</f>
        <v>0</v>
      </c>
      <c r="Y21" s="84">
        <f>+'24-09-005 Ind. RIPS'!AJ63</f>
        <v>0</v>
      </c>
    </row>
    <row r="22" spans="1:25" ht="24.75" hidden="1" customHeight="1" x14ac:dyDescent="0.25">
      <c r="A22" s="85" t="s">
        <v>92</v>
      </c>
      <c r="B22" s="59">
        <f>+'24-09-005 Ind. RIPS'!J67</f>
        <v>0</v>
      </c>
      <c r="C22" s="59">
        <f>+'24-09-005 Ind. RIPS'!K67</f>
        <v>0</v>
      </c>
      <c r="D22" s="59">
        <f>+'24-09-005 Ind. RIPS'!M64</f>
        <v>0</v>
      </c>
      <c r="E22" s="59">
        <f>+'24-09-005 Ind. RIPS'!N64</f>
        <v>0</v>
      </c>
      <c r="F22" s="59">
        <f>+'24-09-005 Ind. RIPS'!O64</f>
        <v>0</v>
      </c>
      <c r="G22" s="59">
        <f>+'24-09-005 Ind. RIPS'!R64</f>
        <v>0</v>
      </c>
      <c r="H22" s="59">
        <f>+'24-09-005 Ind. RIPS'!S64</f>
        <v>0</v>
      </c>
      <c r="I22" s="59">
        <f>+'24-09-005 Ind. RIPS'!T64</f>
        <v>0</v>
      </c>
      <c r="J22" s="59">
        <f>+'24-09-005 Ind. RIPS'!U67</f>
        <v>0</v>
      </c>
      <c r="K22" s="59">
        <f>+'24-09-005 Ind. RIPS'!V64</f>
        <v>0</v>
      </c>
      <c r="L22" s="59">
        <f>+'24-09-005 Ind. RIPS'!W64</f>
        <v>0</v>
      </c>
      <c r="M22" s="59">
        <f>+'24-09-005 Ind. RIPS'!X64</f>
        <v>0</v>
      </c>
      <c r="N22" s="59">
        <f>+'24-09-005 Ind. RIPS'!Y67</f>
        <v>0</v>
      </c>
      <c r="O22" s="59">
        <f>+'24-09-005 Ind. RIPS'!Z64</f>
        <v>0</v>
      </c>
      <c r="P22" s="59">
        <f>+'24-09-005 Ind. RIPS'!AA64</f>
        <v>0</v>
      </c>
      <c r="Q22" s="59">
        <f>+'24-09-005 Ind. RIPS'!AB64</f>
        <v>0</v>
      </c>
      <c r="R22" s="59">
        <f>+'24-09-005 Ind. RIPS'!AC67</f>
        <v>0</v>
      </c>
      <c r="S22" s="59">
        <f>+'24-09-005 Ind. RIPS'!AD64</f>
        <v>0</v>
      </c>
      <c r="T22" s="59">
        <f>+'24-09-005 Ind. RIPS'!AE64</f>
        <v>0</v>
      </c>
      <c r="U22" s="59">
        <f>+'24-09-005 Ind. RIPS'!AF64</f>
        <v>0</v>
      </c>
      <c r="V22" s="59">
        <f>+'24-09-005 Ind. RIPS'!AG67</f>
        <v>0</v>
      </c>
      <c r="W22" s="59">
        <f>+'24-09-005 Ind. RIPS'!AH67</f>
        <v>0</v>
      </c>
      <c r="X22" s="84">
        <f>+'24-09-005 Ind. RIPS'!AI67</f>
        <v>0</v>
      </c>
      <c r="Y22" s="84">
        <f>+'24-09-005 Ind. RIPS'!AJ67</f>
        <v>0</v>
      </c>
    </row>
    <row r="23" spans="1:25" ht="24.75" hidden="1" customHeight="1" x14ac:dyDescent="0.25">
      <c r="A23" s="85" t="s">
        <v>72</v>
      </c>
      <c r="B23" s="59">
        <f>+'24-09-005 Ind. RIPS'!J71</f>
        <v>0</v>
      </c>
      <c r="C23" s="59">
        <f>+'24-09-005 Ind. RIPS'!K71</f>
        <v>0</v>
      </c>
      <c r="D23" s="59">
        <f>+'24-09-005 Ind. RIPS'!M71</f>
        <v>0</v>
      </c>
      <c r="E23" s="59">
        <f>+'24-09-005 Ind. RIPS'!N71</f>
        <v>0</v>
      </c>
      <c r="F23" s="59">
        <f>+'24-09-005 Ind. RIPS'!O71</f>
        <v>0</v>
      </c>
      <c r="G23" s="59">
        <f>+'24-09-005 Ind. RIPS'!R71</f>
        <v>0</v>
      </c>
      <c r="H23" s="59">
        <f>+'24-09-005 Ind. RIPS'!S71</f>
        <v>0</v>
      </c>
      <c r="I23" s="59">
        <f>+'24-09-005 Ind. RIPS'!T71</f>
        <v>0</v>
      </c>
      <c r="J23" s="59">
        <f>+'24-09-005 Ind. RIPS'!U71</f>
        <v>0</v>
      </c>
      <c r="K23" s="59">
        <f>+'24-09-005 Ind. RIPS'!V71</f>
        <v>0</v>
      </c>
      <c r="L23" s="59">
        <f>+'24-09-005 Ind. RIPS'!W71</f>
        <v>0</v>
      </c>
      <c r="M23" s="59">
        <f>+'24-09-005 Ind. RIPS'!X71</f>
        <v>0</v>
      </c>
      <c r="N23" s="59">
        <f>+'24-09-005 Ind. RIPS'!Y71</f>
        <v>0</v>
      </c>
      <c r="O23" s="59">
        <f>+'24-09-005 Ind. RIPS'!Z71</f>
        <v>0</v>
      </c>
      <c r="P23" s="59">
        <f>+'24-09-005 Ind. RIPS'!AA71</f>
        <v>0</v>
      </c>
      <c r="Q23" s="59">
        <f>+'24-09-005 Ind. RIPS'!AB71</f>
        <v>0</v>
      </c>
      <c r="R23" s="59">
        <f>+'24-09-005 Ind. RIPS'!AC71</f>
        <v>0</v>
      </c>
      <c r="S23" s="59">
        <f>+'24-09-005 Ind. RIPS'!AD71</f>
        <v>0</v>
      </c>
      <c r="T23" s="59">
        <f>+'24-09-005 Ind. RIPS'!AE71</f>
        <v>0</v>
      </c>
      <c r="U23" s="59">
        <f>+'24-09-005 Ind. RIPS'!AF71</f>
        <v>0</v>
      </c>
      <c r="V23" s="59">
        <f>+'24-09-005 Ind. RIPS'!AG71</f>
        <v>0</v>
      </c>
      <c r="W23" s="59">
        <f>+'24-09-005 Ind. RIPS'!AH71</f>
        <v>0</v>
      </c>
      <c r="X23" s="84">
        <f>+'24-09-005 Ind. RIPS'!AI71</f>
        <v>0</v>
      </c>
      <c r="Y23" s="84">
        <f>+'24-09-005 Ind. RIPS'!AJ71</f>
        <v>0</v>
      </c>
    </row>
    <row r="24" spans="1:25" ht="24.75" customHeight="1" x14ac:dyDescent="0.25">
      <c r="A24" s="86" t="s">
        <v>74</v>
      </c>
      <c r="B24" s="59">
        <f>+'24-09-005 Ind. RIPS'!J75</f>
        <v>473226000</v>
      </c>
      <c r="C24" s="59">
        <f>+'24-09-005 Ind. RIPS'!K75</f>
        <v>248377472</v>
      </c>
      <c r="D24" s="59">
        <f>+'24-09-005 Ind. RIPS'!M75</f>
        <v>0</v>
      </c>
      <c r="E24" s="59">
        <f>+'24-09-005 Ind. RIPS'!N75</f>
        <v>0</v>
      </c>
      <c r="F24" s="59">
        <f>+'24-09-005 Ind. RIPS'!O75</f>
        <v>0</v>
      </c>
      <c r="G24" s="59">
        <f>+'24-09-005 Ind. RIPS'!R75</f>
        <v>8176411</v>
      </c>
      <c r="H24" s="59">
        <f>+'24-09-005 Ind. RIPS'!S75</f>
        <v>16576410</v>
      </c>
      <c r="I24" s="59">
        <f>+'24-09-005 Ind. RIPS'!T75</f>
        <v>16576410</v>
      </c>
      <c r="J24" s="59">
        <f>+'24-09-005 Ind. RIPS'!U75</f>
        <v>41329231</v>
      </c>
      <c r="K24" s="59">
        <f>+'24-09-005 Ind. RIPS'!V75</f>
        <v>0</v>
      </c>
      <c r="L24" s="59">
        <f>+'24-09-005 Ind. RIPS'!W75</f>
        <v>0</v>
      </c>
      <c r="M24" s="59">
        <f>+'24-09-005 Ind. RIPS'!X75</f>
        <v>0</v>
      </c>
      <c r="N24" s="59">
        <f>+'24-09-005 Ind. RIPS'!Y75</f>
        <v>0</v>
      </c>
      <c r="O24" s="59">
        <f>+'24-09-005 Ind. RIPS'!Z75</f>
        <v>0</v>
      </c>
      <c r="P24" s="59">
        <f>+'24-09-005 Ind. RIPS'!AA75</f>
        <v>0</v>
      </c>
      <c r="Q24" s="59">
        <f>+'24-09-005 Ind. RIPS'!AB75</f>
        <v>0</v>
      </c>
      <c r="R24" s="59">
        <f>+'24-09-005 Ind. RIPS'!AC75</f>
        <v>0</v>
      </c>
      <c r="S24" s="59">
        <f>+'24-09-005 Ind. RIPS'!AD75</f>
        <v>0</v>
      </c>
      <c r="T24" s="59">
        <f>+'24-09-005 Ind. RIPS'!AE75</f>
        <v>0</v>
      </c>
      <c r="U24" s="59">
        <f>+'24-09-005 Ind. RIPS'!AF75</f>
        <v>0</v>
      </c>
      <c r="V24" s="59">
        <f>+'24-09-005 Ind. RIPS'!AG75</f>
        <v>0</v>
      </c>
      <c r="W24" s="59">
        <f>+'24-09-005 Ind. RIPS'!AH75</f>
        <v>41329231</v>
      </c>
      <c r="X24" s="84">
        <f>+'24-09-005 Ind. RIPS'!AI75</f>
        <v>8.7335080912714011E-2</v>
      </c>
      <c r="Y24" s="84">
        <f>+'24-09-005 Ind. RIPS'!AJ75</f>
        <v>1</v>
      </c>
    </row>
    <row r="25" spans="1:25" ht="34.5" customHeight="1" x14ac:dyDescent="0.25">
      <c r="A25" s="87" t="str">
        <f>"TOTAL ASIG."&amp;" "&amp;$A$5</f>
        <v>TOTAL ASIG. 24-09-005 "Programa Red Integral de Protección Social"</v>
      </c>
      <c r="B25" s="65">
        <f>SUM(B8:B24)</f>
        <v>473226000</v>
      </c>
      <c r="C25" s="65">
        <f t="shared" ref="C25:V25" si="0">SUM(C8:C24)</f>
        <v>248377472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8176411</v>
      </c>
      <c r="H25" s="65">
        <f t="shared" si="0"/>
        <v>16576410</v>
      </c>
      <c r="I25" s="65">
        <f t="shared" si="0"/>
        <v>16576410</v>
      </c>
      <c r="J25" s="65">
        <f t="shared" si="0"/>
        <v>41329231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41329231</v>
      </c>
      <c r="X25" s="88">
        <f>+'24-09-005 Ind. RIPS'!AI76</f>
        <v>8.7335080912714011E-2</v>
      </c>
      <c r="Y25" s="88">
        <f>'24-09-005 Ind. RIPS'!AJ76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9FF9-ABD3-4F03-8C5C-B7D0282721DF}">
  <sheetPr>
    <tabColor rgb="FF007DB5"/>
    <pageSetUpPr fitToPage="1"/>
  </sheetPr>
  <dimension ref="A1:DB98"/>
  <sheetViews>
    <sheetView topLeftCell="G1" zoomScale="80" zoomScaleNormal="80" workbookViewId="0">
      <pane ySplit="7" topLeftCell="A63" activePane="bottomLeft" state="frozen"/>
      <selection activeCell="L80" sqref="L80"/>
      <selection pane="bottomLeft" activeCell="AJ7" sqref="AJ7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1.140625" style="68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2.85546875" style="71" customWidth="1" outlineLevel="1"/>
    <col min="19" max="19" width="12" style="71" customWidth="1" outlineLevel="1"/>
    <col min="20" max="20" width="15" style="71" customWidth="1" outlineLevel="1"/>
    <col min="21" max="21" width="13" style="71" customWidth="1"/>
    <col min="22" max="24" width="20.7109375" style="71" hidden="1" customWidth="1" outlineLevel="1"/>
    <col min="25" max="25" width="12.5703125" style="71" customWidth="1" collapsed="1"/>
    <col min="26" max="28" width="20.7109375" style="71" hidden="1" customWidth="1" outlineLevel="1"/>
    <col min="29" max="29" width="10.42578125" style="71" customWidth="1" collapsed="1"/>
    <col min="30" max="32" width="20.7109375" style="71" hidden="1" customWidth="1" outlineLevel="1"/>
    <col min="33" max="33" width="13.140625" style="71" customWidth="1" collapsed="1"/>
    <col min="34" max="34" width="13" style="71" customWidth="1"/>
    <col min="35" max="35" width="12.85546875" style="72" customWidth="1"/>
    <col min="36" max="36" width="10.710937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91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>
        <v>25651</v>
      </c>
      <c r="K9" s="29">
        <v>25651</v>
      </c>
      <c r="L9" s="26" t="s">
        <v>326</v>
      </c>
      <c r="M9" s="30"/>
      <c r="N9" s="30"/>
      <c r="O9" s="30"/>
      <c r="P9" s="26"/>
      <c r="Q9" s="26"/>
      <c r="R9" s="30"/>
      <c r="S9" s="30">
        <v>25651</v>
      </c>
      <c r="T9" s="30"/>
      <c r="U9" s="19">
        <f>SUM(R9:T9)</f>
        <v>25651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25651</v>
      </c>
      <c r="AI9" s="31">
        <f>IF(ISERROR(AH9/J9),0,AH9/J9)</f>
        <v>1</v>
      </c>
      <c r="AJ9" s="32">
        <f>IF(ISERROR(AH9/$AH$79),"-",AH9/$AH$79)</f>
        <v>1.9599096062274866E-4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>
        <f>IF(ISERROR(AH10/$AH$79),"-",AH10/$AH$79)</f>
        <v>0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25651</v>
      </c>
      <c r="K11" s="34">
        <f>SUM(K9:K10)</f>
        <v>25651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25651</v>
      </c>
      <c r="T11" s="34">
        <f t="shared" si="0"/>
        <v>0</v>
      </c>
      <c r="U11" s="34">
        <f t="shared" si="0"/>
        <v>25651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25651</v>
      </c>
      <c r="AI11" s="38">
        <f>IF(ISERROR(AH11/J11),0,AH11/J11)</f>
        <v>1</v>
      </c>
      <c r="AJ11" s="38">
        <f>IF(ISERROR(AH11/$AH$79),0,AH11/$AH$79)</f>
        <v>1.9599096062274866E-4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>
        <v>900000</v>
      </c>
      <c r="K13" s="29">
        <f>244361-K14</f>
        <v>51302</v>
      </c>
      <c r="L13" s="26" t="s">
        <v>326</v>
      </c>
      <c r="M13" s="30"/>
      <c r="N13" s="30"/>
      <c r="O13" s="30"/>
      <c r="P13" s="26"/>
      <c r="Q13" s="26"/>
      <c r="R13" s="30"/>
      <c r="S13" s="30">
        <v>25651</v>
      </c>
      <c r="T13" s="30"/>
      <c r="U13" s="19">
        <f>SUM(R13:T13)</f>
        <v>25651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25651</v>
      </c>
      <c r="AI13" s="31">
        <f>IF(ISERROR(AH13/J13),0,AH13/J13)</f>
        <v>2.8501111111111112E-2</v>
      </c>
      <c r="AJ13" s="31">
        <f>IF(ISERROR(AH13/$AH$79),"-",AH13/$AH$79)</f>
        <v>1.9599096062274866E-4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>
        <f>126059+67000</f>
        <v>193059</v>
      </c>
      <c r="L14" s="26" t="s">
        <v>97</v>
      </c>
      <c r="M14" s="30"/>
      <c r="N14" s="30"/>
      <c r="O14" s="30"/>
      <c r="P14" s="26"/>
      <c r="Q14" s="26"/>
      <c r="R14" s="30"/>
      <c r="S14" s="30"/>
      <c r="T14" s="30">
        <v>193059</v>
      </c>
      <c r="U14" s="19">
        <f>SUM(R14:T14)</f>
        <v>193059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193059</v>
      </c>
      <c r="AI14" s="31">
        <f>IF(ISERROR(AH14/J14),0,AH14/J14)</f>
        <v>0</v>
      </c>
      <c r="AJ14" s="31">
        <f>IF(ISERROR(AH14/$AH$79),"-",AH14/$AH$79)</f>
        <v>1.4751011214715695E-3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900000</v>
      </c>
      <c r="K15" s="34">
        <f>SUM(K13:K14)</f>
        <v>244361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25651</v>
      </c>
      <c r="T15" s="34">
        <f t="shared" si="1"/>
        <v>193059</v>
      </c>
      <c r="U15" s="34">
        <f t="shared" si="1"/>
        <v>218710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218710</v>
      </c>
      <c r="AI15" s="38">
        <f>IF(ISERROR(AH15/J15),0,AH15/J15)</f>
        <v>0.24301111111111112</v>
      </c>
      <c r="AJ15" s="38">
        <f>IF(ISERROR(AH15/$AH$79),0,AH15/$AH$79)</f>
        <v>1.6710920820943182E-3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IF(ISERROR(AH17/$AH$79),"-",AH17/$AH$79)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IF(ISERROR(AH18/$AH$79),"-",AH18/$AH$79)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IF(ISERROR(AH19/$AH$79),0,AH19/$AH$79)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IF(ISERROR(AH21/$AH$79),"-",AH21/$AH$79)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>
        <f>IF(ISERROR(AH22/$AH$79),"-",AH22/$AH$79)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IF(ISERROR(AH23/$AH$79),0,AH23/$AH$79)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IF(ISERROR(AH25/$AH$79),"-",AH25/$AH$79)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IF(ISERROR(AH26/$AH$79),"-",AH26/$AH$79)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IF(ISERROR(AH27/$AH$79),0,AH27/$AH$79)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>
        <f>IF(ISERROR(AH29/$AH$79),"-",AH29/$AH$79)</f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>
        <f>IF(ISERROR(AH30/$AH$79),"-",AH30/$AH$79)</f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IF(ISERROR(AH31/$AH$79),0,AH31/$AH$79)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IF(ISERROR(AH33/$AH$79),"-",AH33/$AH$79)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>
        <f>IF(ISERROR(AH34/$AH$79),"-",AH34/$AH$79)</f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IF(ISERROR(AH35/$AH$79),0,AH35/$AH$79)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IF(ISERROR(AH37/$AH$79),"-",AH37/$AH$79)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>
        <f>IF(ISERROR(AH38/$AH$79),"-",AH38/$AH$79)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IF(ISERROR(AH39/$AH$79),0,AH39/$AH$79)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IF(ISERROR(AH41/$AH$79),"-",AH41/$AH$79)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48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IF(ISERROR(AH42/$AH$79),"-",AH42/$AH$79)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IF(ISERROR(AH43/$AH$79),0,AH43/$AH$79)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>
        <v>350000</v>
      </c>
      <c r="K45" s="47">
        <v>51302</v>
      </c>
      <c r="L45" s="48" t="s">
        <v>326</v>
      </c>
      <c r="M45" s="49"/>
      <c r="N45" s="50"/>
      <c r="O45" s="49"/>
      <c r="P45" s="45"/>
      <c r="Q45" s="45"/>
      <c r="R45" s="30">
        <v>0</v>
      </c>
      <c r="S45" s="30">
        <v>0</v>
      </c>
      <c r="T45" s="30">
        <v>51302</v>
      </c>
      <c r="U45" s="19">
        <f>SUM(R45:T45)</f>
        <v>51302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51302</v>
      </c>
      <c r="AI45" s="31">
        <f>IF(ISERROR(AH45/J45),0,AH45/J45)</f>
        <v>0.14657714285714285</v>
      </c>
      <c r="AJ45" s="31">
        <f>IF(ISERROR(AH45/$AH$79),"-",AH45/$AH$79)</f>
        <v>3.9198192124549733E-4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>
        <v>29725</v>
      </c>
      <c r="L46" s="48" t="s">
        <v>97</v>
      </c>
      <c r="M46" s="30"/>
      <c r="N46" s="30"/>
      <c r="O46" s="30"/>
      <c r="P46" s="26"/>
      <c r="Q46" s="26"/>
      <c r="R46" s="30"/>
      <c r="S46" s="30"/>
      <c r="T46" s="30">
        <v>29725</v>
      </c>
      <c r="U46" s="19">
        <f>SUM(R46:T46)</f>
        <v>29725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29725</v>
      </c>
      <c r="AI46" s="31">
        <f>IF(ISERROR(AH46/J46),0,AH46/J46)</f>
        <v>0</v>
      </c>
      <c r="AJ46" s="31">
        <f>IF(ISERROR(AH46/$AH$79),"-",AH46/$AH$79)</f>
        <v>2.2711907155710122E-4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350000</v>
      </c>
      <c r="K47" s="34">
        <f>SUM(K45:K46)</f>
        <v>81027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81027</v>
      </c>
      <c r="U47" s="34">
        <f t="shared" si="9"/>
        <v>81027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81027</v>
      </c>
      <c r="AI47" s="38">
        <f>IF(ISERROR(AH47/J47),0,AH47/J47)</f>
        <v>0.23150571428571429</v>
      </c>
      <c r="AJ47" s="38">
        <f>IF(ISERROR(AH47/$AH$79),0,AH47/$AH$79)</f>
        <v>6.1910099280259852E-4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>
        <f>IF(ISERROR(AH49/$AH$79),"-",AH49/$AH$79)</f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>IF(ISERROR(AH50/$AH$79),"-",AH50/$AH$79)</f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IF(ISERROR(AH51/$AH$79),0,AH51/$AH$79)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IF(ISERROR(AH53/$AH$79),"-",AH53/$AH$79)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IF(ISERROR(AH54/$AH$79),"-",AH54/$AH$79)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IF(ISERROR(AH55/$AH$79),0,AH55/$AH$79)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>
        <v>900000</v>
      </c>
      <c r="K57" s="29">
        <v>130681</v>
      </c>
      <c r="L57" s="48" t="s">
        <v>97</v>
      </c>
      <c r="M57" s="30"/>
      <c r="N57" s="30"/>
      <c r="O57" s="30"/>
      <c r="P57" s="26"/>
      <c r="Q57" s="26"/>
      <c r="R57" s="30"/>
      <c r="S57" s="30"/>
      <c r="T57" s="29">
        <f>77543+53138</f>
        <v>130681</v>
      </c>
      <c r="U57" s="19">
        <f>SUM(R57:T57)</f>
        <v>130681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130681</v>
      </c>
      <c r="AI57" s="31">
        <f>IF(ISERROR(AH57/J57),0,AH57/J57)</f>
        <v>0.14520111111111111</v>
      </c>
      <c r="AJ57" s="31">
        <f>IF(ISERROR(AH57/$AH$79),"-",AH57/$AH$79)</f>
        <v>9.9849108124990893E-4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IF(ISERROR(AH58/$AH$79),"-",AH58/$AH$79)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900000</v>
      </c>
      <c r="K59" s="34">
        <f>SUM(K57:K58)</f>
        <v>130681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130681</v>
      </c>
      <c r="U59" s="34">
        <f t="shared" si="12"/>
        <v>130681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130681</v>
      </c>
      <c r="AI59" s="38">
        <f>IF(ISERROR(AH59/J59),0,AH59/J59)</f>
        <v>0.14520111111111111</v>
      </c>
      <c r="AJ59" s="38">
        <f>IF(ISERROR(AH59/$AH$79),0,AH59/$AH$79)</f>
        <v>9.9849108124990893E-4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>
        <f>IF(ISERROR(AH61/$AH$79),"-",AH61/$AH$79)</f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IF(ISERROR(AH62/$AH$79),"-",AH62/$AH$79)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IF(ISERROR(AH63/$AH$79),0,AH63/$AH$79)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>
        <f>IF(ISERROR(AH65/$AH$79),"-",AH65/$AH$79)</f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IF(ISERROR(AH66/$AH$79),"-",AH66/$AH$79)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IF(ISERROR(AH67/$AH$79),0,AH67/$AH$79)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>
        <f>IF(ISERROR(AH69/$AH$79),"-",AH69/$AH$79)</f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IF(ISERROR(AH70/$AH$79),"-",AH70/$AH$79)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IF(ISERROR(AH71/$AH$79),0,AH71/$AH$79)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1690254349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258765521</v>
      </c>
      <c r="L73" s="57" t="s">
        <v>326</v>
      </c>
      <c r="M73" s="49"/>
      <c r="N73" s="61"/>
      <c r="O73" s="49"/>
      <c r="P73" s="62"/>
      <c r="Q73" s="62"/>
      <c r="R73" s="30">
        <v>20967541</v>
      </c>
      <c r="S73" s="30">
        <v>22396858</v>
      </c>
      <c r="T73" s="30">
        <v>22908455</v>
      </c>
      <c r="U73" s="19">
        <f>SUM(R73:T73)</f>
        <v>66272854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66272854</v>
      </c>
      <c r="AI73" s="31">
        <f>IF(ISERROR(AH73/J72),0,AH73/J72)</f>
        <v>3.9208805490847459E-2</v>
      </c>
      <c r="AJ73" s="31">
        <f>IF(ISERROR(AH73/$AH$79),"-",AH73/$AH$79)</f>
        <v>0.50636935474917821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1</v>
      </c>
      <c r="B74" s="25"/>
      <c r="C74" s="51"/>
      <c r="D74" s="52"/>
      <c r="E74" s="44"/>
      <c r="F74" s="44"/>
      <c r="G74" s="44"/>
      <c r="H74" s="54"/>
      <c r="I74" s="56"/>
      <c r="J74" s="28"/>
      <c r="K74" s="60">
        <f>964824845+110000000</f>
        <v>1074824845</v>
      </c>
      <c r="L74" s="57" t="s">
        <v>97</v>
      </c>
      <c r="M74" s="49"/>
      <c r="N74" s="61"/>
      <c r="O74" s="49"/>
      <c r="P74" s="62"/>
      <c r="Q74" s="62"/>
      <c r="R74" s="30">
        <v>560070</v>
      </c>
      <c r="S74" s="30">
        <f>33051597+20728595</f>
        <v>53780192</v>
      </c>
      <c r="T74" s="30">
        <f>852014+8957286</f>
        <v>9809300</v>
      </c>
      <c r="U74" s="19">
        <f t="shared" ref="U74:U76" si="16">SUM(R74:T74)</f>
        <v>64149562</v>
      </c>
      <c r="V74" s="30"/>
      <c r="W74" s="30"/>
      <c r="X74" s="30"/>
      <c r="Y74" s="19">
        <f t="shared" ref="Y74:Y76" si="17">SUM(V74:X74)</f>
        <v>0</v>
      </c>
      <c r="Z74" s="30"/>
      <c r="AA74" s="30"/>
      <c r="AB74" s="30"/>
      <c r="AC74" s="19">
        <f t="shared" ref="AC74:AC76" si="18">SUM(Z74:AB74)</f>
        <v>0</v>
      </c>
      <c r="AD74" s="30"/>
      <c r="AE74" s="30">
        <v>0</v>
      </c>
      <c r="AF74" s="30">
        <v>0</v>
      </c>
      <c r="AG74" s="19">
        <f t="shared" ref="AG74:AG76" si="19">SUM(AD74:AF74)</f>
        <v>0</v>
      </c>
      <c r="AH74" s="19">
        <f t="shared" ref="AH74:AH76" si="20">SUM(U74,Y74,AC74,AG74)</f>
        <v>64149562</v>
      </c>
      <c r="AI74" s="31">
        <f t="shared" ref="AI74:AI76" si="21">IF(ISERROR(AH74/J73),0,AH74/J73)</f>
        <v>0</v>
      </c>
      <c r="AJ74" s="31">
        <f t="shared" ref="AJ74:AJ76" si="22">IF(ISERROR(AH74/$AH$79),"-",AH74/$AH$79)</f>
        <v>0.4901459701340522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ht="24.95" customHeight="1" outlineLevel="1" x14ac:dyDescent="0.25">
      <c r="A75" s="25">
        <v>1</v>
      </c>
      <c r="B75" s="25"/>
      <c r="C75" s="51"/>
      <c r="D75" s="52"/>
      <c r="E75" s="44"/>
      <c r="F75" s="44"/>
      <c r="G75" s="44"/>
      <c r="H75" s="54"/>
      <c r="I75" s="56"/>
      <c r="J75" s="28"/>
      <c r="K75" s="60">
        <f>15500000+50000000</f>
        <v>65500000</v>
      </c>
      <c r="L75" s="57" t="s">
        <v>355</v>
      </c>
      <c r="M75" s="49"/>
      <c r="N75" s="61"/>
      <c r="O75" s="49"/>
      <c r="P75" s="62"/>
      <c r="Q75" s="62"/>
      <c r="R75" s="30"/>
      <c r="S75" s="30"/>
      <c r="T75" s="30"/>
      <c r="U75" s="19">
        <f t="shared" si="16"/>
        <v>0</v>
      </c>
      <c r="V75" s="30"/>
      <c r="W75" s="30"/>
      <c r="X75" s="30"/>
      <c r="Y75" s="19">
        <f t="shared" si="17"/>
        <v>0</v>
      </c>
      <c r="Z75" s="30"/>
      <c r="AA75" s="30"/>
      <c r="AB75" s="30"/>
      <c r="AC75" s="19">
        <f t="shared" si="18"/>
        <v>0</v>
      </c>
      <c r="AD75" s="30"/>
      <c r="AE75" s="30">
        <v>0</v>
      </c>
      <c r="AF75" s="30">
        <v>0</v>
      </c>
      <c r="AG75" s="19">
        <f t="shared" si="19"/>
        <v>0</v>
      </c>
      <c r="AH75" s="19">
        <f t="shared" si="20"/>
        <v>0</v>
      </c>
      <c r="AI75" s="31">
        <f t="shared" si="21"/>
        <v>0</v>
      </c>
      <c r="AJ75" s="31">
        <f t="shared" si="22"/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ht="24.95" customHeight="1" outlineLevel="1" x14ac:dyDescent="0.25">
      <c r="A76" s="25">
        <v>1</v>
      </c>
      <c r="B76" s="25"/>
      <c r="C76" s="51"/>
      <c r="D76" s="52"/>
      <c r="E76" s="44"/>
      <c r="F76" s="44"/>
      <c r="G76" s="44"/>
      <c r="H76" s="54"/>
      <c r="I76" s="56"/>
      <c r="J76" s="28"/>
      <c r="K76" s="60"/>
      <c r="L76" s="57"/>
      <c r="M76" s="49"/>
      <c r="N76" s="61"/>
      <c r="O76" s="49"/>
      <c r="P76" s="62"/>
      <c r="Q76" s="62"/>
      <c r="R76" s="30"/>
      <c r="S76" s="30"/>
      <c r="T76" s="30"/>
      <c r="U76" s="19">
        <f t="shared" si="16"/>
        <v>0</v>
      </c>
      <c r="V76" s="30"/>
      <c r="W76" s="30"/>
      <c r="X76" s="30"/>
      <c r="Y76" s="19">
        <f t="shared" si="17"/>
        <v>0</v>
      </c>
      <c r="Z76" s="30"/>
      <c r="AA76" s="30"/>
      <c r="AB76" s="30"/>
      <c r="AC76" s="19">
        <f t="shared" si="18"/>
        <v>0</v>
      </c>
      <c r="AD76" s="30"/>
      <c r="AE76" s="30">
        <v>0</v>
      </c>
      <c r="AF76" s="30">
        <v>0</v>
      </c>
      <c r="AG76" s="19">
        <f t="shared" si="19"/>
        <v>0</v>
      </c>
      <c r="AH76" s="19">
        <f t="shared" si="20"/>
        <v>0</v>
      </c>
      <c r="AI76" s="31">
        <f t="shared" si="21"/>
        <v>0</v>
      </c>
      <c r="AJ76" s="31">
        <f t="shared" si="22"/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ht="24.95" customHeight="1" outlineLevel="1" x14ac:dyDescent="0.25">
      <c r="A77" s="25">
        <v>2</v>
      </c>
      <c r="B77" s="25"/>
      <c r="C77" s="51"/>
      <c r="D77" s="52"/>
      <c r="E77" s="44"/>
      <c r="F77" s="44"/>
      <c r="G77" s="63"/>
      <c r="H77" s="54"/>
      <c r="I77" s="56"/>
      <c r="J77" s="28"/>
      <c r="K77" s="60"/>
      <c r="L77" s="57"/>
      <c r="M77" s="49"/>
      <c r="N77" s="61"/>
      <c r="O77" s="49"/>
      <c r="P77" s="62"/>
      <c r="Q77" s="62"/>
      <c r="R77" s="30"/>
      <c r="S77" s="30"/>
      <c r="T77" s="30"/>
      <c r="U77" s="19">
        <f>SUM(R77:T77)</f>
        <v>0</v>
      </c>
      <c r="V77" s="30"/>
      <c r="W77" s="30"/>
      <c r="X77" s="30"/>
      <c r="Y77" s="19">
        <f>SUM(V77:X77)</f>
        <v>0</v>
      </c>
      <c r="Z77" s="30"/>
      <c r="AA77" s="30"/>
      <c r="AB77" s="30"/>
      <c r="AC77" s="19">
        <f>SUM(Z77:AB77)</f>
        <v>0</v>
      </c>
      <c r="AD77" s="30"/>
      <c r="AE77" s="30">
        <v>0</v>
      </c>
      <c r="AF77" s="30">
        <v>0</v>
      </c>
      <c r="AG77" s="19">
        <f>SUM(AD77:AF77)</f>
        <v>0</v>
      </c>
      <c r="AH77" s="19">
        <f>SUM(U77,Y77,AC77,AG77)</f>
        <v>0</v>
      </c>
      <c r="AI77" s="31">
        <f>IF(ISERROR(AH77/J73),0,AH77/J73)</f>
        <v>0</v>
      </c>
      <c r="AJ77" s="31">
        <f>IF(ISERROR(AH77/$AH$79),"-",AH77/$AH$79)</f>
        <v>0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s="39" customFormat="1" ht="24.95" customHeight="1" x14ac:dyDescent="0.25">
      <c r="A78" s="33" t="s">
        <v>75</v>
      </c>
      <c r="B78" s="33"/>
      <c r="C78" s="33"/>
      <c r="D78" s="33"/>
      <c r="E78" s="33"/>
      <c r="F78" s="33"/>
      <c r="G78" s="33"/>
      <c r="H78" s="33"/>
      <c r="I78" s="33"/>
      <c r="J78" s="34">
        <f>J72</f>
        <v>1690254349</v>
      </c>
      <c r="K78" s="34">
        <f>SUM(K73:K77)</f>
        <v>1399090366</v>
      </c>
      <c r="L78" s="35"/>
      <c r="M78" s="34">
        <f>SUM(M73:M73)</f>
        <v>0</v>
      </c>
      <c r="N78" s="34">
        <f>SUM(N73:N73)</f>
        <v>0</v>
      </c>
      <c r="O78" s="34">
        <f>SUM(O73:O73)</f>
        <v>0</v>
      </c>
      <c r="P78" s="36"/>
      <c r="Q78" s="37"/>
      <c r="R78" s="34">
        <f t="shared" ref="R78:AH78" si="23">SUM(R73:R77)</f>
        <v>21527611</v>
      </c>
      <c r="S78" s="34">
        <f t="shared" si="23"/>
        <v>76177050</v>
      </c>
      <c r="T78" s="34">
        <f t="shared" si="23"/>
        <v>32717755</v>
      </c>
      <c r="U78" s="34">
        <f t="shared" si="23"/>
        <v>130422416</v>
      </c>
      <c r="V78" s="34">
        <f t="shared" si="23"/>
        <v>0</v>
      </c>
      <c r="W78" s="34">
        <f t="shared" si="23"/>
        <v>0</v>
      </c>
      <c r="X78" s="34">
        <f t="shared" si="23"/>
        <v>0</v>
      </c>
      <c r="Y78" s="34">
        <f t="shared" si="23"/>
        <v>0</v>
      </c>
      <c r="Z78" s="34">
        <f t="shared" si="23"/>
        <v>0</v>
      </c>
      <c r="AA78" s="34">
        <f t="shared" si="23"/>
        <v>0</v>
      </c>
      <c r="AB78" s="34">
        <f t="shared" si="23"/>
        <v>0</v>
      </c>
      <c r="AC78" s="34">
        <f t="shared" si="23"/>
        <v>0</v>
      </c>
      <c r="AD78" s="34">
        <f t="shared" si="23"/>
        <v>0</v>
      </c>
      <c r="AE78" s="34">
        <f t="shared" si="23"/>
        <v>0</v>
      </c>
      <c r="AF78" s="34">
        <f t="shared" si="23"/>
        <v>0</v>
      </c>
      <c r="AG78" s="34">
        <f t="shared" si="23"/>
        <v>0</v>
      </c>
      <c r="AH78" s="34">
        <f t="shared" si="23"/>
        <v>130422416</v>
      </c>
      <c r="AI78" s="38">
        <f>IF(ISERROR(AH78/J78),0,AH78/J78)</f>
        <v>7.7161414243460708E-2</v>
      </c>
      <c r="AJ78" s="38">
        <f>IF(ISERROR(AH78/$AH$79),0,AH78/$AH$79)</f>
        <v>0.99651532488323047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s="67" customFormat="1" ht="44.25" customHeight="1" x14ac:dyDescent="0.25">
      <c r="A79" s="64" t="str">
        <f>"TOTAL ASIG."&amp;" "&amp;$A$5</f>
        <v>TOTAL ASIG. 24-09-006 "Programa de Apoyo a la Selección de Beneficios Sociales"</v>
      </c>
      <c r="B79" s="64"/>
      <c r="C79" s="64"/>
      <c r="D79" s="64"/>
      <c r="E79" s="64"/>
      <c r="F79" s="64"/>
      <c r="G79" s="64"/>
      <c r="H79" s="64"/>
      <c r="I79" s="64"/>
      <c r="J79" s="65">
        <f>SUM(J11,J15,J19,J23,J27,J31,J35,J39,J43,J47,J51,J55,J59,J63,J67,J71,J78)</f>
        <v>1692430000</v>
      </c>
      <c r="K79" s="65">
        <f t="shared" ref="K79:AH79" si="24">SUM(K11,K15,K19,K23,K27,K31,K35,K39,K43,K47,K51,K55,K59,K63,K67,K71,K78)</f>
        <v>1399572086</v>
      </c>
      <c r="L79" s="65"/>
      <c r="M79" s="65">
        <f t="shared" si="24"/>
        <v>0</v>
      </c>
      <c r="N79" s="65">
        <f t="shared" si="24"/>
        <v>0</v>
      </c>
      <c r="O79" s="65">
        <f t="shared" si="24"/>
        <v>0</v>
      </c>
      <c r="P79" s="65">
        <f t="shared" si="24"/>
        <v>0</v>
      </c>
      <c r="Q79" s="65">
        <f t="shared" si="24"/>
        <v>0</v>
      </c>
      <c r="R79" s="65">
        <f t="shared" si="24"/>
        <v>21527611</v>
      </c>
      <c r="S79" s="65">
        <f t="shared" si="24"/>
        <v>76228352</v>
      </c>
      <c r="T79" s="65">
        <f t="shared" si="24"/>
        <v>33122522</v>
      </c>
      <c r="U79" s="65">
        <f t="shared" si="24"/>
        <v>130878485</v>
      </c>
      <c r="V79" s="65">
        <f t="shared" si="24"/>
        <v>0</v>
      </c>
      <c r="W79" s="65">
        <f t="shared" si="24"/>
        <v>0</v>
      </c>
      <c r="X79" s="65">
        <f t="shared" si="24"/>
        <v>0</v>
      </c>
      <c r="Y79" s="65">
        <f t="shared" si="24"/>
        <v>0</v>
      </c>
      <c r="Z79" s="65">
        <f t="shared" si="24"/>
        <v>0</v>
      </c>
      <c r="AA79" s="65">
        <f t="shared" si="24"/>
        <v>0</v>
      </c>
      <c r="AB79" s="65">
        <f t="shared" si="24"/>
        <v>0</v>
      </c>
      <c r="AC79" s="65">
        <f t="shared" si="24"/>
        <v>0</v>
      </c>
      <c r="AD79" s="65">
        <f t="shared" si="24"/>
        <v>0</v>
      </c>
      <c r="AE79" s="65">
        <f t="shared" si="24"/>
        <v>0</v>
      </c>
      <c r="AF79" s="65">
        <f t="shared" si="24"/>
        <v>0</v>
      </c>
      <c r="AG79" s="65">
        <f t="shared" si="24"/>
        <v>0</v>
      </c>
      <c r="AH79" s="65">
        <f t="shared" si="24"/>
        <v>130878485</v>
      </c>
      <c r="AI79" s="66">
        <f>IF(ISERROR(AH79/J79),0,AH79/J79)</f>
        <v>7.7331697618217593E-2</v>
      </c>
      <c r="AJ79" s="66">
        <f>IF(ISERROR(AH79/$AH$79),0,AH79/$AH$79)</f>
        <v>1</v>
      </c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</row>
    <row r="82" spans="1:106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106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</row>
    <row r="84" spans="1:106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106" x14ac:dyDescent="0.25"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106" x14ac:dyDescent="0.25"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106" x14ac:dyDescent="0.25"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106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106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106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106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106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106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4" spans="1:106" x14ac:dyDescent="0.25">
      <c r="A94" s="6"/>
      <c r="J94" s="69"/>
      <c r="R94" s="69"/>
      <c r="S94" s="69"/>
      <c r="T94" s="69"/>
      <c r="V94" s="69"/>
      <c r="W94" s="69"/>
      <c r="X94" s="69"/>
      <c r="Z94" s="69"/>
      <c r="AA94" s="69"/>
      <c r="AB94" s="69"/>
      <c r="AD94" s="69"/>
      <c r="AE94" s="69"/>
      <c r="AF94" s="69"/>
    </row>
    <row r="95" spans="1:106" x14ac:dyDescent="0.25">
      <c r="A95" s="6"/>
      <c r="J95" s="69"/>
      <c r="R95" s="69"/>
      <c r="S95" s="69"/>
      <c r="T95" s="69"/>
      <c r="V95" s="69"/>
      <c r="W95" s="69"/>
      <c r="X95" s="69"/>
      <c r="Z95" s="69"/>
      <c r="AA95" s="69"/>
      <c r="AB95" s="69"/>
      <c r="AD95" s="69"/>
      <c r="AE95" s="69"/>
      <c r="AF95" s="69"/>
    </row>
    <row r="96" spans="1:106" x14ac:dyDescent="0.25">
      <c r="A96" s="6"/>
      <c r="J96" s="69"/>
      <c r="R96" s="69"/>
      <c r="S96" s="69"/>
      <c r="T96" s="69"/>
      <c r="V96" s="69"/>
      <c r="W96" s="69"/>
      <c r="X96" s="69"/>
      <c r="Z96" s="69"/>
      <c r="AA96" s="69"/>
      <c r="AB96" s="69"/>
      <c r="AD96" s="69"/>
      <c r="AE96" s="69"/>
      <c r="AF96" s="69"/>
    </row>
    <row r="98" spans="5:5" x14ac:dyDescent="0.25">
      <c r="E98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9:I79"/>
    <mergeCell ref="A68:E68"/>
    <mergeCell ref="J69:J70"/>
    <mergeCell ref="A71:I71"/>
    <mergeCell ref="A72:E72"/>
    <mergeCell ref="J72:J77"/>
    <mergeCell ref="A78:I78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M73:M77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45:T46 M57:N58 V69:X70 Z69:AB70 AD69:AF70 R69:T70 R65:T66 M65:N66 V65:X66 Z65:AB66 AD65:AF66 AD73:AF77 R73:T77 Z73:AB77 V73:X77 R57:S58 T58" xr:uid="{41A34F96-3D1E-4860-A540-E81B89325E7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73:K77 K9:K10 K17:K18 K25:K26 K33:K34 K41:K42 K49:K50 K57:K58 K65:K66 K13:K14 T57" xr:uid="{A6F87009-1DED-45FE-BBB9-D3BD999DAAB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E73:G77 C46 E45:G46 N45 P45:Q46 P37:Q38 L37:L38 E37:G38 C37:C38 P29:Q30 L29:L30 E29:G30 C29:C30 P21:Q22 L21:L22 E21:G22 C21:C22 P13:Q14 N73:N77 E13:G14 C13:C14 C9:C10 L9:L10 P9:Q10 E9:G10 C17:C18 E17:G18 L17:L18 P17:Q18 P25:Q26 E25:G26 N25:N26 C33:C34 E33:G34 L33:L34 P33:Q34 E41:G42 L13:L14 C42 N41 P41:Q42 P50:Q50 C49:C50 E49:G50 L49:L50 Q49 C57:C58 E57:G58 P73:Q77 P57:Q58 C69:C70 E69:G70 L69:L70 L65:L66 P65:Q66 C65:C66 E65:G66 L58" xr:uid="{45A2A9F5-6091-4342-ACCE-6FA1D7BE7B21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07BA2B3D-1497-47DD-8E3F-2034AACE4AA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FAA9A50-03E8-4580-BB97-36E024227AF6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BEE4696-55EA-499B-BF24-FF0F3BBA322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F45A147-3217-45EF-B930-B87FB4178FE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2695F71-A73C-4BF2-B7BC-6B2672D253C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K13:K14" unlocked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D83F0-5839-40B3-84B9-A423D693645B}">
  <sheetPr>
    <tabColor rgb="FF33CCFF"/>
    <pageSetUpPr fitToPage="1"/>
  </sheetPr>
  <dimension ref="A1:Y42"/>
  <sheetViews>
    <sheetView tabSelected="1" zoomScale="80" zoomScaleNormal="80" workbookViewId="0">
      <selection activeCell="J8" sqref="J8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3.5703125" style="71" customWidth="1"/>
    <col min="3" max="3" width="14.42578125" style="68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0.7109375" style="71" customWidth="1" outlineLevel="1"/>
    <col min="8" max="8" width="11.5703125" style="71" customWidth="1" outlineLevel="1"/>
    <col min="9" max="9" width="11.7109375" style="71" customWidth="1" outlineLevel="1"/>
    <col min="10" max="10" width="12.140625" style="71" customWidth="1"/>
    <col min="11" max="11" width="14.5703125" style="71" hidden="1" customWidth="1" outlineLevel="1"/>
    <col min="12" max="13" width="15.7109375" style="71" hidden="1" customWidth="1" outlineLevel="1"/>
    <col min="14" max="14" width="13.140625" style="71" customWidth="1" collapsed="1"/>
    <col min="15" max="17" width="15.7109375" style="71" hidden="1" customWidth="1" outlineLevel="1"/>
    <col min="18" max="18" width="12.8554687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1" style="71" customWidth="1" collapsed="1"/>
    <col min="23" max="23" width="11.5703125" style="71" customWidth="1"/>
    <col min="24" max="24" width="12.85546875" style="89" customWidth="1"/>
    <col min="25" max="25" width="13.710937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91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customHeight="1" x14ac:dyDescent="0.25">
      <c r="A8" s="83" t="s">
        <v>44</v>
      </c>
      <c r="B8" s="59">
        <f>+'24-09-006 Ind. P RSH'!J11</f>
        <v>25651</v>
      </c>
      <c r="C8" s="59">
        <f>+'24-09-006 Ind. P RSH'!K11</f>
        <v>25651</v>
      </c>
      <c r="D8" s="59">
        <f>+'24-09-006 Ind. P RSH'!M11</f>
        <v>0</v>
      </c>
      <c r="E8" s="59">
        <f>+'24-09-006 Ind. P RSH'!N11</f>
        <v>0</v>
      </c>
      <c r="F8" s="59">
        <f>+'24-09-006 Ind. P RSH'!O11</f>
        <v>0</v>
      </c>
      <c r="G8" s="59">
        <f>+'24-09-006 Ind. P RSH'!R11</f>
        <v>0</v>
      </c>
      <c r="H8" s="59">
        <f>+'24-09-006 Ind. P RSH'!S11</f>
        <v>25651</v>
      </c>
      <c r="I8" s="59">
        <f>+'24-09-006 Ind. P RSH'!T11</f>
        <v>0</v>
      </c>
      <c r="J8" s="59">
        <f>+'24-09-006 Ind. P RSH'!U11</f>
        <v>25651</v>
      </c>
      <c r="K8" s="59">
        <f>+'24-09-006 Ind. P RSH'!V11</f>
        <v>0</v>
      </c>
      <c r="L8" s="59">
        <f>+'24-09-006 Ind. P RSH'!W11</f>
        <v>0</v>
      </c>
      <c r="M8" s="59">
        <f>+'24-09-006 Ind. P RSH'!X11</f>
        <v>0</v>
      </c>
      <c r="N8" s="59">
        <f>+'24-09-006 Ind. P RSH'!Y11</f>
        <v>0</v>
      </c>
      <c r="O8" s="59">
        <f>+'24-09-006 Ind. P RSH'!Z11</f>
        <v>0</v>
      </c>
      <c r="P8" s="59">
        <f>+'24-09-006 Ind. P RSH'!AA11</f>
        <v>0</v>
      </c>
      <c r="Q8" s="59">
        <f>+'24-09-006 Ind. P RSH'!AB11</f>
        <v>0</v>
      </c>
      <c r="R8" s="59">
        <f>+'24-09-006 Ind. P RSH'!AC11</f>
        <v>0</v>
      </c>
      <c r="S8" s="59">
        <f>+'24-09-006 Ind. P RSH'!AD11</f>
        <v>0</v>
      </c>
      <c r="T8" s="59">
        <f>+'24-09-006 Ind. P RSH'!AE11</f>
        <v>0</v>
      </c>
      <c r="U8" s="59">
        <f>+'24-09-006 Ind. P RSH'!AF11</f>
        <v>0</v>
      </c>
      <c r="V8" s="59">
        <f>+'24-09-006 Ind. P RSH'!AG11</f>
        <v>0</v>
      </c>
      <c r="W8" s="59">
        <f>+'24-09-006 Ind. P RSH'!AH11</f>
        <v>25651</v>
      </c>
      <c r="X8" s="84">
        <f>+'24-09-006 Ind. P RSH'!AI11</f>
        <v>1</v>
      </c>
      <c r="Y8" s="84">
        <f>+'24-09-006 Ind. P RSH'!AJ11</f>
        <v>1.9599096062274866E-4</v>
      </c>
    </row>
    <row r="9" spans="1:25" ht="24.75" customHeight="1" x14ac:dyDescent="0.25">
      <c r="A9" s="83" t="s">
        <v>46</v>
      </c>
      <c r="B9" s="59">
        <f>+'24-09-006 Ind. P RSH'!J15</f>
        <v>900000</v>
      </c>
      <c r="C9" s="59">
        <f>+'24-09-006 Ind. P RSH'!K15</f>
        <v>244361</v>
      </c>
      <c r="D9" s="59">
        <f>+'24-09-006 Ind. P RSH'!M15</f>
        <v>0</v>
      </c>
      <c r="E9" s="59">
        <f>+'24-09-006 Ind. P RSH'!N15</f>
        <v>0</v>
      </c>
      <c r="F9" s="59">
        <f>+'24-09-006 Ind. P RSH'!O15</f>
        <v>0</v>
      </c>
      <c r="G9" s="59">
        <f>+'24-09-006 Ind. P RSH'!R15</f>
        <v>0</v>
      </c>
      <c r="H9" s="59">
        <f>+'24-09-006 Ind. P RSH'!S15</f>
        <v>25651</v>
      </c>
      <c r="I9" s="59">
        <f>+'24-09-006 Ind. P RSH'!T15</f>
        <v>193059</v>
      </c>
      <c r="J9" s="59">
        <f>+'24-09-006 Ind. P RSH'!U15</f>
        <v>218710</v>
      </c>
      <c r="K9" s="59">
        <f>+'24-09-006 Ind. P RSH'!V15</f>
        <v>0</v>
      </c>
      <c r="L9" s="59">
        <f>+'24-09-006 Ind. P RSH'!W15</f>
        <v>0</v>
      </c>
      <c r="M9" s="59">
        <f>+'24-09-006 Ind. P RSH'!X15</f>
        <v>0</v>
      </c>
      <c r="N9" s="59">
        <f>+'24-09-006 Ind. P RSH'!Y15</f>
        <v>0</v>
      </c>
      <c r="O9" s="59">
        <f>+'24-09-006 Ind. P RSH'!Z15</f>
        <v>0</v>
      </c>
      <c r="P9" s="59">
        <f>+'24-09-006 Ind. P RSH'!AA15</f>
        <v>0</v>
      </c>
      <c r="Q9" s="59">
        <f>+'24-09-006 Ind. P RSH'!AB15</f>
        <v>0</v>
      </c>
      <c r="R9" s="59">
        <f>+'24-09-006 Ind. P RSH'!AC15</f>
        <v>0</v>
      </c>
      <c r="S9" s="59">
        <f>+'24-09-006 Ind. P RSH'!AD15</f>
        <v>0</v>
      </c>
      <c r="T9" s="59">
        <f>+'24-09-006 Ind. P RSH'!AE15</f>
        <v>0</v>
      </c>
      <c r="U9" s="59">
        <f>+'24-09-006 Ind. P RSH'!AF15</f>
        <v>0</v>
      </c>
      <c r="V9" s="59">
        <f>+'24-09-006 Ind. P RSH'!AG15</f>
        <v>0</v>
      </c>
      <c r="W9" s="59">
        <f>+'24-09-006 Ind. P RSH'!AH15</f>
        <v>218710</v>
      </c>
      <c r="X9" s="84">
        <f>+'24-09-006 Ind. P RSH'!AI15</f>
        <v>0.24301111111111112</v>
      </c>
      <c r="Y9" s="84">
        <f>+'24-09-006 Ind. P RSH'!AJ15</f>
        <v>1.6710920820943182E-3</v>
      </c>
    </row>
    <row r="10" spans="1:25" ht="24.75" customHeight="1" x14ac:dyDescent="0.25">
      <c r="A10" s="83" t="s">
        <v>48</v>
      </c>
      <c r="B10" s="59">
        <f>+'24-09-006 Ind. P RSH'!J19</f>
        <v>0</v>
      </c>
      <c r="C10" s="59">
        <f>+'24-09-006 Ind. P RSH'!K19</f>
        <v>0</v>
      </c>
      <c r="D10" s="59">
        <f>+'24-09-006 Ind. P RSH'!M19</f>
        <v>0</v>
      </c>
      <c r="E10" s="59">
        <f>+'24-09-006 Ind. P RSH'!N19</f>
        <v>0</v>
      </c>
      <c r="F10" s="59">
        <f>+'24-09-006 Ind. P RSH'!O19</f>
        <v>0</v>
      </c>
      <c r="G10" s="59">
        <f>+'24-09-006 Ind. P RSH'!R19</f>
        <v>0</v>
      </c>
      <c r="H10" s="59">
        <f>+'24-09-006 Ind. P RSH'!S19</f>
        <v>0</v>
      </c>
      <c r="I10" s="59">
        <f>+'24-09-006 Ind. P RSH'!T19</f>
        <v>0</v>
      </c>
      <c r="J10" s="59">
        <f>+'24-09-006 Ind. P RSH'!U19</f>
        <v>0</v>
      </c>
      <c r="K10" s="59">
        <f>+'24-09-006 Ind. P RSH'!V19</f>
        <v>0</v>
      </c>
      <c r="L10" s="59">
        <f>+'24-09-006 Ind. P RSH'!W19</f>
        <v>0</v>
      </c>
      <c r="M10" s="59">
        <f>+'24-09-006 Ind. P RSH'!X19</f>
        <v>0</v>
      </c>
      <c r="N10" s="59">
        <f>+'24-09-006 Ind. P RSH'!Y19</f>
        <v>0</v>
      </c>
      <c r="O10" s="59">
        <f>+'24-09-006 Ind. P RSH'!Z19</f>
        <v>0</v>
      </c>
      <c r="P10" s="59">
        <f>+'24-09-006 Ind. P RSH'!AA19</f>
        <v>0</v>
      </c>
      <c r="Q10" s="59">
        <f>+'24-09-006 Ind. P RSH'!AB19</f>
        <v>0</v>
      </c>
      <c r="R10" s="59">
        <f>+'24-09-006 Ind. P RSH'!AC19</f>
        <v>0</v>
      </c>
      <c r="S10" s="59">
        <f>+'24-09-006 Ind. P RSH'!AD19</f>
        <v>0</v>
      </c>
      <c r="T10" s="59">
        <f>+'24-09-006 Ind. P RSH'!AE19</f>
        <v>0</v>
      </c>
      <c r="U10" s="59">
        <f>+'24-09-006 Ind. P RSH'!AF19</f>
        <v>0</v>
      </c>
      <c r="V10" s="59">
        <f>+'24-09-006 Ind. P RSH'!AG19</f>
        <v>0</v>
      </c>
      <c r="W10" s="59">
        <f>+'24-09-006 Ind. P RSH'!AH19</f>
        <v>0</v>
      </c>
      <c r="X10" s="84">
        <f>+'24-09-006 Ind. P RSH'!AI19</f>
        <v>0</v>
      </c>
      <c r="Y10" s="84">
        <f>+'24-09-006 Ind. P RSH'!AJ19</f>
        <v>0</v>
      </c>
    </row>
    <row r="11" spans="1:25" ht="24.75" customHeight="1" x14ac:dyDescent="0.25">
      <c r="A11" s="83" t="s">
        <v>50</v>
      </c>
      <c r="B11" s="59">
        <f>+'24-09-006 Ind. P RSH'!J23</f>
        <v>0</v>
      </c>
      <c r="C11" s="59">
        <f>+'24-09-006 Ind. P RSH'!K23</f>
        <v>0</v>
      </c>
      <c r="D11" s="59">
        <f>+'24-09-006 Ind. P RSH'!M23</f>
        <v>0</v>
      </c>
      <c r="E11" s="59">
        <f>+'24-09-006 Ind. P RSH'!N23</f>
        <v>0</v>
      </c>
      <c r="F11" s="59">
        <f>+'24-09-006 Ind. P RSH'!O23</f>
        <v>0</v>
      </c>
      <c r="G11" s="59">
        <f>+'24-09-006 Ind. P RSH'!R23</f>
        <v>0</v>
      </c>
      <c r="H11" s="59">
        <f>+'24-09-006 Ind. P RSH'!S23</f>
        <v>0</v>
      </c>
      <c r="I11" s="59">
        <f>+'24-09-006 Ind. P RSH'!T23</f>
        <v>0</v>
      </c>
      <c r="J11" s="59">
        <f>+'24-09-006 Ind. P RSH'!U23</f>
        <v>0</v>
      </c>
      <c r="K11" s="59">
        <f>+'24-09-006 Ind. P RSH'!V23</f>
        <v>0</v>
      </c>
      <c r="L11" s="59">
        <f>+'24-09-006 Ind. P RSH'!W23</f>
        <v>0</v>
      </c>
      <c r="M11" s="59">
        <f>+'24-09-006 Ind. P RSH'!X23</f>
        <v>0</v>
      </c>
      <c r="N11" s="59">
        <f>+'24-09-006 Ind. P RSH'!Y23</f>
        <v>0</v>
      </c>
      <c r="O11" s="59">
        <f>+'24-09-006 Ind. P RSH'!Z23</f>
        <v>0</v>
      </c>
      <c r="P11" s="59">
        <f>+'24-09-006 Ind. P RSH'!AA23</f>
        <v>0</v>
      </c>
      <c r="Q11" s="59">
        <f>+'24-09-006 Ind. P RSH'!AB23</f>
        <v>0</v>
      </c>
      <c r="R11" s="59">
        <f>+'24-09-006 Ind. P RSH'!AC23</f>
        <v>0</v>
      </c>
      <c r="S11" s="59">
        <f>+'24-09-006 Ind. P RSH'!AD23</f>
        <v>0</v>
      </c>
      <c r="T11" s="59">
        <f>+'24-09-006 Ind. P RSH'!AE23</f>
        <v>0</v>
      </c>
      <c r="U11" s="59">
        <f>+'24-09-006 Ind. P RSH'!AF23</f>
        <v>0</v>
      </c>
      <c r="V11" s="59">
        <f>+'24-09-006 Ind. P RSH'!AG23</f>
        <v>0</v>
      </c>
      <c r="W11" s="59">
        <f>+'24-09-006 Ind. P RSH'!AH23</f>
        <v>0</v>
      </c>
      <c r="X11" s="84">
        <f>+'24-09-006 Ind. P RSH'!AI23</f>
        <v>0</v>
      </c>
      <c r="Y11" s="84">
        <f>+'24-09-006 Ind. P RSH'!AJ23</f>
        <v>0</v>
      </c>
    </row>
    <row r="12" spans="1:25" ht="24.75" customHeight="1" x14ac:dyDescent="0.25">
      <c r="A12" s="83" t="s">
        <v>52</v>
      </c>
      <c r="B12" s="59">
        <f>+'24-09-006 Ind. P RSH'!J27</f>
        <v>0</v>
      </c>
      <c r="C12" s="59">
        <f>+'24-09-006 Ind. P RSH'!K27</f>
        <v>0</v>
      </c>
      <c r="D12" s="59">
        <f>+'24-09-006 Ind. P RSH'!M27</f>
        <v>0</v>
      </c>
      <c r="E12" s="59">
        <f>+'24-09-006 Ind. P RSH'!N27</f>
        <v>0</v>
      </c>
      <c r="F12" s="59">
        <f>+'24-09-006 Ind. P RSH'!O27</f>
        <v>0</v>
      </c>
      <c r="G12" s="59">
        <f>+'24-09-006 Ind. P RSH'!R27</f>
        <v>0</v>
      </c>
      <c r="H12" s="59">
        <f>+'24-09-006 Ind. P RSH'!S27</f>
        <v>0</v>
      </c>
      <c r="I12" s="59">
        <f>+'24-09-006 Ind. P RSH'!T27</f>
        <v>0</v>
      </c>
      <c r="J12" s="59">
        <f>+'24-09-006 Ind. P RSH'!U27</f>
        <v>0</v>
      </c>
      <c r="K12" s="59">
        <f>+'24-09-006 Ind. P RSH'!V27</f>
        <v>0</v>
      </c>
      <c r="L12" s="59">
        <f>+'24-09-006 Ind. P RSH'!W27</f>
        <v>0</v>
      </c>
      <c r="M12" s="59">
        <f>+'24-09-006 Ind. P RSH'!X27</f>
        <v>0</v>
      </c>
      <c r="N12" s="59">
        <f>+'24-09-006 Ind. P RSH'!Y27</f>
        <v>0</v>
      </c>
      <c r="O12" s="59">
        <f>+'24-09-006 Ind. P RSH'!Z27</f>
        <v>0</v>
      </c>
      <c r="P12" s="59">
        <f>+'24-09-006 Ind. P RSH'!AA27</f>
        <v>0</v>
      </c>
      <c r="Q12" s="59">
        <f>+'24-09-006 Ind. P RSH'!AB27</f>
        <v>0</v>
      </c>
      <c r="R12" s="59">
        <f>+'24-09-006 Ind. P RSH'!AC27</f>
        <v>0</v>
      </c>
      <c r="S12" s="59">
        <f>+'24-09-006 Ind. P RSH'!AD27</f>
        <v>0</v>
      </c>
      <c r="T12" s="59">
        <f>+'24-09-006 Ind. P RSH'!AE27</f>
        <v>0</v>
      </c>
      <c r="U12" s="59">
        <f>+'24-09-006 Ind. P RSH'!AF27</f>
        <v>0</v>
      </c>
      <c r="V12" s="59">
        <f>+'24-09-006 Ind. P RSH'!AG27</f>
        <v>0</v>
      </c>
      <c r="W12" s="59">
        <f>+'24-09-006 Ind. P RSH'!AH27</f>
        <v>0</v>
      </c>
      <c r="X12" s="84">
        <f>+'24-09-006 Ind. P RSH'!AI27</f>
        <v>0</v>
      </c>
      <c r="Y12" s="84">
        <f>+'24-09-006 Ind. P RSH'!AJ27</f>
        <v>0</v>
      </c>
    </row>
    <row r="13" spans="1:25" ht="24.75" customHeight="1" x14ac:dyDescent="0.25">
      <c r="A13" s="83" t="s">
        <v>54</v>
      </c>
      <c r="B13" s="59">
        <f>+'24-09-006 Ind. P RSH'!J31</f>
        <v>0</v>
      </c>
      <c r="C13" s="59">
        <f>+'24-09-006 Ind. P RSH'!K31</f>
        <v>0</v>
      </c>
      <c r="D13" s="59">
        <f>+'24-09-006 Ind. P RSH'!M31</f>
        <v>0</v>
      </c>
      <c r="E13" s="59">
        <f>+'24-09-006 Ind. P RSH'!N31</f>
        <v>0</v>
      </c>
      <c r="F13" s="59">
        <f>+'24-09-006 Ind. P RSH'!O31</f>
        <v>0</v>
      </c>
      <c r="G13" s="59">
        <f>+'24-09-006 Ind. P RSH'!R31</f>
        <v>0</v>
      </c>
      <c r="H13" s="59">
        <f>+'24-09-006 Ind. P RSH'!S31</f>
        <v>0</v>
      </c>
      <c r="I13" s="59">
        <f>+'24-09-006 Ind. P RSH'!T31</f>
        <v>0</v>
      </c>
      <c r="J13" s="59">
        <f>+'24-09-006 Ind. P RSH'!U31</f>
        <v>0</v>
      </c>
      <c r="K13" s="59">
        <f>+'24-09-006 Ind. P RSH'!V31</f>
        <v>0</v>
      </c>
      <c r="L13" s="59">
        <f>+'24-09-006 Ind. P RSH'!W31</f>
        <v>0</v>
      </c>
      <c r="M13" s="59">
        <f>+'24-09-006 Ind. P RSH'!X31</f>
        <v>0</v>
      </c>
      <c r="N13" s="59">
        <f>+'24-09-006 Ind. P RSH'!Y31</f>
        <v>0</v>
      </c>
      <c r="O13" s="59">
        <f>+'24-09-006 Ind. P RSH'!Z31</f>
        <v>0</v>
      </c>
      <c r="P13" s="59">
        <f>+'24-09-006 Ind. P RSH'!AA31</f>
        <v>0</v>
      </c>
      <c r="Q13" s="59">
        <f>+'24-09-006 Ind. P RSH'!AB31</f>
        <v>0</v>
      </c>
      <c r="R13" s="59">
        <f>+'24-09-006 Ind. P RSH'!AC31</f>
        <v>0</v>
      </c>
      <c r="S13" s="59">
        <f>+'24-09-006 Ind. P RSH'!AD31</f>
        <v>0</v>
      </c>
      <c r="T13" s="59">
        <f>+'24-09-006 Ind. P RSH'!AE31</f>
        <v>0</v>
      </c>
      <c r="U13" s="59">
        <f>+'24-09-006 Ind. P RSH'!AF31</f>
        <v>0</v>
      </c>
      <c r="V13" s="59">
        <f>+'24-09-006 Ind. P RSH'!AG31</f>
        <v>0</v>
      </c>
      <c r="W13" s="59">
        <f>+'24-09-006 Ind. P RSH'!AH31</f>
        <v>0</v>
      </c>
      <c r="X13" s="84">
        <f>+'24-09-006 Ind. P RSH'!AI31</f>
        <v>0</v>
      </c>
      <c r="Y13" s="84">
        <f>+'24-09-006 Ind. P RSH'!AJ31</f>
        <v>0</v>
      </c>
    </row>
    <row r="14" spans="1:25" ht="24.75" customHeight="1" x14ac:dyDescent="0.25">
      <c r="A14" s="83" t="s">
        <v>56</v>
      </c>
      <c r="B14" s="59">
        <f>+'24-09-006 Ind. P RSH'!J35</f>
        <v>0</v>
      </c>
      <c r="C14" s="59">
        <f>+'24-09-006 Ind. P RSH'!K35</f>
        <v>0</v>
      </c>
      <c r="D14" s="59">
        <f>+'24-09-006 Ind. P RSH'!M35</f>
        <v>0</v>
      </c>
      <c r="E14" s="59">
        <f>+'24-09-006 Ind. P RSH'!N35</f>
        <v>0</v>
      </c>
      <c r="F14" s="59">
        <f>+'24-09-006 Ind. P RSH'!O35</f>
        <v>0</v>
      </c>
      <c r="G14" s="59">
        <f>+'24-09-006 Ind. P RSH'!R35</f>
        <v>0</v>
      </c>
      <c r="H14" s="59">
        <f>+'24-09-006 Ind. P RSH'!S35</f>
        <v>0</v>
      </c>
      <c r="I14" s="59">
        <f>+'24-09-006 Ind. P RSH'!T35</f>
        <v>0</v>
      </c>
      <c r="J14" s="59">
        <f>+'24-09-006 Ind. P RSH'!U35</f>
        <v>0</v>
      </c>
      <c r="K14" s="59">
        <f>+'24-09-006 Ind. P RSH'!V35</f>
        <v>0</v>
      </c>
      <c r="L14" s="59">
        <f>+'24-09-006 Ind. P RSH'!W35</f>
        <v>0</v>
      </c>
      <c r="M14" s="59">
        <f>+'24-09-006 Ind. P RSH'!X35</f>
        <v>0</v>
      </c>
      <c r="N14" s="59">
        <f>+'24-09-006 Ind. P RSH'!Y35</f>
        <v>0</v>
      </c>
      <c r="O14" s="59">
        <f>+'24-09-006 Ind. P RSH'!Z35</f>
        <v>0</v>
      </c>
      <c r="P14" s="59">
        <f>+'24-09-006 Ind. P RSH'!AA35</f>
        <v>0</v>
      </c>
      <c r="Q14" s="59">
        <f>+'24-09-006 Ind. P RSH'!AB35</f>
        <v>0</v>
      </c>
      <c r="R14" s="59">
        <f>+'24-09-006 Ind. P RSH'!AC35</f>
        <v>0</v>
      </c>
      <c r="S14" s="59">
        <f>+'24-09-006 Ind. P RSH'!AD35</f>
        <v>0</v>
      </c>
      <c r="T14" s="59">
        <f>+'24-09-006 Ind. P RSH'!AE35</f>
        <v>0</v>
      </c>
      <c r="U14" s="59">
        <f>+'24-09-006 Ind. P RSH'!AF35</f>
        <v>0</v>
      </c>
      <c r="V14" s="59">
        <f>+'24-09-006 Ind. P RSH'!AG35</f>
        <v>0</v>
      </c>
      <c r="W14" s="59">
        <f>+'24-09-006 Ind. P RSH'!AH35</f>
        <v>0</v>
      </c>
      <c r="X14" s="84">
        <f>+'24-09-006 Ind. P RSH'!AI35</f>
        <v>0</v>
      </c>
      <c r="Y14" s="84">
        <f>+'24-09-006 Ind. P RSH'!AJ35</f>
        <v>0</v>
      </c>
    </row>
    <row r="15" spans="1:25" ht="24.75" customHeight="1" x14ac:dyDescent="0.25">
      <c r="A15" s="83" t="s">
        <v>58</v>
      </c>
      <c r="B15" s="59">
        <f>+'24-09-006 Ind. P RSH'!J39</f>
        <v>0</v>
      </c>
      <c r="C15" s="59">
        <f>+'24-09-006 Ind. P RSH'!K39</f>
        <v>0</v>
      </c>
      <c r="D15" s="59">
        <f>+'24-09-006 Ind. P RSH'!M39</f>
        <v>0</v>
      </c>
      <c r="E15" s="59">
        <f>+'24-09-006 Ind. P RSH'!N39</f>
        <v>0</v>
      </c>
      <c r="F15" s="59">
        <f>+'24-09-006 Ind. P RSH'!O39</f>
        <v>0</v>
      </c>
      <c r="G15" s="59">
        <f>+'24-09-006 Ind. P RSH'!R39</f>
        <v>0</v>
      </c>
      <c r="H15" s="59">
        <f>+'24-09-006 Ind. P RSH'!S39</f>
        <v>0</v>
      </c>
      <c r="I15" s="59">
        <f>+'24-09-006 Ind. P RSH'!T39</f>
        <v>0</v>
      </c>
      <c r="J15" s="59">
        <f>+'24-09-006 Ind. P RSH'!U39</f>
        <v>0</v>
      </c>
      <c r="K15" s="59">
        <f>+'24-09-006 Ind. P RSH'!V39</f>
        <v>0</v>
      </c>
      <c r="L15" s="59">
        <f>+'24-09-006 Ind. P RSH'!W39</f>
        <v>0</v>
      </c>
      <c r="M15" s="59">
        <f>+'24-09-006 Ind. P RSH'!X39</f>
        <v>0</v>
      </c>
      <c r="N15" s="59">
        <f>+'24-09-006 Ind. P RSH'!Y39</f>
        <v>0</v>
      </c>
      <c r="O15" s="59">
        <f>+'24-09-006 Ind. P RSH'!Z39</f>
        <v>0</v>
      </c>
      <c r="P15" s="59">
        <f>+'24-09-006 Ind. P RSH'!AA39</f>
        <v>0</v>
      </c>
      <c r="Q15" s="59">
        <f>+'24-09-006 Ind. P RSH'!AB39</f>
        <v>0</v>
      </c>
      <c r="R15" s="59">
        <f>+'24-09-006 Ind. P RSH'!AC39</f>
        <v>0</v>
      </c>
      <c r="S15" s="59">
        <f>+'24-09-006 Ind. P RSH'!AD39</f>
        <v>0</v>
      </c>
      <c r="T15" s="59">
        <f>+'24-09-006 Ind. P RSH'!AE39</f>
        <v>0</v>
      </c>
      <c r="U15" s="59">
        <f>+'24-09-006 Ind. P RSH'!AF39</f>
        <v>0</v>
      </c>
      <c r="V15" s="59">
        <f>+'24-09-006 Ind. P RSH'!AG39</f>
        <v>0</v>
      </c>
      <c r="W15" s="59">
        <f>+'24-09-006 Ind. P RSH'!AH39</f>
        <v>0</v>
      </c>
      <c r="X15" s="84">
        <f>+'24-09-006 Ind. P RSH'!AI39</f>
        <v>0</v>
      </c>
      <c r="Y15" s="84">
        <f>+'24-09-006 Ind. P RSH'!AJ39</f>
        <v>0</v>
      </c>
    </row>
    <row r="16" spans="1:25" ht="24.75" customHeight="1" x14ac:dyDescent="0.25">
      <c r="A16" s="83" t="s">
        <v>60</v>
      </c>
      <c r="B16" s="59">
        <f>+'24-09-006 Ind. P RSH'!J43</f>
        <v>0</v>
      </c>
      <c r="C16" s="59">
        <f>+'24-09-006 Ind. P RSH'!K43</f>
        <v>0</v>
      </c>
      <c r="D16" s="59">
        <f>+'24-09-006 Ind. P RSH'!M43</f>
        <v>0</v>
      </c>
      <c r="E16" s="59">
        <f>+'24-09-006 Ind. P RSH'!N43</f>
        <v>0</v>
      </c>
      <c r="F16" s="59">
        <f>+'24-09-006 Ind. P RSH'!O43</f>
        <v>0</v>
      </c>
      <c r="G16" s="59">
        <f>+'24-09-006 Ind. P RSH'!R43</f>
        <v>0</v>
      </c>
      <c r="H16" s="59">
        <f>+'24-09-006 Ind. P RSH'!S43</f>
        <v>0</v>
      </c>
      <c r="I16" s="59">
        <f>+'24-09-006 Ind. P RSH'!T43</f>
        <v>0</v>
      </c>
      <c r="J16" s="59">
        <f>+'24-09-006 Ind. P RSH'!U43</f>
        <v>0</v>
      </c>
      <c r="K16" s="59">
        <f>+'24-09-006 Ind. P RSH'!V43</f>
        <v>0</v>
      </c>
      <c r="L16" s="59">
        <f>+'24-09-006 Ind. P RSH'!W43</f>
        <v>0</v>
      </c>
      <c r="M16" s="59">
        <f>+'24-09-006 Ind. P RSH'!X43</f>
        <v>0</v>
      </c>
      <c r="N16" s="59">
        <f>+'24-09-006 Ind. P RSH'!Y43</f>
        <v>0</v>
      </c>
      <c r="O16" s="59">
        <f>+'24-09-006 Ind. P RSH'!Z43</f>
        <v>0</v>
      </c>
      <c r="P16" s="59">
        <f>+'24-09-006 Ind. P RSH'!AA43</f>
        <v>0</v>
      </c>
      <c r="Q16" s="59">
        <f>+'24-09-006 Ind. P RSH'!AB43</f>
        <v>0</v>
      </c>
      <c r="R16" s="59">
        <f>+'24-09-006 Ind. P RSH'!AC43</f>
        <v>0</v>
      </c>
      <c r="S16" s="59">
        <f>+'24-09-006 Ind. P RSH'!AD43</f>
        <v>0</v>
      </c>
      <c r="T16" s="59">
        <f>+'24-09-006 Ind. P RSH'!AE43</f>
        <v>0</v>
      </c>
      <c r="U16" s="59">
        <f>+'24-09-006 Ind. P RSH'!AF43</f>
        <v>0</v>
      </c>
      <c r="V16" s="59">
        <f>+'24-09-006 Ind. P RSH'!AG43</f>
        <v>0</v>
      </c>
      <c r="W16" s="59">
        <f>+'24-09-006 Ind. P RSH'!AH43</f>
        <v>0</v>
      </c>
      <c r="X16" s="84">
        <f>+'24-09-006 Ind. P RSH'!AI43</f>
        <v>0</v>
      </c>
      <c r="Y16" s="84">
        <f>+'24-09-006 Ind. P RSH'!AJ43</f>
        <v>0</v>
      </c>
    </row>
    <row r="17" spans="1:25" ht="24.75" customHeight="1" x14ac:dyDescent="0.25">
      <c r="A17" s="83" t="s">
        <v>62</v>
      </c>
      <c r="B17" s="59">
        <f>+'24-09-006 Ind. P RSH'!J47</f>
        <v>350000</v>
      </c>
      <c r="C17" s="59">
        <f>+'24-09-006 Ind. P RSH'!K47</f>
        <v>81027</v>
      </c>
      <c r="D17" s="59">
        <f>+'24-09-006 Ind. P RSH'!M47</f>
        <v>0</v>
      </c>
      <c r="E17" s="59">
        <f>+'24-09-006 Ind. P RSH'!N47</f>
        <v>0</v>
      </c>
      <c r="F17" s="59">
        <f>+'24-09-006 Ind. P RSH'!O47</f>
        <v>0</v>
      </c>
      <c r="G17" s="59">
        <f>+'24-09-006 Ind. P RSH'!R47</f>
        <v>0</v>
      </c>
      <c r="H17" s="59">
        <f>+'24-09-006 Ind. P RSH'!S47</f>
        <v>0</v>
      </c>
      <c r="I17" s="59">
        <f>+'24-09-006 Ind. P RSH'!T47</f>
        <v>81027</v>
      </c>
      <c r="J17" s="59">
        <f>+'24-09-006 Ind. P RSH'!U47</f>
        <v>81027</v>
      </c>
      <c r="K17" s="59">
        <f>+'24-09-006 Ind. P RSH'!V47</f>
        <v>0</v>
      </c>
      <c r="L17" s="59">
        <f>+'24-09-006 Ind. P RSH'!W47</f>
        <v>0</v>
      </c>
      <c r="M17" s="59">
        <f>+'24-09-006 Ind. P RSH'!X47</f>
        <v>0</v>
      </c>
      <c r="N17" s="59">
        <f>+'24-09-006 Ind. P RSH'!Y47</f>
        <v>0</v>
      </c>
      <c r="O17" s="59">
        <f>+'24-09-006 Ind. P RSH'!Z47</f>
        <v>0</v>
      </c>
      <c r="P17" s="59">
        <f>+'24-09-006 Ind. P RSH'!AA47</f>
        <v>0</v>
      </c>
      <c r="Q17" s="59">
        <f>+'24-09-006 Ind. P RSH'!AB47</f>
        <v>0</v>
      </c>
      <c r="R17" s="59">
        <f>+'24-09-006 Ind. P RSH'!AC47</f>
        <v>0</v>
      </c>
      <c r="S17" s="59">
        <f>+'24-09-006 Ind. P RSH'!AD47</f>
        <v>0</v>
      </c>
      <c r="T17" s="59">
        <f>+'24-09-006 Ind. P RSH'!AE47</f>
        <v>0</v>
      </c>
      <c r="U17" s="59">
        <f>+'24-09-006 Ind. P RSH'!AF47</f>
        <v>0</v>
      </c>
      <c r="V17" s="59">
        <f>+'24-09-006 Ind. P RSH'!AG47</f>
        <v>0</v>
      </c>
      <c r="W17" s="59">
        <f>+'24-09-006 Ind. P RSH'!AH47</f>
        <v>81027</v>
      </c>
      <c r="X17" s="84">
        <f>+'24-09-006 Ind. P RSH'!AI47</f>
        <v>0.23150571428571429</v>
      </c>
      <c r="Y17" s="84">
        <f>+'24-09-006 Ind. P RSH'!AJ44</f>
        <v>0</v>
      </c>
    </row>
    <row r="18" spans="1:25" ht="24.75" customHeight="1" x14ac:dyDescent="0.25">
      <c r="A18" s="83" t="s">
        <v>64</v>
      </c>
      <c r="B18" s="59">
        <f>+'24-09-006 Ind. P RSH'!J51</f>
        <v>0</v>
      </c>
      <c r="C18" s="59">
        <f>+'24-09-006 Ind. P RSH'!K51</f>
        <v>0</v>
      </c>
      <c r="D18" s="59">
        <f>+'24-09-006 Ind. P RSH'!M51</f>
        <v>0</v>
      </c>
      <c r="E18" s="59">
        <f>+'24-09-006 Ind. P RSH'!N51</f>
        <v>0</v>
      </c>
      <c r="F18" s="59">
        <f>+'24-09-006 Ind. P RSH'!O51</f>
        <v>0</v>
      </c>
      <c r="G18" s="59">
        <f>+'24-09-006 Ind. P RSH'!R51</f>
        <v>0</v>
      </c>
      <c r="H18" s="59">
        <f>+'24-09-006 Ind. P RSH'!S51</f>
        <v>0</v>
      </c>
      <c r="I18" s="59">
        <f>+'24-09-006 Ind. P RSH'!T51</f>
        <v>0</v>
      </c>
      <c r="J18" s="59">
        <f>+'24-09-006 Ind. P RSH'!U51</f>
        <v>0</v>
      </c>
      <c r="K18" s="59">
        <f>+'24-09-006 Ind. P RSH'!V51</f>
        <v>0</v>
      </c>
      <c r="L18" s="59">
        <f>+'24-09-006 Ind. P RSH'!W51</f>
        <v>0</v>
      </c>
      <c r="M18" s="59">
        <f>+'24-09-006 Ind. P RSH'!X51</f>
        <v>0</v>
      </c>
      <c r="N18" s="59">
        <f>+'24-09-006 Ind. P RSH'!Y51</f>
        <v>0</v>
      </c>
      <c r="O18" s="59">
        <f>+'24-09-006 Ind. P RSH'!Z51</f>
        <v>0</v>
      </c>
      <c r="P18" s="59">
        <f>+'24-09-006 Ind. P RSH'!AA51</f>
        <v>0</v>
      </c>
      <c r="Q18" s="59">
        <f>+'24-09-006 Ind. P RSH'!AB51</f>
        <v>0</v>
      </c>
      <c r="R18" s="59">
        <f>+'24-09-006 Ind. P RSH'!AC51</f>
        <v>0</v>
      </c>
      <c r="S18" s="59">
        <f>+'24-09-006 Ind. P RSH'!AD51</f>
        <v>0</v>
      </c>
      <c r="T18" s="59">
        <f>+'24-09-006 Ind. P RSH'!AE51</f>
        <v>0</v>
      </c>
      <c r="U18" s="59">
        <f>+'24-09-006 Ind. P RSH'!AF51</f>
        <v>0</v>
      </c>
      <c r="V18" s="59">
        <f>+'24-09-006 Ind. P RSH'!AG51</f>
        <v>0</v>
      </c>
      <c r="W18" s="59">
        <f>+'24-09-006 Ind. P RSH'!AH51</f>
        <v>0</v>
      </c>
      <c r="X18" s="84">
        <f>+'24-09-006 Ind. P RSH'!AI51</f>
        <v>0</v>
      </c>
      <c r="Y18" s="84">
        <f>+'24-09-006 Ind. P RSH'!AJ51</f>
        <v>0</v>
      </c>
    </row>
    <row r="19" spans="1:25" ht="24.75" customHeight="1" x14ac:dyDescent="0.25">
      <c r="A19" s="83" t="s">
        <v>66</v>
      </c>
      <c r="B19" s="59">
        <f>+'24-09-006 Ind. P RSH'!J55</f>
        <v>0</v>
      </c>
      <c r="C19" s="59">
        <f>+'24-09-006 Ind. P RSH'!K55</f>
        <v>0</v>
      </c>
      <c r="D19" s="59">
        <f>+'24-09-006 Ind. P RSH'!M55</f>
        <v>0</v>
      </c>
      <c r="E19" s="59">
        <f>+'24-09-006 Ind. P RSH'!N55</f>
        <v>0</v>
      </c>
      <c r="F19" s="59">
        <f>+'24-09-006 Ind. P RSH'!O55</f>
        <v>0</v>
      </c>
      <c r="G19" s="59">
        <f>+'24-09-006 Ind. P RSH'!R55</f>
        <v>0</v>
      </c>
      <c r="H19" s="59">
        <f>+'24-09-006 Ind. P RSH'!S55</f>
        <v>0</v>
      </c>
      <c r="I19" s="59">
        <f>+'24-09-006 Ind. P RSH'!T55</f>
        <v>0</v>
      </c>
      <c r="J19" s="59">
        <f>+'24-09-006 Ind. P RSH'!U55</f>
        <v>0</v>
      </c>
      <c r="K19" s="59">
        <f>+'24-09-006 Ind. P RSH'!V55</f>
        <v>0</v>
      </c>
      <c r="L19" s="59">
        <f>+'24-09-006 Ind. P RSH'!W55</f>
        <v>0</v>
      </c>
      <c r="M19" s="59">
        <f>+'24-09-006 Ind. P RSH'!X55</f>
        <v>0</v>
      </c>
      <c r="N19" s="59">
        <f>+'24-09-006 Ind. P RSH'!Y55</f>
        <v>0</v>
      </c>
      <c r="O19" s="59">
        <f>+'24-09-006 Ind. P RSH'!Z55</f>
        <v>0</v>
      </c>
      <c r="P19" s="59">
        <f>+'24-09-006 Ind. P RSH'!AA55</f>
        <v>0</v>
      </c>
      <c r="Q19" s="59">
        <f>+'24-09-006 Ind. P RSH'!AB55</f>
        <v>0</v>
      </c>
      <c r="R19" s="59">
        <f>+'24-09-006 Ind. P RSH'!AC55</f>
        <v>0</v>
      </c>
      <c r="S19" s="59">
        <f>+'24-09-006 Ind. P RSH'!AD55</f>
        <v>0</v>
      </c>
      <c r="T19" s="59">
        <f>+'24-09-006 Ind. P RSH'!AE55</f>
        <v>0</v>
      </c>
      <c r="U19" s="59">
        <f>+'24-09-006 Ind. P RSH'!AF55</f>
        <v>0</v>
      </c>
      <c r="V19" s="59">
        <f>+'24-09-006 Ind. P RSH'!AG55</f>
        <v>0</v>
      </c>
      <c r="W19" s="59">
        <f>+'24-09-006 Ind. P RSH'!AH55</f>
        <v>0</v>
      </c>
      <c r="X19" s="84">
        <f>+'24-09-006 Ind. P RSH'!AI55</f>
        <v>0</v>
      </c>
      <c r="Y19" s="84">
        <f>+'24-09-006 Ind. P RSH'!AJ55</f>
        <v>0</v>
      </c>
    </row>
    <row r="20" spans="1:25" ht="24.75" customHeight="1" x14ac:dyDescent="0.25">
      <c r="A20" s="85" t="s">
        <v>68</v>
      </c>
      <c r="B20" s="59">
        <f>+'24-09-006 Ind. P RSH'!J59</f>
        <v>900000</v>
      </c>
      <c r="C20" s="59">
        <f>+'24-09-006 Ind. P RSH'!K59</f>
        <v>130681</v>
      </c>
      <c r="D20" s="59">
        <f>+'24-09-006 Ind. P RSH'!M59</f>
        <v>0</v>
      </c>
      <c r="E20" s="59">
        <f>+'24-09-006 Ind. P RSH'!N59</f>
        <v>0</v>
      </c>
      <c r="F20" s="59">
        <f>+'24-09-006 Ind. P RSH'!O59</f>
        <v>0</v>
      </c>
      <c r="G20" s="59">
        <f>+'24-09-006 Ind. P RSH'!R59</f>
        <v>0</v>
      </c>
      <c r="H20" s="59">
        <f>+'24-09-006 Ind. P RSH'!S59</f>
        <v>0</v>
      </c>
      <c r="I20" s="59">
        <f>+'24-09-006 Ind. P RSH'!T59</f>
        <v>130681</v>
      </c>
      <c r="J20" s="59">
        <f>+'24-09-006 Ind. P RSH'!U59</f>
        <v>130681</v>
      </c>
      <c r="K20" s="59">
        <f>+'24-09-006 Ind. P RSH'!V59</f>
        <v>0</v>
      </c>
      <c r="L20" s="59">
        <f>+'24-09-006 Ind. P RSH'!W59</f>
        <v>0</v>
      </c>
      <c r="M20" s="59">
        <f>+'24-09-006 Ind. P RSH'!X59</f>
        <v>0</v>
      </c>
      <c r="N20" s="59">
        <f>+'24-09-006 Ind. P RSH'!Y59</f>
        <v>0</v>
      </c>
      <c r="O20" s="59">
        <f>+'24-09-006 Ind. P RSH'!Z59</f>
        <v>0</v>
      </c>
      <c r="P20" s="59">
        <f>+'24-09-006 Ind. P RSH'!AA59</f>
        <v>0</v>
      </c>
      <c r="Q20" s="59">
        <f>+'24-09-006 Ind. P RSH'!AB59</f>
        <v>0</v>
      </c>
      <c r="R20" s="59">
        <f>+'24-09-006 Ind. P RSH'!AC59</f>
        <v>0</v>
      </c>
      <c r="S20" s="59">
        <f>+'24-09-006 Ind. P RSH'!AD59</f>
        <v>0</v>
      </c>
      <c r="T20" s="59">
        <f>+'24-09-006 Ind. P RSH'!AE59</f>
        <v>0</v>
      </c>
      <c r="U20" s="59">
        <f>+'24-09-006 Ind. P RSH'!AF59</f>
        <v>0</v>
      </c>
      <c r="V20" s="59">
        <f>+'24-09-006 Ind. P RSH'!AG59</f>
        <v>0</v>
      </c>
      <c r="W20" s="59">
        <f>+'24-09-006 Ind. P RSH'!AH59</f>
        <v>130681</v>
      </c>
      <c r="X20" s="84">
        <f>+'24-09-006 Ind. P RSH'!AI59</f>
        <v>0.14520111111111111</v>
      </c>
      <c r="Y20" s="84">
        <f>+'24-09-006 Ind. P RSH'!AJ59</f>
        <v>9.9849108124990893E-4</v>
      </c>
    </row>
    <row r="21" spans="1:25" ht="24.75" customHeight="1" x14ac:dyDescent="0.25">
      <c r="A21" s="85" t="s">
        <v>70</v>
      </c>
      <c r="B21" s="59">
        <f>+'24-09-006 Ind. P RSH'!J63</f>
        <v>0</v>
      </c>
      <c r="C21" s="59">
        <f>+'24-09-006 Ind. P RSH'!K63</f>
        <v>0</v>
      </c>
      <c r="D21" s="59">
        <f>+'24-09-006 Ind. P RSH'!M63</f>
        <v>0</v>
      </c>
      <c r="E21" s="59">
        <f>+'24-09-006 Ind. P RSH'!N63</f>
        <v>0</v>
      </c>
      <c r="F21" s="59">
        <f>+'24-09-006 Ind. P RSH'!O63</f>
        <v>0</v>
      </c>
      <c r="G21" s="59">
        <f>+'24-09-006 Ind. P RSH'!R63</f>
        <v>0</v>
      </c>
      <c r="H21" s="59">
        <f>+'24-09-006 Ind. P RSH'!S63</f>
        <v>0</v>
      </c>
      <c r="I21" s="59">
        <f>+'24-09-006 Ind. P RSH'!T63</f>
        <v>0</v>
      </c>
      <c r="J21" s="59">
        <f>+'24-09-006 Ind. P RSH'!U63</f>
        <v>0</v>
      </c>
      <c r="K21" s="59">
        <f>+'24-09-006 Ind. P RSH'!V63</f>
        <v>0</v>
      </c>
      <c r="L21" s="59">
        <f>+'24-09-006 Ind. P RSH'!W63</f>
        <v>0</v>
      </c>
      <c r="M21" s="59">
        <f>+'24-09-006 Ind. P RSH'!X63</f>
        <v>0</v>
      </c>
      <c r="N21" s="59">
        <f>+'24-09-006 Ind. P RSH'!Y63</f>
        <v>0</v>
      </c>
      <c r="O21" s="59">
        <f>+'24-09-006 Ind. P RSH'!Z63</f>
        <v>0</v>
      </c>
      <c r="P21" s="59">
        <f>+'24-09-006 Ind. P RSH'!AA63</f>
        <v>0</v>
      </c>
      <c r="Q21" s="59">
        <f>+'24-09-006 Ind. P RSH'!AB63</f>
        <v>0</v>
      </c>
      <c r="R21" s="59">
        <f>+'24-09-006 Ind. P RSH'!AC63</f>
        <v>0</v>
      </c>
      <c r="S21" s="59">
        <f>+'24-09-006 Ind. P RSH'!AD63</f>
        <v>0</v>
      </c>
      <c r="T21" s="59">
        <f>+'24-09-006 Ind. P RSH'!AE63</f>
        <v>0</v>
      </c>
      <c r="U21" s="59">
        <f>+'24-09-006 Ind. P RSH'!AF63</f>
        <v>0</v>
      </c>
      <c r="V21" s="59">
        <f>+'24-09-006 Ind. P RSH'!AG63</f>
        <v>0</v>
      </c>
      <c r="W21" s="59">
        <f>+'24-09-006 Ind. P RSH'!AH63</f>
        <v>0</v>
      </c>
      <c r="X21" s="84">
        <f>+'24-09-006 Ind. P RSH'!AI63</f>
        <v>0</v>
      </c>
      <c r="Y21" s="84">
        <f>+'24-09-006 Ind. P RSH'!AJ63</f>
        <v>0</v>
      </c>
    </row>
    <row r="22" spans="1:25" ht="24.75" customHeight="1" x14ac:dyDescent="0.25">
      <c r="A22" s="85" t="s">
        <v>92</v>
      </c>
      <c r="B22" s="59">
        <f>+'24-09-006 Ind. P RSH'!J67</f>
        <v>0</v>
      </c>
      <c r="C22" s="59">
        <f>+'24-09-006 Ind. P RSH'!K67</f>
        <v>0</v>
      </c>
      <c r="D22" s="59">
        <f>+'24-09-006 Ind. P RSH'!M64</f>
        <v>0</v>
      </c>
      <c r="E22" s="59">
        <f>+'24-09-006 Ind. P RSH'!N64</f>
        <v>0</v>
      </c>
      <c r="F22" s="59">
        <f>+'24-09-006 Ind. P RSH'!O64</f>
        <v>0</v>
      </c>
      <c r="G22" s="59">
        <f>+'24-09-006 Ind. P RSH'!R64</f>
        <v>0</v>
      </c>
      <c r="H22" s="59">
        <f>+'24-09-006 Ind. P RSH'!S64</f>
        <v>0</v>
      </c>
      <c r="I22" s="59">
        <f>+'24-09-006 Ind. P RSH'!T64</f>
        <v>0</v>
      </c>
      <c r="J22" s="59">
        <f>+'24-09-006 Ind. P RSH'!U67</f>
        <v>0</v>
      </c>
      <c r="K22" s="59">
        <f>+'24-09-006 Ind. P RSH'!V64</f>
        <v>0</v>
      </c>
      <c r="L22" s="59">
        <f>+'24-09-006 Ind. P RSH'!W64</f>
        <v>0</v>
      </c>
      <c r="M22" s="59">
        <f>+'24-09-006 Ind. P RSH'!X64</f>
        <v>0</v>
      </c>
      <c r="N22" s="59">
        <f>+'24-09-006 Ind. P RSH'!Y67</f>
        <v>0</v>
      </c>
      <c r="O22" s="59">
        <f>+'24-09-006 Ind. P RSH'!Z64</f>
        <v>0</v>
      </c>
      <c r="P22" s="59">
        <f>+'24-09-006 Ind. P RSH'!AA64</f>
        <v>0</v>
      </c>
      <c r="Q22" s="59">
        <f>+'24-09-006 Ind. P RSH'!AB64</f>
        <v>0</v>
      </c>
      <c r="R22" s="59">
        <f>+'24-09-006 Ind. P RSH'!AC67</f>
        <v>0</v>
      </c>
      <c r="S22" s="59">
        <f>+'24-09-006 Ind. P RSH'!AD64</f>
        <v>0</v>
      </c>
      <c r="T22" s="59">
        <f>+'24-09-006 Ind. P RSH'!AE64</f>
        <v>0</v>
      </c>
      <c r="U22" s="59">
        <f>+'24-09-006 Ind. P RSH'!AF64</f>
        <v>0</v>
      </c>
      <c r="V22" s="59">
        <f>+'24-09-006 Ind. P RSH'!AG67</f>
        <v>0</v>
      </c>
      <c r="W22" s="59">
        <f>+'24-09-006 Ind. P RSH'!AH67</f>
        <v>0</v>
      </c>
      <c r="X22" s="84">
        <f>+'24-09-006 Ind. P RSH'!AI67</f>
        <v>0</v>
      </c>
      <c r="Y22" s="84">
        <f>+'24-09-006 Ind. P RSH'!AJ67</f>
        <v>0</v>
      </c>
    </row>
    <row r="23" spans="1:25" ht="24.75" customHeight="1" x14ac:dyDescent="0.25">
      <c r="A23" s="85" t="s">
        <v>72</v>
      </c>
      <c r="B23" s="59">
        <f>+'24-09-006 Ind. P RSH'!J71</f>
        <v>0</v>
      </c>
      <c r="C23" s="59">
        <f>+'24-09-006 Ind. P RSH'!K71</f>
        <v>0</v>
      </c>
      <c r="D23" s="59">
        <f>+'24-09-006 Ind. P RSH'!M71</f>
        <v>0</v>
      </c>
      <c r="E23" s="59">
        <f>+'24-09-006 Ind. P RSH'!N71</f>
        <v>0</v>
      </c>
      <c r="F23" s="59">
        <f>+'24-09-006 Ind. P RSH'!O71</f>
        <v>0</v>
      </c>
      <c r="G23" s="59">
        <f>+'24-09-006 Ind. P RSH'!R71</f>
        <v>0</v>
      </c>
      <c r="H23" s="59">
        <f>+'24-09-006 Ind. P RSH'!S71</f>
        <v>0</v>
      </c>
      <c r="I23" s="59">
        <f>+'24-09-006 Ind. P RSH'!T71</f>
        <v>0</v>
      </c>
      <c r="J23" s="59">
        <f>+'24-09-006 Ind. P RSH'!U71</f>
        <v>0</v>
      </c>
      <c r="K23" s="59">
        <f>+'24-09-006 Ind. P RSH'!V71</f>
        <v>0</v>
      </c>
      <c r="L23" s="59">
        <f>+'24-09-006 Ind. P RSH'!W71</f>
        <v>0</v>
      </c>
      <c r="M23" s="59">
        <f>+'24-09-006 Ind. P RSH'!X71</f>
        <v>0</v>
      </c>
      <c r="N23" s="59">
        <f>+'24-09-006 Ind. P RSH'!Y71</f>
        <v>0</v>
      </c>
      <c r="O23" s="59">
        <f>+'24-09-006 Ind. P RSH'!Z71</f>
        <v>0</v>
      </c>
      <c r="P23" s="59">
        <f>+'24-09-006 Ind. P RSH'!AA71</f>
        <v>0</v>
      </c>
      <c r="Q23" s="59">
        <f>+'24-09-006 Ind. P RSH'!AB71</f>
        <v>0</v>
      </c>
      <c r="R23" s="59">
        <f>+'24-09-006 Ind. P RSH'!AC71</f>
        <v>0</v>
      </c>
      <c r="S23" s="59">
        <f>+'24-09-006 Ind. P RSH'!AD71</f>
        <v>0</v>
      </c>
      <c r="T23" s="59">
        <f>+'24-09-006 Ind. P RSH'!AE71</f>
        <v>0</v>
      </c>
      <c r="U23" s="59">
        <f>+'24-09-006 Ind. P RSH'!AF71</f>
        <v>0</v>
      </c>
      <c r="V23" s="59">
        <f>+'24-09-006 Ind. P RSH'!AG71</f>
        <v>0</v>
      </c>
      <c r="W23" s="59">
        <f>+'24-09-006 Ind. P RSH'!AH71</f>
        <v>0</v>
      </c>
      <c r="X23" s="84">
        <f>+'24-09-006 Ind. P RSH'!AI71</f>
        <v>0</v>
      </c>
      <c r="Y23" s="84">
        <f>+'24-09-006 Ind. P RSH'!AJ71</f>
        <v>0</v>
      </c>
    </row>
    <row r="24" spans="1:25" ht="24.75" customHeight="1" x14ac:dyDescent="0.25">
      <c r="A24" s="86" t="s">
        <v>74</v>
      </c>
      <c r="B24" s="59">
        <f>+'24-09-006 Ind. P RSH'!J78</f>
        <v>1690254349</v>
      </c>
      <c r="C24" s="59">
        <f>+'24-09-006 Ind. P RSH'!K78</f>
        <v>1399090366</v>
      </c>
      <c r="D24" s="59">
        <f>+'24-09-006 Ind. P RSH'!M78</f>
        <v>0</v>
      </c>
      <c r="E24" s="59">
        <f>+'24-09-006 Ind. P RSH'!N78</f>
        <v>0</v>
      </c>
      <c r="F24" s="59">
        <f>+'24-09-006 Ind. P RSH'!O78</f>
        <v>0</v>
      </c>
      <c r="G24" s="59">
        <f>+'24-09-006 Ind. P RSH'!R78</f>
        <v>21527611</v>
      </c>
      <c r="H24" s="59">
        <f>+'24-09-006 Ind. P RSH'!S78</f>
        <v>76177050</v>
      </c>
      <c r="I24" s="59">
        <f>+'24-09-006 Ind. P RSH'!T78</f>
        <v>32717755</v>
      </c>
      <c r="J24" s="59">
        <f>+'24-09-006 Ind. P RSH'!U78</f>
        <v>130422416</v>
      </c>
      <c r="K24" s="59">
        <f>+'24-09-006 Ind. P RSH'!V78</f>
        <v>0</v>
      </c>
      <c r="L24" s="59">
        <f>+'24-09-006 Ind. P RSH'!W78</f>
        <v>0</v>
      </c>
      <c r="M24" s="59">
        <f>+'24-09-006 Ind. P RSH'!X78</f>
        <v>0</v>
      </c>
      <c r="N24" s="59">
        <f>+'24-09-006 Ind. P RSH'!Y78</f>
        <v>0</v>
      </c>
      <c r="O24" s="59">
        <f>+'24-09-006 Ind. P RSH'!Z78</f>
        <v>0</v>
      </c>
      <c r="P24" s="59">
        <f>+'24-09-006 Ind. P RSH'!AA78</f>
        <v>0</v>
      </c>
      <c r="Q24" s="59">
        <f>+'24-09-006 Ind. P RSH'!AB78</f>
        <v>0</v>
      </c>
      <c r="R24" s="59">
        <f>+'24-09-006 Ind. P RSH'!AC78</f>
        <v>0</v>
      </c>
      <c r="S24" s="59">
        <f>+'24-09-006 Ind. P RSH'!AD78</f>
        <v>0</v>
      </c>
      <c r="T24" s="59">
        <f>+'24-09-006 Ind. P RSH'!AE78</f>
        <v>0</v>
      </c>
      <c r="U24" s="59">
        <f>+'24-09-006 Ind. P RSH'!AF78</f>
        <v>0</v>
      </c>
      <c r="V24" s="59">
        <f>+'24-09-006 Ind. P RSH'!AG78</f>
        <v>0</v>
      </c>
      <c r="W24" s="59">
        <f>+'24-09-006 Ind. P RSH'!AH78</f>
        <v>130422416</v>
      </c>
      <c r="X24" s="84">
        <f>+'24-09-006 Ind. P RSH'!AI78</f>
        <v>7.7161414243460708E-2</v>
      </c>
      <c r="Y24" s="84">
        <f>+'24-09-006 Ind. P RSH'!AJ78</f>
        <v>0.99651532488323047</v>
      </c>
    </row>
    <row r="25" spans="1:25" ht="34.5" customHeight="1" x14ac:dyDescent="0.25">
      <c r="A25" s="87" t="str">
        <f>"TOTAL ASIG."&amp;" "&amp;$A$5</f>
        <v>TOTAL ASIG. 24-09-006 "Programa de Apoyo a la Selección de Beneficios Sociales"</v>
      </c>
      <c r="B25" s="65">
        <f>SUM(B8:B24)</f>
        <v>1692430000</v>
      </c>
      <c r="C25" s="65">
        <f t="shared" ref="C25:V25" si="0">SUM(C8:C24)</f>
        <v>1399572086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21527611</v>
      </c>
      <c r="H25" s="65">
        <f t="shared" si="0"/>
        <v>76228352</v>
      </c>
      <c r="I25" s="65">
        <f t="shared" si="0"/>
        <v>33122522</v>
      </c>
      <c r="J25" s="65">
        <f t="shared" si="0"/>
        <v>130878485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130878485</v>
      </c>
      <c r="X25" s="88">
        <f>+'24-09-006 Ind. P RSH'!AI79</f>
        <v>7.7331697618217593E-2</v>
      </c>
      <c r="Y25" s="88">
        <f>'24-09-006 Ind. P RSH'!AJ79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262"/>
  <sheetViews>
    <sheetView topLeftCell="G1" zoomScale="80" zoomScaleNormal="80" workbookViewId="0">
      <pane ySplit="7" topLeftCell="A231" activePane="bottomLeft" state="frozen"/>
      <selection activeCell="L80" sqref="L80"/>
      <selection pane="bottomLeft" activeCell="AH246" sqref="AH246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1.5703125" style="68" bestFit="1" customWidth="1"/>
    <col min="5" max="5" width="23" style="6" customWidth="1"/>
    <col min="6" max="6" width="27.85546875" style="6" bestFit="1" customWidth="1"/>
    <col min="7" max="7" width="13.28515625" style="68" bestFit="1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9.28515625" style="6" bestFit="1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2.85546875" style="71" customWidth="1" outlineLevel="1"/>
    <col min="19" max="19" width="12" style="71" customWidth="1" outlineLevel="1"/>
    <col min="20" max="20" width="15" style="71" customWidth="1" outlineLevel="1"/>
    <col min="21" max="21" width="17.140625" style="71" customWidth="1"/>
    <col min="22" max="24" width="20.7109375" style="71" hidden="1" customWidth="1" outlineLevel="1"/>
    <col min="25" max="25" width="16.5703125" style="71" customWidth="1" collapsed="1"/>
    <col min="26" max="28" width="20.7109375" style="71" hidden="1" customWidth="1" outlineLevel="1"/>
    <col min="29" max="29" width="14.140625" style="71" customWidth="1" collapsed="1"/>
    <col min="30" max="32" width="20.7109375" style="71" hidden="1" customWidth="1" outlineLevel="1"/>
    <col min="33" max="33" width="17.140625" style="71" customWidth="1" collapsed="1"/>
    <col min="34" max="34" width="16.5703125" style="71" customWidth="1"/>
    <col min="35" max="35" width="14.4257812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customHeight="1" outlineLevel="1" x14ac:dyDescent="0.2">
      <c r="A9" s="25">
        <v>1</v>
      </c>
      <c r="B9" s="25"/>
      <c r="C9" s="45" t="s">
        <v>100</v>
      </c>
      <c r="D9" s="102">
        <v>45741</v>
      </c>
      <c r="E9" s="26" t="s">
        <v>98</v>
      </c>
      <c r="F9" s="20" t="s">
        <v>103</v>
      </c>
      <c r="G9" s="20" t="s">
        <v>102</v>
      </c>
      <c r="H9" s="27"/>
      <c r="I9" s="27"/>
      <c r="J9" s="28">
        <v>90870000</v>
      </c>
      <c r="K9" s="29">
        <v>3290000</v>
      </c>
      <c r="L9" s="26" t="s">
        <v>101</v>
      </c>
      <c r="M9" s="30"/>
      <c r="N9" s="30"/>
      <c r="O9" s="30"/>
      <c r="P9" s="26"/>
      <c r="Q9" s="26"/>
      <c r="R9" s="30"/>
      <c r="S9" s="30"/>
      <c r="T9" s="30">
        <v>3290000</v>
      </c>
      <c r="U9" s="19">
        <f>SUM(R9:T9)</f>
        <v>3290000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3290000</v>
      </c>
      <c r="AI9" s="31">
        <f>IF(ISERROR(AH9/J9),0,AH9/J9)</f>
        <v>3.6205568394409596E-2</v>
      </c>
      <c r="AJ9" s="32">
        <f>IF(ISERROR(AH9/$AH$243),"-",AH9/$AH$243)</f>
        <v>7.5549171867408125E-3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customHeight="1" outlineLevel="1" x14ac:dyDescent="0.2">
      <c r="A10" s="25">
        <v>2</v>
      </c>
      <c r="B10" s="25"/>
      <c r="C10" s="45" t="s">
        <v>104</v>
      </c>
      <c r="D10" s="102">
        <v>45723</v>
      </c>
      <c r="E10" s="26" t="s">
        <v>99</v>
      </c>
      <c r="F10" s="20" t="s">
        <v>103</v>
      </c>
      <c r="G10" s="20" t="s">
        <v>102</v>
      </c>
      <c r="H10" s="27"/>
      <c r="I10" s="27"/>
      <c r="J10" s="28"/>
      <c r="K10" s="29">
        <v>4800000</v>
      </c>
      <c r="L10" s="26" t="s">
        <v>101</v>
      </c>
      <c r="M10" s="30"/>
      <c r="N10" s="30"/>
      <c r="O10" s="30"/>
      <c r="P10" s="26"/>
      <c r="Q10" s="26"/>
      <c r="R10" s="30"/>
      <c r="S10" s="30"/>
      <c r="T10" s="30">
        <v>4800000</v>
      </c>
      <c r="U10" s="19">
        <f>SUM(R10:T10)</f>
        <v>4800000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4800000</v>
      </c>
      <c r="AI10" s="31">
        <f>IF(ISERROR(AH10/J10),0,AH10/J10)</f>
        <v>0</v>
      </c>
      <c r="AJ10" s="31">
        <f>IF(ISERROR(AH10/$AH$243),"-",AH10/$AH$243)</f>
        <v>1.1022371579439484E-2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90870000</v>
      </c>
      <c r="K11" s="34">
        <f>SUM(K9:K10)</f>
        <v>8090000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8090000</v>
      </c>
      <c r="U11" s="34">
        <f t="shared" si="0"/>
        <v>8090000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8090000</v>
      </c>
      <c r="AI11" s="38">
        <f>IF(ISERROR(AH11/J11),0,AH11/J11)</f>
        <v>8.9028282161329367E-2</v>
      </c>
      <c r="AJ11" s="38">
        <f>IF(ISERROR(AH11/$AH$243),0,AH11/$AH$243)</f>
        <v>1.8577288766180297E-2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>
        <v>122290000</v>
      </c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>
        <f>IF(ISERROR(AH13/$AH$243),"-",AH13/$AH$243)</f>
        <v>0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>
        <f>IF(ISERROR(AH14/$AH$243),"-",AH14/$AH$243)</f>
        <v>0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122290000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IF(ISERROR(AH15/$AH$243),0,AH15/$AH$243)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>
        <v>128540000</v>
      </c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IF(ISERROR(AH17/$AH$243),"-",AH17/$AH$243)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IF(ISERROR(AH18/$AH$243),"-",AH18/$AH$243)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128540000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IF(ISERROR(AH19/$AH$243),0,AH19/$AH$243)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customHeight="1" outlineLevel="1" x14ac:dyDescent="0.2">
      <c r="A21" s="25">
        <v>1</v>
      </c>
      <c r="B21" s="25"/>
      <c r="C21" s="45" t="s">
        <v>120</v>
      </c>
      <c r="D21" s="102">
        <v>45721</v>
      </c>
      <c r="E21" s="26" t="s">
        <v>105</v>
      </c>
      <c r="F21" s="20" t="s">
        <v>103</v>
      </c>
      <c r="G21" s="20" t="s">
        <v>102</v>
      </c>
      <c r="H21" s="27"/>
      <c r="I21" s="27"/>
      <c r="J21" s="28">
        <v>254780000</v>
      </c>
      <c r="K21" s="29">
        <v>5460000</v>
      </c>
      <c r="L21" s="26" t="s">
        <v>101</v>
      </c>
      <c r="M21" s="30"/>
      <c r="N21" s="30"/>
      <c r="O21" s="30"/>
      <c r="P21" s="26"/>
      <c r="Q21" s="26"/>
      <c r="R21" s="30"/>
      <c r="S21" s="30"/>
      <c r="T21" s="29">
        <v>5460000</v>
      </c>
      <c r="U21" s="19">
        <f>SUM(R21:T21)</f>
        <v>5460000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5460000</v>
      </c>
      <c r="AI21" s="31">
        <f>IF(ISERROR(AH21/J21),0,AH21/J21)</f>
        <v>2.1430253552084153E-2</v>
      </c>
      <c r="AJ21" s="31">
        <f>IF(ISERROR(AH21/$AH$243),"-",AH21/$AH$243)</f>
        <v>1.2537947671612412E-2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customHeight="1" outlineLevel="1" x14ac:dyDescent="0.2">
      <c r="A22" s="25">
        <v>2</v>
      </c>
      <c r="B22" s="25"/>
      <c r="C22" s="45"/>
      <c r="D22" s="102"/>
      <c r="E22" s="26" t="s">
        <v>106</v>
      </c>
      <c r="F22" s="20" t="s">
        <v>103</v>
      </c>
      <c r="G22" s="20" t="s">
        <v>102</v>
      </c>
      <c r="H22" s="27"/>
      <c r="I22" s="27"/>
      <c r="J22" s="28"/>
      <c r="K22" s="29">
        <v>7990000</v>
      </c>
      <c r="L22" s="26" t="s">
        <v>101</v>
      </c>
      <c r="M22" s="30"/>
      <c r="N22" s="30"/>
      <c r="O22" s="30"/>
      <c r="P22" s="26"/>
      <c r="Q22" s="26"/>
      <c r="R22" s="30"/>
      <c r="S22" s="30"/>
      <c r="T22" s="30"/>
      <c r="U22" s="19">
        <f t="shared" ref="U22:U35" si="3">SUM(R22:T22)</f>
        <v>0</v>
      </c>
      <c r="V22" s="30"/>
      <c r="W22" s="30"/>
      <c r="X22" s="30"/>
      <c r="Y22" s="19">
        <f t="shared" ref="Y22:Y35" si="4">SUM(V22:X22)</f>
        <v>0</v>
      </c>
      <c r="Z22" s="30"/>
      <c r="AA22" s="30"/>
      <c r="AB22" s="30"/>
      <c r="AC22" s="19">
        <f t="shared" ref="AC22:AC35" si="5">SUM(Z22:AB22)</f>
        <v>0</v>
      </c>
      <c r="AD22" s="30"/>
      <c r="AE22" s="30"/>
      <c r="AF22" s="30"/>
      <c r="AG22" s="19">
        <f t="shared" ref="AG22:AG35" si="6">SUM(AD22:AF22)</f>
        <v>0</v>
      </c>
      <c r="AH22" s="19">
        <f t="shared" ref="AH22:AH35" si="7">SUM(U22,Y22,AC22,AG22)</f>
        <v>0</v>
      </c>
      <c r="AI22" s="31">
        <f t="shared" ref="AI22:AI35" si="8">IF(ISERROR(AH22/J22),0,AH22/J22)</f>
        <v>0</v>
      </c>
      <c r="AJ22" s="31">
        <f t="shared" ref="AJ22:AJ35" si="9">IF(ISERROR(AH22/$AH$243),"-",AH22/$AH$243)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ht="24.95" customHeight="1" outlineLevel="1" x14ac:dyDescent="0.2">
      <c r="A23" s="25">
        <v>3</v>
      </c>
      <c r="B23" s="25"/>
      <c r="C23" s="45"/>
      <c r="D23" s="102"/>
      <c r="E23" s="26" t="s">
        <v>107</v>
      </c>
      <c r="F23" s="20" t="s">
        <v>103</v>
      </c>
      <c r="G23" s="20" t="s">
        <v>102</v>
      </c>
      <c r="H23" s="27"/>
      <c r="I23" s="27"/>
      <c r="J23" s="28"/>
      <c r="K23" s="29">
        <v>10330000</v>
      </c>
      <c r="L23" s="26" t="s">
        <v>101</v>
      </c>
      <c r="M23" s="30"/>
      <c r="N23" s="30"/>
      <c r="O23" s="30"/>
      <c r="P23" s="26"/>
      <c r="Q23" s="26"/>
      <c r="R23" s="30"/>
      <c r="S23" s="30"/>
      <c r="T23" s="30"/>
      <c r="U23" s="19">
        <f t="shared" si="3"/>
        <v>0</v>
      </c>
      <c r="V23" s="30"/>
      <c r="W23" s="30"/>
      <c r="X23" s="30"/>
      <c r="Y23" s="19">
        <f t="shared" si="4"/>
        <v>0</v>
      </c>
      <c r="Z23" s="30"/>
      <c r="AA23" s="30"/>
      <c r="AB23" s="30"/>
      <c r="AC23" s="19">
        <f t="shared" si="5"/>
        <v>0</v>
      </c>
      <c r="AD23" s="30"/>
      <c r="AE23" s="30"/>
      <c r="AF23" s="30"/>
      <c r="AG23" s="19">
        <f t="shared" si="6"/>
        <v>0</v>
      </c>
      <c r="AH23" s="19">
        <f t="shared" si="7"/>
        <v>0</v>
      </c>
      <c r="AI23" s="31">
        <f t="shared" si="8"/>
        <v>0</v>
      </c>
      <c r="AJ23" s="31">
        <f t="shared" si="9"/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outlineLevel="1" x14ac:dyDescent="0.2">
      <c r="A24" s="25">
        <v>4</v>
      </c>
      <c r="B24" s="25"/>
      <c r="C24" s="45"/>
      <c r="D24" s="102"/>
      <c r="E24" s="26" t="s">
        <v>108</v>
      </c>
      <c r="F24" s="20" t="s">
        <v>103</v>
      </c>
      <c r="G24" s="20" t="s">
        <v>102</v>
      </c>
      <c r="H24" s="27"/>
      <c r="I24" s="27"/>
      <c r="J24" s="28"/>
      <c r="K24" s="29">
        <v>60480000</v>
      </c>
      <c r="L24" s="26" t="s">
        <v>101</v>
      </c>
      <c r="M24" s="30"/>
      <c r="N24" s="30"/>
      <c r="O24" s="30"/>
      <c r="P24" s="26"/>
      <c r="Q24" s="26"/>
      <c r="R24" s="30"/>
      <c r="S24" s="30"/>
      <c r="T24" s="30"/>
      <c r="U24" s="19">
        <f t="shared" si="3"/>
        <v>0</v>
      </c>
      <c r="V24" s="30"/>
      <c r="W24" s="30"/>
      <c r="X24" s="30"/>
      <c r="Y24" s="19">
        <f t="shared" si="4"/>
        <v>0</v>
      </c>
      <c r="Z24" s="30"/>
      <c r="AA24" s="30"/>
      <c r="AB24" s="30"/>
      <c r="AC24" s="19">
        <f t="shared" si="5"/>
        <v>0</v>
      </c>
      <c r="AD24" s="30"/>
      <c r="AE24" s="30"/>
      <c r="AF24" s="30"/>
      <c r="AG24" s="19">
        <f t="shared" si="6"/>
        <v>0</v>
      </c>
      <c r="AH24" s="19">
        <f t="shared" si="7"/>
        <v>0</v>
      </c>
      <c r="AI24" s="31">
        <f t="shared" si="8"/>
        <v>0</v>
      </c>
      <c r="AJ24" s="31">
        <f t="shared" si="9"/>
        <v>0</v>
      </c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</row>
    <row r="25" spans="1:106" ht="24.95" customHeight="1" outlineLevel="1" x14ac:dyDescent="0.2">
      <c r="A25" s="25">
        <v>5</v>
      </c>
      <c r="B25" s="25"/>
      <c r="C25" s="45"/>
      <c r="D25" s="102"/>
      <c r="E25" s="26" t="s">
        <v>109</v>
      </c>
      <c r="F25" s="20" t="s">
        <v>103</v>
      </c>
      <c r="G25" s="20" t="s">
        <v>102</v>
      </c>
      <c r="H25" s="27"/>
      <c r="I25" s="27"/>
      <c r="J25" s="28"/>
      <c r="K25" s="29">
        <v>14410000</v>
      </c>
      <c r="L25" s="26" t="s">
        <v>101</v>
      </c>
      <c r="M25" s="30"/>
      <c r="N25" s="30"/>
      <c r="O25" s="30"/>
      <c r="P25" s="26"/>
      <c r="Q25" s="26"/>
      <c r="R25" s="30"/>
      <c r="S25" s="30"/>
      <c r="T25" s="30"/>
      <c r="U25" s="19">
        <f t="shared" si="3"/>
        <v>0</v>
      </c>
      <c r="V25" s="30"/>
      <c r="W25" s="30"/>
      <c r="X25" s="30"/>
      <c r="Y25" s="19">
        <f t="shared" si="4"/>
        <v>0</v>
      </c>
      <c r="Z25" s="30"/>
      <c r="AA25" s="30"/>
      <c r="AB25" s="30"/>
      <c r="AC25" s="19">
        <f t="shared" si="5"/>
        <v>0</v>
      </c>
      <c r="AD25" s="30"/>
      <c r="AE25" s="30"/>
      <c r="AF25" s="30"/>
      <c r="AG25" s="19">
        <f t="shared" si="6"/>
        <v>0</v>
      </c>
      <c r="AH25" s="19">
        <f t="shared" si="7"/>
        <v>0</v>
      </c>
      <c r="AI25" s="31">
        <f t="shared" si="8"/>
        <v>0</v>
      </c>
      <c r="AJ25" s="31">
        <f t="shared" si="9"/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customHeight="1" outlineLevel="1" x14ac:dyDescent="0.2">
      <c r="A26" s="25">
        <v>6</v>
      </c>
      <c r="B26" s="25"/>
      <c r="C26" s="45"/>
      <c r="D26" s="102"/>
      <c r="E26" s="26" t="s">
        <v>110</v>
      </c>
      <c r="F26" s="20" t="s">
        <v>103</v>
      </c>
      <c r="G26" s="20" t="s">
        <v>102</v>
      </c>
      <c r="H26" s="27"/>
      <c r="I26" s="27"/>
      <c r="J26" s="28"/>
      <c r="K26" s="29">
        <v>3000000</v>
      </c>
      <c r="L26" s="26" t="s">
        <v>101</v>
      </c>
      <c r="M26" s="30"/>
      <c r="N26" s="30"/>
      <c r="O26" s="30"/>
      <c r="P26" s="26"/>
      <c r="Q26" s="26"/>
      <c r="R26" s="30"/>
      <c r="S26" s="30"/>
      <c r="T26" s="30"/>
      <c r="U26" s="19">
        <f t="shared" si="3"/>
        <v>0</v>
      </c>
      <c r="V26" s="30"/>
      <c r="W26" s="30"/>
      <c r="X26" s="30"/>
      <c r="Y26" s="19">
        <f t="shared" si="4"/>
        <v>0</v>
      </c>
      <c r="Z26" s="30"/>
      <c r="AA26" s="30"/>
      <c r="AB26" s="30"/>
      <c r="AC26" s="19">
        <f t="shared" si="5"/>
        <v>0</v>
      </c>
      <c r="AD26" s="30"/>
      <c r="AE26" s="30"/>
      <c r="AF26" s="30"/>
      <c r="AG26" s="19">
        <f t="shared" si="6"/>
        <v>0</v>
      </c>
      <c r="AH26" s="19">
        <f t="shared" si="7"/>
        <v>0</v>
      </c>
      <c r="AI26" s="31">
        <f t="shared" si="8"/>
        <v>0</v>
      </c>
      <c r="AJ26" s="31">
        <f t="shared" si="9"/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ht="24.95" customHeight="1" outlineLevel="1" x14ac:dyDescent="0.2">
      <c r="A27" s="25">
        <v>7</v>
      </c>
      <c r="B27" s="25"/>
      <c r="C27" s="45"/>
      <c r="D27" s="102"/>
      <c r="E27" s="26" t="s">
        <v>111</v>
      </c>
      <c r="F27" s="20" t="s">
        <v>103</v>
      </c>
      <c r="G27" s="20" t="s">
        <v>102</v>
      </c>
      <c r="H27" s="27"/>
      <c r="I27" s="27"/>
      <c r="J27" s="28"/>
      <c r="K27" s="29">
        <v>50490000</v>
      </c>
      <c r="L27" s="26" t="s">
        <v>101</v>
      </c>
      <c r="M27" s="30"/>
      <c r="N27" s="30"/>
      <c r="O27" s="30"/>
      <c r="P27" s="26"/>
      <c r="Q27" s="26"/>
      <c r="R27" s="30"/>
      <c r="S27" s="30"/>
      <c r="T27" s="30"/>
      <c r="U27" s="19">
        <f t="shared" si="3"/>
        <v>0</v>
      </c>
      <c r="V27" s="30"/>
      <c r="W27" s="30"/>
      <c r="X27" s="30"/>
      <c r="Y27" s="19">
        <f t="shared" si="4"/>
        <v>0</v>
      </c>
      <c r="Z27" s="30"/>
      <c r="AA27" s="30"/>
      <c r="AB27" s="30"/>
      <c r="AC27" s="19">
        <f t="shared" si="5"/>
        <v>0</v>
      </c>
      <c r="AD27" s="30"/>
      <c r="AE27" s="30"/>
      <c r="AF27" s="30"/>
      <c r="AG27" s="19">
        <f t="shared" si="6"/>
        <v>0</v>
      </c>
      <c r="AH27" s="19">
        <f t="shared" si="7"/>
        <v>0</v>
      </c>
      <c r="AI27" s="31">
        <f t="shared" si="8"/>
        <v>0</v>
      </c>
      <c r="AJ27" s="31">
        <f t="shared" si="9"/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outlineLevel="1" x14ac:dyDescent="0.2">
      <c r="A28" s="25">
        <v>8</v>
      </c>
      <c r="B28" s="25"/>
      <c r="C28" s="45"/>
      <c r="D28" s="102"/>
      <c r="E28" s="26" t="s">
        <v>112</v>
      </c>
      <c r="F28" s="20" t="s">
        <v>103</v>
      </c>
      <c r="G28" s="20" t="s">
        <v>102</v>
      </c>
      <c r="H28" s="27"/>
      <c r="I28" s="27"/>
      <c r="J28" s="28"/>
      <c r="K28" s="29">
        <v>10000000</v>
      </c>
      <c r="L28" s="26" t="s">
        <v>101</v>
      </c>
      <c r="M28" s="30"/>
      <c r="N28" s="30"/>
      <c r="O28" s="30"/>
      <c r="P28" s="26"/>
      <c r="Q28" s="26"/>
      <c r="R28" s="30"/>
      <c r="S28" s="30"/>
      <c r="T28" s="30"/>
      <c r="U28" s="19">
        <f t="shared" si="3"/>
        <v>0</v>
      </c>
      <c r="V28" s="30"/>
      <c r="W28" s="30"/>
      <c r="X28" s="30"/>
      <c r="Y28" s="19">
        <f t="shared" si="4"/>
        <v>0</v>
      </c>
      <c r="Z28" s="30"/>
      <c r="AA28" s="30"/>
      <c r="AB28" s="30"/>
      <c r="AC28" s="19">
        <f t="shared" si="5"/>
        <v>0</v>
      </c>
      <c r="AD28" s="30"/>
      <c r="AE28" s="30"/>
      <c r="AF28" s="30"/>
      <c r="AG28" s="19">
        <f t="shared" si="6"/>
        <v>0</v>
      </c>
      <c r="AH28" s="19">
        <f t="shared" si="7"/>
        <v>0</v>
      </c>
      <c r="AI28" s="31">
        <f t="shared" si="8"/>
        <v>0</v>
      </c>
      <c r="AJ28" s="31">
        <f t="shared" si="9"/>
        <v>0</v>
      </c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</row>
    <row r="29" spans="1:106" ht="24.95" customHeight="1" outlineLevel="1" x14ac:dyDescent="0.2">
      <c r="A29" s="25">
        <v>9</v>
      </c>
      <c r="B29" s="25"/>
      <c r="C29" s="45"/>
      <c r="D29" s="102"/>
      <c r="E29" s="26" t="s">
        <v>113</v>
      </c>
      <c r="F29" s="20" t="s">
        <v>103</v>
      </c>
      <c r="G29" s="20" t="s">
        <v>102</v>
      </c>
      <c r="H29" s="27"/>
      <c r="I29" s="27"/>
      <c r="J29" s="28"/>
      <c r="K29" s="29">
        <v>12140000</v>
      </c>
      <c r="L29" s="26" t="s">
        <v>101</v>
      </c>
      <c r="M29" s="30"/>
      <c r="N29" s="30"/>
      <c r="O29" s="30"/>
      <c r="P29" s="26"/>
      <c r="Q29" s="26"/>
      <c r="R29" s="30"/>
      <c r="S29" s="30"/>
      <c r="T29" s="30"/>
      <c r="U29" s="19">
        <f t="shared" si="3"/>
        <v>0</v>
      </c>
      <c r="V29" s="30"/>
      <c r="W29" s="30"/>
      <c r="X29" s="30"/>
      <c r="Y29" s="19">
        <f t="shared" si="4"/>
        <v>0</v>
      </c>
      <c r="Z29" s="30"/>
      <c r="AA29" s="30"/>
      <c r="AB29" s="30"/>
      <c r="AC29" s="19">
        <f t="shared" si="5"/>
        <v>0</v>
      </c>
      <c r="AD29" s="30"/>
      <c r="AE29" s="30"/>
      <c r="AF29" s="30"/>
      <c r="AG29" s="19">
        <f t="shared" si="6"/>
        <v>0</v>
      </c>
      <c r="AH29" s="19">
        <f t="shared" si="7"/>
        <v>0</v>
      </c>
      <c r="AI29" s="31">
        <f t="shared" si="8"/>
        <v>0</v>
      </c>
      <c r="AJ29" s="31">
        <f t="shared" si="9"/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customHeight="1" outlineLevel="1" x14ac:dyDescent="0.2">
      <c r="A30" s="25">
        <v>10</v>
      </c>
      <c r="B30" s="25"/>
      <c r="C30" s="45"/>
      <c r="D30" s="102"/>
      <c r="E30" s="26" t="s">
        <v>114</v>
      </c>
      <c r="F30" s="20" t="s">
        <v>103</v>
      </c>
      <c r="G30" s="20" t="s">
        <v>102</v>
      </c>
      <c r="H30" s="27"/>
      <c r="I30" s="27"/>
      <c r="J30" s="28"/>
      <c r="K30" s="29">
        <v>41570000</v>
      </c>
      <c r="L30" s="26" t="s">
        <v>101</v>
      </c>
      <c r="M30" s="30"/>
      <c r="N30" s="30"/>
      <c r="O30" s="30"/>
      <c r="P30" s="26"/>
      <c r="Q30" s="26"/>
      <c r="R30" s="30"/>
      <c r="S30" s="30"/>
      <c r="T30" s="30"/>
      <c r="U30" s="19">
        <f t="shared" si="3"/>
        <v>0</v>
      </c>
      <c r="V30" s="30"/>
      <c r="W30" s="30"/>
      <c r="X30" s="30"/>
      <c r="Y30" s="19">
        <f t="shared" si="4"/>
        <v>0</v>
      </c>
      <c r="Z30" s="30"/>
      <c r="AA30" s="30"/>
      <c r="AB30" s="30"/>
      <c r="AC30" s="19">
        <f t="shared" si="5"/>
        <v>0</v>
      </c>
      <c r="AD30" s="30"/>
      <c r="AE30" s="30"/>
      <c r="AF30" s="30"/>
      <c r="AG30" s="19">
        <f t="shared" si="6"/>
        <v>0</v>
      </c>
      <c r="AH30" s="19">
        <f t="shared" si="7"/>
        <v>0</v>
      </c>
      <c r="AI30" s="31">
        <f t="shared" si="8"/>
        <v>0</v>
      </c>
      <c r="AJ30" s="31">
        <f t="shared" si="9"/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ht="24.95" customHeight="1" outlineLevel="1" x14ac:dyDescent="0.2">
      <c r="A31" s="25">
        <v>11</v>
      </c>
      <c r="B31" s="25"/>
      <c r="C31" s="45" t="s">
        <v>121</v>
      </c>
      <c r="D31" s="102">
        <v>45728</v>
      </c>
      <c r="E31" s="26" t="s">
        <v>115</v>
      </c>
      <c r="F31" s="20" t="s">
        <v>103</v>
      </c>
      <c r="G31" s="20" t="s">
        <v>102</v>
      </c>
      <c r="H31" s="27"/>
      <c r="I31" s="27"/>
      <c r="J31" s="28"/>
      <c r="K31" s="29">
        <v>5450000</v>
      </c>
      <c r="L31" s="26" t="s">
        <v>101</v>
      </c>
      <c r="M31" s="30"/>
      <c r="N31" s="30"/>
      <c r="O31" s="30"/>
      <c r="P31" s="26"/>
      <c r="Q31" s="26"/>
      <c r="R31" s="30"/>
      <c r="S31" s="30"/>
      <c r="T31" s="29">
        <v>5450000</v>
      </c>
      <c r="U31" s="19">
        <f t="shared" si="3"/>
        <v>5450000</v>
      </c>
      <c r="V31" s="30"/>
      <c r="W31" s="30"/>
      <c r="X31" s="30"/>
      <c r="Y31" s="19">
        <f t="shared" si="4"/>
        <v>0</v>
      </c>
      <c r="Z31" s="30"/>
      <c r="AA31" s="30"/>
      <c r="AB31" s="30"/>
      <c r="AC31" s="19">
        <f t="shared" si="5"/>
        <v>0</v>
      </c>
      <c r="AD31" s="30"/>
      <c r="AE31" s="30"/>
      <c r="AF31" s="30"/>
      <c r="AG31" s="19">
        <f t="shared" si="6"/>
        <v>0</v>
      </c>
      <c r="AH31" s="19">
        <f t="shared" si="7"/>
        <v>5450000</v>
      </c>
      <c r="AI31" s="31">
        <f t="shared" si="8"/>
        <v>0</v>
      </c>
      <c r="AJ31" s="31">
        <f t="shared" si="9"/>
        <v>1.251498439748858E-2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outlineLevel="1" x14ac:dyDescent="0.2">
      <c r="A32" s="25">
        <v>12</v>
      </c>
      <c r="B32" s="25"/>
      <c r="C32" s="45"/>
      <c r="D32" s="102"/>
      <c r="E32" s="26" t="s">
        <v>116</v>
      </c>
      <c r="F32" s="20" t="s">
        <v>103</v>
      </c>
      <c r="G32" s="20" t="s">
        <v>102</v>
      </c>
      <c r="H32" s="27"/>
      <c r="I32" s="27"/>
      <c r="J32" s="28"/>
      <c r="K32" s="29">
        <v>6090000</v>
      </c>
      <c r="L32" s="26" t="s">
        <v>101</v>
      </c>
      <c r="M32" s="30"/>
      <c r="N32" s="30"/>
      <c r="O32" s="30"/>
      <c r="P32" s="26"/>
      <c r="Q32" s="26"/>
      <c r="R32" s="30"/>
      <c r="S32" s="30"/>
      <c r="T32" s="30"/>
      <c r="U32" s="19">
        <f t="shared" si="3"/>
        <v>0</v>
      </c>
      <c r="V32" s="30"/>
      <c r="W32" s="30"/>
      <c r="X32" s="30"/>
      <c r="Y32" s="19">
        <f t="shared" si="4"/>
        <v>0</v>
      </c>
      <c r="Z32" s="30"/>
      <c r="AA32" s="30"/>
      <c r="AB32" s="30"/>
      <c r="AC32" s="19">
        <f t="shared" si="5"/>
        <v>0</v>
      </c>
      <c r="AD32" s="30"/>
      <c r="AE32" s="30"/>
      <c r="AF32" s="30"/>
      <c r="AG32" s="19">
        <f t="shared" si="6"/>
        <v>0</v>
      </c>
      <c r="AH32" s="19">
        <f t="shared" si="7"/>
        <v>0</v>
      </c>
      <c r="AI32" s="31">
        <f t="shared" si="8"/>
        <v>0</v>
      </c>
      <c r="AJ32" s="31">
        <f t="shared" si="9"/>
        <v>0</v>
      </c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</row>
    <row r="33" spans="1:106" ht="24.95" customHeight="1" outlineLevel="1" x14ac:dyDescent="0.2">
      <c r="A33" s="25">
        <v>13</v>
      </c>
      <c r="B33" s="25"/>
      <c r="C33" s="45" t="s">
        <v>122</v>
      </c>
      <c r="D33" s="102">
        <v>45720</v>
      </c>
      <c r="E33" s="26" t="s">
        <v>117</v>
      </c>
      <c r="F33" s="20" t="s">
        <v>103</v>
      </c>
      <c r="G33" s="20" t="s">
        <v>102</v>
      </c>
      <c r="H33" s="27"/>
      <c r="I33" s="27"/>
      <c r="J33" s="28"/>
      <c r="K33" s="29">
        <v>4360000</v>
      </c>
      <c r="L33" s="26" t="s">
        <v>101</v>
      </c>
      <c r="M33" s="30"/>
      <c r="N33" s="30"/>
      <c r="O33" s="30"/>
      <c r="P33" s="26"/>
      <c r="Q33" s="26"/>
      <c r="R33" s="30"/>
      <c r="S33" s="30"/>
      <c r="T33" s="29">
        <v>4360000</v>
      </c>
      <c r="U33" s="19">
        <f t="shared" si="3"/>
        <v>4360000</v>
      </c>
      <c r="V33" s="30"/>
      <c r="W33" s="30"/>
      <c r="X33" s="30"/>
      <c r="Y33" s="19">
        <f t="shared" si="4"/>
        <v>0</v>
      </c>
      <c r="Z33" s="30"/>
      <c r="AA33" s="30"/>
      <c r="AB33" s="30"/>
      <c r="AC33" s="19">
        <f t="shared" si="5"/>
        <v>0</v>
      </c>
      <c r="AD33" s="30"/>
      <c r="AE33" s="30"/>
      <c r="AF33" s="30"/>
      <c r="AG33" s="19">
        <f t="shared" si="6"/>
        <v>0</v>
      </c>
      <c r="AH33" s="19">
        <f t="shared" si="7"/>
        <v>4360000</v>
      </c>
      <c r="AI33" s="31">
        <f t="shared" si="8"/>
        <v>0</v>
      </c>
      <c r="AJ33" s="31">
        <f t="shared" si="9"/>
        <v>1.0011987517990864E-2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customHeight="1" outlineLevel="1" x14ac:dyDescent="0.2">
      <c r="A34" s="25">
        <v>14</v>
      </c>
      <c r="B34" s="25"/>
      <c r="C34" s="45"/>
      <c r="D34" s="102"/>
      <c r="E34" s="26" t="s">
        <v>118</v>
      </c>
      <c r="F34" s="20" t="s">
        <v>103</v>
      </c>
      <c r="G34" s="20" t="s">
        <v>102</v>
      </c>
      <c r="H34" s="27"/>
      <c r="I34" s="27"/>
      <c r="J34" s="28"/>
      <c r="K34" s="29">
        <v>9330000</v>
      </c>
      <c r="L34" s="26" t="s">
        <v>101</v>
      </c>
      <c r="M34" s="30"/>
      <c r="N34" s="30"/>
      <c r="O34" s="30"/>
      <c r="P34" s="26"/>
      <c r="Q34" s="26"/>
      <c r="R34" s="30"/>
      <c r="S34" s="30"/>
      <c r="T34" s="30"/>
      <c r="U34" s="19">
        <f t="shared" si="3"/>
        <v>0</v>
      </c>
      <c r="V34" s="30"/>
      <c r="W34" s="30"/>
      <c r="X34" s="30"/>
      <c r="Y34" s="19">
        <f t="shared" si="4"/>
        <v>0</v>
      </c>
      <c r="Z34" s="30"/>
      <c r="AA34" s="30"/>
      <c r="AB34" s="30"/>
      <c r="AC34" s="19">
        <f t="shared" si="5"/>
        <v>0</v>
      </c>
      <c r="AD34" s="30"/>
      <c r="AE34" s="30"/>
      <c r="AF34" s="30"/>
      <c r="AG34" s="19">
        <f t="shared" si="6"/>
        <v>0</v>
      </c>
      <c r="AH34" s="19">
        <f t="shared" si="7"/>
        <v>0</v>
      </c>
      <c r="AI34" s="31">
        <f t="shared" si="8"/>
        <v>0</v>
      </c>
      <c r="AJ34" s="31">
        <f t="shared" si="9"/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ht="24.95" customHeight="1" outlineLevel="1" x14ac:dyDescent="0.2">
      <c r="A35" s="25">
        <v>15</v>
      </c>
      <c r="B35" s="25"/>
      <c r="C35" s="45" t="s">
        <v>123</v>
      </c>
      <c r="D35" s="102">
        <v>45726</v>
      </c>
      <c r="E35" s="26" t="s">
        <v>119</v>
      </c>
      <c r="F35" s="20" t="s">
        <v>103</v>
      </c>
      <c r="G35" s="20" t="s">
        <v>102</v>
      </c>
      <c r="H35" s="27"/>
      <c r="I35" s="27"/>
      <c r="J35" s="28"/>
      <c r="K35" s="29">
        <v>13680000</v>
      </c>
      <c r="L35" s="26" t="s">
        <v>101</v>
      </c>
      <c r="M35" s="30"/>
      <c r="N35" s="30"/>
      <c r="O35" s="30"/>
      <c r="P35" s="26"/>
      <c r="Q35" s="26"/>
      <c r="R35" s="30"/>
      <c r="S35" s="30"/>
      <c r="T35" s="29">
        <v>13680000</v>
      </c>
      <c r="U35" s="19">
        <f t="shared" si="3"/>
        <v>13680000</v>
      </c>
      <c r="V35" s="30"/>
      <c r="W35" s="30"/>
      <c r="X35" s="30"/>
      <c r="Y35" s="19">
        <f t="shared" si="4"/>
        <v>0</v>
      </c>
      <c r="Z35" s="30"/>
      <c r="AA35" s="30"/>
      <c r="AB35" s="30"/>
      <c r="AC35" s="19">
        <f t="shared" si="5"/>
        <v>0</v>
      </c>
      <c r="AD35" s="30"/>
      <c r="AE35" s="30"/>
      <c r="AF35" s="30"/>
      <c r="AG35" s="19">
        <f t="shared" si="6"/>
        <v>0</v>
      </c>
      <c r="AH35" s="19">
        <f t="shared" si="7"/>
        <v>13680000</v>
      </c>
      <c r="AI35" s="31">
        <f t="shared" si="8"/>
        <v>0</v>
      </c>
      <c r="AJ35" s="31">
        <f t="shared" si="9"/>
        <v>3.141375900140253E-2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outlineLevel="1" x14ac:dyDescent="0.2">
      <c r="A36" s="25">
        <v>16</v>
      </c>
      <c r="B36" s="25"/>
      <c r="C36" s="26"/>
      <c r="D36" s="27"/>
      <c r="E36" s="26"/>
      <c r="F36" s="26"/>
      <c r="G36" s="26"/>
      <c r="H36" s="27"/>
      <c r="I36" s="27"/>
      <c r="J36" s="28"/>
      <c r="K36" s="29"/>
      <c r="L36" s="26"/>
      <c r="M36" s="30"/>
      <c r="N36" s="30"/>
      <c r="O36" s="30"/>
      <c r="P36" s="26"/>
      <c r="Q36" s="26"/>
      <c r="R36" s="30"/>
      <c r="S36" s="30"/>
      <c r="T36" s="30"/>
      <c r="U36" s="19">
        <f>SUM(R36:T36)</f>
        <v>0</v>
      </c>
      <c r="V36" s="30"/>
      <c r="W36" s="30"/>
      <c r="X36" s="30"/>
      <c r="Y36" s="19">
        <f>SUM(V36:X36)</f>
        <v>0</v>
      </c>
      <c r="Z36" s="30"/>
      <c r="AA36" s="30"/>
      <c r="AB36" s="30"/>
      <c r="AC36" s="19">
        <f>SUM(Z36:AB36)</f>
        <v>0</v>
      </c>
      <c r="AD36" s="30"/>
      <c r="AE36" s="30"/>
      <c r="AF36" s="30"/>
      <c r="AG36" s="19">
        <f>SUM(AD36:AF36)</f>
        <v>0</v>
      </c>
      <c r="AH36" s="19">
        <f>SUM(U36,Y36,AC36,AG36)</f>
        <v>0</v>
      </c>
      <c r="AI36" s="31">
        <f>IF(ISERROR(AH36/J36),0,AH36/J36)</f>
        <v>0</v>
      </c>
      <c r="AJ36" s="31">
        <f>IF(ISERROR(AH36/$AH$243),"-",AH36/$AH$243)</f>
        <v>0</v>
      </c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</row>
    <row r="37" spans="1:106" s="39" customFormat="1" ht="24.95" customHeight="1" x14ac:dyDescent="0.25">
      <c r="A37" s="33" t="s">
        <v>51</v>
      </c>
      <c r="B37" s="33"/>
      <c r="C37" s="33"/>
      <c r="D37" s="33"/>
      <c r="E37" s="33"/>
      <c r="F37" s="33"/>
      <c r="G37" s="33"/>
      <c r="H37" s="33"/>
      <c r="I37" s="33"/>
      <c r="J37" s="34">
        <f>SUM(J21:J36)</f>
        <v>254780000</v>
      </c>
      <c r="K37" s="34">
        <f>SUM(K21:K36)</f>
        <v>254780000</v>
      </c>
      <c r="L37" s="35"/>
      <c r="M37" s="34">
        <f>SUM(M21:M36)</f>
        <v>0</v>
      </c>
      <c r="N37" s="34">
        <f>SUM(N21:N36)</f>
        <v>0</v>
      </c>
      <c r="O37" s="34">
        <f>SUM(O21:O36)</f>
        <v>0</v>
      </c>
      <c r="P37" s="36"/>
      <c r="Q37" s="37"/>
      <c r="R37" s="34">
        <f t="shared" ref="R37:AH37" si="10">SUM(R21:R36)</f>
        <v>0</v>
      </c>
      <c r="S37" s="34">
        <f t="shared" si="10"/>
        <v>0</v>
      </c>
      <c r="T37" s="34">
        <f>SUM(T21:T36)</f>
        <v>28950000</v>
      </c>
      <c r="U37" s="34">
        <f>SUM(U21:U36)</f>
        <v>28950000</v>
      </c>
      <c r="V37" s="34">
        <f t="shared" si="10"/>
        <v>0</v>
      </c>
      <c r="W37" s="34">
        <f t="shared" si="10"/>
        <v>0</v>
      </c>
      <c r="X37" s="34">
        <f t="shared" si="10"/>
        <v>0</v>
      </c>
      <c r="Y37" s="34">
        <f t="shared" si="10"/>
        <v>0</v>
      </c>
      <c r="Z37" s="34">
        <f t="shared" si="10"/>
        <v>0</v>
      </c>
      <c r="AA37" s="34">
        <f t="shared" si="10"/>
        <v>0</v>
      </c>
      <c r="AB37" s="34">
        <f t="shared" si="10"/>
        <v>0</v>
      </c>
      <c r="AC37" s="34">
        <f t="shared" si="10"/>
        <v>0</v>
      </c>
      <c r="AD37" s="34">
        <f t="shared" si="10"/>
        <v>0</v>
      </c>
      <c r="AE37" s="34">
        <f t="shared" si="10"/>
        <v>0</v>
      </c>
      <c r="AF37" s="34">
        <f t="shared" si="10"/>
        <v>0</v>
      </c>
      <c r="AG37" s="34">
        <f t="shared" si="10"/>
        <v>0</v>
      </c>
      <c r="AH37" s="34">
        <f t="shared" si="10"/>
        <v>28950000</v>
      </c>
      <c r="AI37" s="38">
        <f>IF(ISERROR(AH37/J37),0,AH37/J37)</f>
        <v>0.11362744328440223</v>
      </c>
      <c r="AJ37" s="38">
        <f>IF(ISERROR(AH37/$AH$243),0,AH37/$AH$243)</f>
        <v>6.6478678588494391E-2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customHeight="1" x14ac:dyDescent="0.25">
      <c r="A38" s="14" t="s">
        <v>52</v>
      </c>
      <c r="B38" s="14"/>
      <c r="C38" s="14"/>
      <c r="D38" s="14"/>
      <c r="E38" s="14"/>
      <c r="F38" s="15"/>
      <c r="G38" s="16"/>
      <c r="H38" s="17"/>
      <c r="I38" s="17"/>
      <c r="J38" s="18"/>
      <c r="K38" s="19"/>
      <c r="L38" s="20"/>
      <c r="M38" s="21"/>
      <c r="N38" s="21"/>
      <c r="O38" s="21"/>
      <c r="P38" s="16"/>
      <c r="Q38" s="22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23"/>
      <c r="AJ38" s="24"/>
    </row>
    <row r="39" spans="1:106" ht="24.95" customHeight="1" outlineLevel="1" x14ac:dyDescent="0.25">
      <c r="A39" s="25">
        <v>1</v>
      </c>
      <c r="B39" s="25"/>
      <c r="C39" s="42"/>
      <c r="D39" s="43"/>
      <c r="E39" s="44" t="s">
        <v>124</v>
      </c>
      <c r="F39" s="20" t="s">
        <v>103</v>
      </c>
      <c r="G39" s="20" t="s">
        <v>102</v>
      </c>
      <c r="H39" s="46"/>
      <c r="I39" s="46"/>
      <c r="J39" s="28">
        <v>548530000</v>
      </c>
      <c r="K39" s="47"/>
      <c r="L39" s="26" t="s">
        <v>101</v>
      </c>
      <c r="M39" s="49"/>
      <c r="N39" s="50"/>
      <c r="O39" s="49"/>
      <c r="P39" s="45"/>
      <c r="Q39" s="45"/>
      <c r="R39" s="30"/>
      <c r="S39" s="30"/>
      <c r="T39" s="30"/>
      <c r="U39" s="19">
        <f>SUM(R39:T39)</f>
        <v>0</v>
      </c>
      <c r="V39" s="30"/>
      <c r="W39" s="30"/>
      <c r="X39" s="30"/>
      <c r="Y39" s="19">
        <f>SUM(V39:X39)</f>
        <v>0</v>
      </c>
      <c r="Z39" s="30"/>
      <c r="AA39" s="30"/>
      <c r="AB39" s="30"/>
      <c r="AC39" s="19">
        <f>SUM(Z39:AB39)</f>
        <v>0</v>
      </c>
      <c r="AD39" s="30"/>
      <c r="AE39" s="30">
        <v>0</v>
      </c>
      <c r="AF39" s="30">
        <v>0</v>
      </c>
      <c r="AG39" s="19">
        <f>SUM(AD39:AF39)</f>
        <v>0</v>
      </c>
      <c r="AH39" s="19">
        <f>SUM(U39,Y39,AC39,AG39)</f>
        <v>0</v>
      </c>
      <c r="AI39" s="31">
        <f>IF(ISERROR(AH39/J39),0,AH39/J39)</f>
        <v>0</v>
      </c>
      <c r="AJ39" s="31">
        <f>IF(ISERROR(AH39/$AH$243),"-",AH39/$AH$243)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outlineLevel="1" x14ac:dyDescent="0.25">
      <c r="A40" s="25">
        <v>2</v>
      </c>
      <c r="B40" s="25"/>
      <c r="C40" s="42"/>
      <c r="D40" s="43"/>
      <c r="E40" s="44" t="s">
        <v>125</v>
      </c>
      <c r="F40" s="20" t="s">
        <v>103</v>
      </c>
      <c r="G40" s="20" t="s">
        <v>102</v>
      </c>
      <c r="H40" s="46"/>
      <c r="I40" s="46"/>
      <c r="J40" s="28"/>
      <c r="K40" s="47"/>
      <c r="L40" s="26" t="s">
        <v>101</v>
      </c>
      <c r="M40" s="49"/>
      <c r="N40" s="50"/>
      <c r="O40" s="49"/>
      <c r="P40" s="45"/>
      <c r="Q40" s="45"/>
      <c r="R40" s="30"/>
      <c r="S40" s="30"/>
      <c r="T40" s="30"/>
      <c r="U40" s="19">
        <f t="shared" ref="U40:U75" si="11">SUM(R40:T40)</f>
        <v>0</v>
      </c>
      <c r="V40" s="30"/>
      <c r="W40" s="30"/>
      <c r="X40" s="30"/>
      <c r="Y40" s="19">
        <f t="shared" ref="Y40:Y75" si="12">SUM(V40:X40)</f>
        <v>0</v>
      </c>
      <c r="Z40" s="30"/>
      <c r="AA40" s="30"/>
      <c r="AB40" s="30"/>
      <c r="AC40" s="19">
        <f t="shared" ref="AC40:AC75" si="13">SUM(Z40:AB40)</f>
        <v>0</v>
      </c>
      <c r="AD40" s="30"/>
      <c r="AE40" s="30">
        <v>0</v>
      </c>
      <c r="AF40" s="30">
        <v>0</v>
      </c>
      <c r="AG40" s="19">
        <f t="shared" ref="AG40:AG75" si="14">SUM(AD40:AF40)</f>
        <v>0</v>
      </c>
      <c r="AH40" s="19">
        <f t="shared" ref="AH40:AH75" si="15">SUM(U40,Y40,AC40,AG40)</f>
        <v>0</v>
      </c>
      <c r="AI40" s="31">
        <f t="shared" ref="AI40:AI75" si="16">IF(ISERROR(AH40/J40),0,AH40/J40)</f>
        <v>0</v>
      </c>
      <c r="AJ40" s="31">
        <f t="shared" ref="AJ40:AJ75" si="17">IF(ISERROR(AH40/$AH$243),"-",AH40/$AH$243)</f>
        <v>0</v>
      </c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</row>
    <row r="41" spans="1:106" ht="24.95" customHeight="1" outlineLevel="1" x14ac:dyDescent="0.25">
      <c r="A41" s="25">
        <v>3</v>
      </c>
      <c r="B41" s="25"/>
      <c r="C41" s="42"/>
      <c r="D41" s="43"/>
      <c r="E41" s="44" t="s">
        <v>126</v>
      </c>
      <c r="F41" s="20" t="s">
        <v>103</v>
      </c>
      <c r="G41" s="20" t="s">
        <v>102</v>
      </c>
      <c r="H41" s="46"/>
      <c r="I41" s="46"/>
      <c r="J41" s="28"/>
      <c r="K41" s="47"/>
      <c r="L41" s="26" t="s">
        <v>101</v>
      </c>
      <c r="M41" s="49"/>
      <c r="N41" s="50"/>
      <c r="O41" s="49"/>
      <c r="P41" s="45"/>
      <c r="Q41" s="45"/>
      <c r="R41" s="30"/>
      <c r="S41" s="30"/>
      <c r="T41" s="30"/>
      <c r="U41" s="19">
        <f t="shared" si="11"/>
        <v>0</v>
      </c>
      <c r="V41" s="30"/>
      <c r="W41" s="30"/>
      <c r="X41" s="30"/>
      <c r="Y41" s="19">
        <f t="shared" si="12"/>
        <v>0</v>
      </c>
      <c r="Z41" s="30"/>
      <c r="AA41" s="30"/>
      <c r="AB41" s="30"/>
      <c r="AC41" s="19">
        <f t="shared" si="13"/>
        <v>0</v>
      </c>
      <c r="AD41" s="30"/>
      <c r="AE41" s="30">
        <v>0</v>
      </c>
      <c r="AF41" s="30">
        <v>0</v>
      </c>
      <c r="AG41" s="19">
        <f t="shared" si="14"/>
        <v>0</v>
      </c>
      <c r="AH41" s="19">
        <f t="shared" si="15"/>
        <v>0</v>
      </c>
      <c r="AI41" s="31">
        <f t="shared" si="16"/>
        <v>0</v>
      </c>
      <c r="AJ41" s="31">
        <f t="shared" si="17"/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customHeight="1" outlineLevel="1" x14ac:dyDescent="0.25">
      <c r="A42" s="25">
        <v>4</v>
      </c>
      <c r="B42" s="25"/>
      <c r="C42" s="42"/>
      <c r="D42" s="43"/>
      <c r="E42" s="44" t="s">
        <v>127</v>
      </c>
      <c r="F42" s="20" t="s">
        <v>103</v>
      </c>
      <c r="G42" s="20" t="s">
        <v>102</v>
      </c>
      <c r="H42" s="46"/>
      <c r="I42" s="46"/>
      <c r="J42" s="28"/>
      <c r="K42" s="47"/>
      <c r="L42" s="26" t="s">
        <v>101</v>
      </c>
      <c r="M42" s="49"/>
      <c r="N42" s="50"/>
      <c r="O42" s="49"/>
      <c r="P42" s="45"/>
      <c r="Q42" s="45"/>
      <c r="R42" s="30"/>
      <c r="S42" s="30"/>
      <c r="T42" s="30"/>
      <c r="U42" s="19">
        <f t="shared" si="11"/>
        <v>0</v>
      </c>
      <c r="V42" s="30"/>
      <c r="W42" s="30"/>
      <c r="X42" s="30"/>
      <c r="Y42" s="19">
        <f t="shared" si="12"/>
        <v>0</v>
      </c>
      <c r="Z42" s="30"/>
      <c r="AA42" s="30"/>
      <c r="AB42" s="30"/>
      <c r="AC42" s="19">
        <f t="shared" si="13"/>
        <v>0</v>
      </c>
      <c r="AD42" s="30"/>
      <c r="AE42" s="30">
        <v>0</v>
      </c>
      <c r="AF42" s="30">
        <v>0</v>
      </c>
      <c r="AG42" s="19">
        <f t="shared" si="14"/>
        <v>0</v>
      </c>
      <c r="AH42" s="19">
        <f t="shared" si="15"/>
        <v>0</v>
      </c>
      <c r="AI42" s="31">
        <f t="shared" si="16"/>
        <v>0</v>
      </c>
      <c r="AJ42" s="31">
        <f t="shared" si="17"/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ht="24.95" customHeight="1" outlineLevel="1" x14ac:dyDescent="0.25">
      <c r="A43" s="25">
        <v>5</v>
      </c>
      <c r="B43" s="25"/>
      <c r="C43" s="42"/>
      <c r="D43" s="43"/>
      <c r="E43" s="44" t="s">
        <v>128</v>
      </c>
      <c r="F43" s="20" t="s">
        <v>103</v>
      </c>
      <c r="G43" s="20" t="s">
        <v>102</v>
      </c>
      <c r="H43" s="46"/>
      <c r="I43" s="46"/>
      <c r="J43" s="28"/>
      <c r="K43" s="47"/>
      <c r="L43" s="26" t="s">
        <v>101</v>
      </c>
      <c r="M43" s="49"/>
      <c r="N43" s="50"/>
      <c r="O43" s="49"/>
      <c r="P43" s="45"/>
      <c r="Q43" s="45"/>
      <c r="R43" s="30"/>
      <c r="S43" s="30"/>
      <c r="T43" s="30"/>
      <c r="U43" s="19">
        <f t="shared" si="11"/>
        <v>0</v>
      </c>
      <c r="V43" s="30"/>
      <c r="W43" s="30"/>
      <c r="X43" s="30"/>
      <c r="Y43" s="19">
        <f t="shared" si="12"/>
        <v>0</v>
      </c>
      <c r="Z43" s="30"/>
      <c r="AA43" s="30"/>
      <c r="AB43" s="30"/>
      <c r="AC43" s="19">
        <f t="shared" si="13"/>
        <v>0</v>
      </c>
      <c r="AD43" s="30"/>
      <c r="AE43" s="30">
        <v>0</v>
      </c>
      <c r="AF43" s="30">
        <v>0</v>
      </c>
      <c r="AG43" s="19">
        <f t="shared" si="14"/>
        <v>0</v>
      </c>
      <c r="AH43" s="19">
        <f t="shared" si="15"/>
        <v>0</v>
      </c>
      <c r="AI43" s="31">
        <f t="shared" si="16"/>
        <v>0</v>
      </c>
      <c r="AJ43" s="31">
        <f t="shared" si="17"/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outlineLevel="1" x14ac:dyDescent="0.25">
      <c r="A44" s="25">
        <v>6</v>
      </c>
      <c r="B44" s="25"/>
      <c r="C44" s="42"/>
      <c r="D44" s="43"/>
      <c r="E44" s="44" t="s">
        <v>129</v>
      </c>
      <c r="F44" s="20" t="s">
        <v>103</v>
      </c>
      <c r="G44" s="20" t="s">
        <v>102</v>
      </c>
      <c r="H44" s="46"/>
      <c r="I44" s="46"/>
      <c r="J44" s="28"/>
      <c r="K44" s="47"/>
      <c r="L44" s="26" t="s">
        <v>101</v>
      </c>
      <c r="M44" s="49"/>
      <c r="N44" s="50"/>
      <c r="O44" s="49"/>
      <c r="P44" s="45"/>
      <c r="Q44" s="45"/>
      <c r="R44" s="30"/>
      <c r="S44" s="30"/>
      <c r="T44" s="30"/>
      <c r="U44" s="19">
        <f t="shared" si="11"/>
        <v>0</v>
      </c>
      <c r="V44" s="30"/>
      <c r="W44" s="30"/>
      <c r="X44" s="30"/>
      <c r="Y44" s="19">
        <f t="shared" si="12"/>
        <v>0</v>
      </c>
      <c r="Z44" s="30"/>
      <c r="AA44" s="30"/>
      <c r="AB44" s="30"/>
      <c r="AC44" s="19">
        <f t="shared" si="13"/>
        <v>0</v>
      </c>
      <c r="AD44" s="30"/>
      <c r="AE44" s="30">
        <v>0</v>
      </c>
      <c r="AF44" s="30">
        <v>0</v>
      </c>
      <c r="AG44" s="19">
        <f t="shared" si="14"/>
        <v>0</v>
      </c>
      <c r="AH44" s="19">
        <f t="shared" si="15"/>
        <v>0</v>
      </c>
      <c r="AI44" s="31">
        <f t="shared" si="16"/>
        <v>0</v>
      </c>
      <c r="AJ44" s="31">
        <f t="shared" si="17"/>
        <v>0</v>
      </c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</row>
    <row r="45" spans="1:106" ht="24.95" customHeight="1" outlineLevel="1" x14ac:dyDescent="0.25">
      <c r="A45" s="25">
        <v>7</v>
      </c>
      <c r="B45" s="25"/>
      <c r="C45" s="42"/>
      <c r="D45" s="43"/>
      <c r="E45" s="44" t="s">
        <v>130</v>
      </c>
      <c r="F45" s="20" t="s">
        <v>103</v>
      </c>
      <c r="G45" s="20" t="s">
        <v>102</v>
      </c>
      <c r="H45" s="46"/>
      <c r="I45" s="46"/>
      <c r="J45" s="28"/>
      <c r="K45" s="47"/>
      <c r="L45" s="26" t="s">
        <v>101</v>
      </c>
      <c r="M45" s="49"/>
      <c r="N45" s="50"/>
      <c r="O45" s="49"/>
      <c r="P45" s="45"/>
      <c r="Q45" s="45"/>
      <c r="R45" s="30"/>
      <c r="S45" s="30"/>
      <c r="T45" s="30"/>
      <c r="U45" s="19">
        <f t="shared" si="11"/>
        <v>0</v>
      </c>
      <c r="V45" s="30"/>
      <c r="W45" s="30"/>
      <c r="X45" s="30"/>
      <c r="Y45" s="19">
        <f t="shared" si="12"/>
        <v>0</v>
      </c>
      <c r="Z45" s="30"/>
      <c r="AA45" s="30"/>
      <c r="AB45" s="30"/>
      <c r="AC45" s="19">
        <f t="shared" si="13"/>
        <v>0</v>
      </c>
      <c r="AD45" s="30"/>
      <c r="AE45" s="30">
        <v>0</v>
      </c>
      <c r="AF45" s="30">
        <v>0</v>
      </c>
      <c r="AG45" s="19">
        <f t="shared" si="14"/>
        <v>0</v>
      </c>
      <c r="AH45" s="19">
        <f t="shared" si="15"/>
        <v>0</v>
      </c>
      <c r="AI45" s="31">
        <f t="shared" si="16"/>
        <v>0</v>
      </c>
      <c r="AJ45" s="31">
        <f t="shared" si="17"/>
        <v>0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customHeight="1" outlineLevel="1" x14ac:dyDescent="0.25">
      <c r="A46" s="25">
        <v>8</v>
      </c>
      <c r="B46" s="25"/>
      <c r="C46" s="42"/>
      <c r="D46" s="43"/>
      <c r="E46" s="44" t="s">
        <v>131</v>
      </c>
      <c r="F46" s="20" t="s">
        <v>103</v>
      </c>
      <c r="G46" s="20" t="s">
        <v>102</v>
      </c>
      <c r="H46" s="46"/>
      <c r="I46" s="46"/>
      <c r="J46" s="28"/>
      <c r="K46" s="47"/>
      <c r="L46" s="26" t="s">
        <v>101</v>
      </c>
      <c r="M46" s="49"/>
      <c r="N46" s="50"/>
      <c r="O46" s="49"/>
      <c r="P46" s="45"/>
      <c r="Q46" s="45"/>
      <c r="R46" s="30"/>
      <c r="S46" s="30"/>
      <c r="T46" s="30"/>
      <c r="U46" s="19">
        <f t="shared" si="11"/>
        <v>0</v>
      </c>
      <c r="V46" s="30"/>
      <c r="W46" s="30"/>
      <c r="X46" s="30"/>
      <c r="Y46" s="19">
        <f t="shared" si="12"/>
        <v>0</v>
      </c>
      <c r="Z46" s="30"/>
      <c r="AA46" s="30"/>
      <c r="AB46" s="30"/>
      <c r="AC46" s="19">
        <f t="shared" si="13"/>
        <v>0</v>
      </c>
      <c r="AD46" s="30"/>
      <c r="AE46" s="30">
        <v>0</v>
      </c>
      <c r="AF46" s="30">
        <v>0</v>
      </c>
      <c r="AG46" s="19">
        <f t="shared" si="14"/>
        <v>0</v>
      </c>
      <c r="AH46" s="19">
        <f t="shared" si="15"/>
        <v>0</v>
      </c>
      <c r="AI46" s="31">
        <f t="shared" si="16"/>
        <v>0</v>
      </c>
      <c r="AJ46" s="31">
        <f t="shared" si="17"/>
        <v>0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ht="24.95" customHeight="1" outlineLevel="1" x14ac:dyDescent="0.25">
      <c r="A47" s="25">
        <v>9</v>
      </c>
      <c r="B47" s="25"/>
      <c r="C47" s="42"/>
      <c r="D47" s="43"/>
      <c r="E47" s="44" t="s">
        <v>132</v>
      </c>
      <c r="F47" s="20" t="s">
        <v>103</v>
      </c>
      <c r="G47" s="20" t="s">
        <v>102</v>
      </c>
      <c r="H47" s="46"/>
      <c r="I47" s="46"/>
      <c r="J47" s="28"/>
      <c r="K47" s="47"/>
      <c r="L47" s="26" t="s">
        <v>101</v>
      </c>
      <c r="M47" s="49"/>
      <c r="N47" s="50"/>
      <c r="O47" s="49"/>
      <c r="P47" s="45"/>
      <c r="Q47" s="45"/>
      <c r="R47" s="30"/>
      <c r="S47" s="30"/>
      <c r="T47" s="30"/>
      <c r="U47" s="19">
        <f t="shared" si="11"/>
        <v>0</v>
      </c>
      <c r="V47" s="30"/>
      <c r="W47" s="30"/>
      <c r="X47" s="30"/>
      <c r="Y47" s="19">
        <f t="shared" si="12"/>
        <v>0</v>
      </c>
      <c r="Z47" s="30"/>
      <c r="AA47" s="30"/>
      <c r="AB47" s="30"/>
      <c r="AC47" s="19">
        <f t="shared" si="13"/>
        <v>0</v>
      </c>
      <c r="AD47" s="30"/>
      <c r="AE47" s="30">
        <v>0</v>
      </c>
      <c r="AF47" s="30">
        <v>0</v>
      </c>
      <c r="AG47" s="19">
        <f t="shared" si="14"/>
        <v>0</v>
      </c>
      <c r="AH47" s="19">
        <f t="shared" si="15"/>
        <v>0</v>
      </c>
      <c r="AI47" s="31">
        <f t="shared" si="16"/>
        <v>0</v>
      </c>
      <c r="AJ47" s="31">
        <f t="shared" si="17"/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outlineLevel="1" x14ac:dyDescent="0.25">
      <c r="A48" s="25">
        <v>10</v>
      </c>
      <c r="B48" s="25"/>
      <c r="C48" s="42"/>
      <c r="D48" s="43"/>
      <c r="E48" s="44" t="s">
        <v>133</v>
      </c>
      <c r="F48" s="20" t="s">
        <v>103</v>
      </c>
      <c r="G48" s="20" t="s">
        <v>102</v>
      </c>
      <c r="H48" s="46"/>
      <c r="I48" s="46"/>
      <c r="J48" s="28"/>
      <c r="K48" s="47"/>
      <c r="L48" s="26" t="s">
        <v>101</v>
      </c>
      <c r="M48" s="49"/>
      <c r="N48" s="50"/>
      <c r="O48" s="49"/>
      <c r="P48" s="45"/>
      <c r="Q48" s="45"/>
      <c r="R48" s="30"/>
      <c r="S48" s="30"/>
      <c r="T48" s="30"/>
      <c r="U48" s="19">
        <f t="shared" si="11"/>
        <v>0</v>
      </c>
      <c r="V48" s="30"/>
      <c r="W48" s="30"/>
      <c r="X48" s="30"/>
      <c r="Y48" s="19">
        <f t="shared" si="12"/>
        <v>0</v>
      </c>
      <c r="Z48" s="30"/>
      <c r="AA48" s="30"/>
      <c r="AB48" s="30"/>
      <c r="AC48" s="19">
        <f t="shared" si="13"/>
        <v>0</v>
      </c>
      <c r="AD48" s="30"/>
      <c r="AE48" s="30">
        <v>0</v>
      </c>
      <c r="AF48" s="30">
        <v>0</v>
      </c>
      <c r="AG48" s="19">
        <f t="shared" si="14"/>
        <v>0</v>
      </c>
      <c r="AH48" s="19">
        <f t="shared" si="15"/>
        <v>0</v>
      </c>
      <c r="AI48" s="31">
        <f t="shared" si="16"/>
        <v>0</v>
      </c>
      <c r="AJ48" s="31">
        <f t="shared" si="17"/>
        <v>0</v>
      </c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</row>
    <row r="49" spans="1:106" ht="24.95" customHeight="1" outlineLevel="1" x14ac:dyDescent="0.25">
      <c r="A49" s="25">
        <v>11</v>
      </c>
      <c r="B49" s="25"/>
      <c r="C49" s="42"/>
      <c r="D49" s="43"/>
      <c r="E49" s="44" t="s">
        <v>134</v>
      </c>
      <c r="F49" s="20" t="s">
        <v>103</v>
      </c>
      <c r="G49" s="20" t="s">
        <v>102</v>
      </c>
      <c r="H49" s="46"/>
      <c r="I49" s="46"/>
      <c r="J49" s="28"/>
      <c r="K49" s="47"/>
      <c r="L49" s="26" t="s">
        <v>101</v>
      </c>
      <c r="M49" s="49"/>
      <c r="N49" s="50"/>
      <c r="O49" s="49"/>
      <c r="P49" s="45"/>
      <c r="Q49" s="45"/>
      <c r="R49" s="30"/>
      <c r="S49" s="30"/>
      <c r="T49" s="30"/>
      <c r="U49" s="19">
        <f t="shared" si="11"/>
        <v>0</v>
      </c>
      <c r="V49" s="30"/>
      <c r="W49" s="30"/>
      <c r="X49" s="30"/>
      <c r="Y49" s="19">
        <f t="shared" si="12"/>
        <v>0</v>
      </c>
      <c r="Z49" s="30"/>
      <c r="AA49" s="30"/>
      <c r="AB49" s="30"/>
      <c r="AC49" s="19">
        <f t="shared" si="13"/>
        <v>0</v>
      </c>
      <c r="AD49" s="30"/>
      <c r="AE49" s="30">
        <v>0</v>
      </c>
      <c r="AF49" s="30">
        <v>0</v>
      </c>
      <c r="AG49" s="19">
        <f t="shared" si="14"/>
        <v>0</v>
      </c>
      <c r="AH49" s="19">
        <f t="shared" si="15"/>
        <v>0</v>
      </c>
      <c r="AI49" s="31">
        <f t="shared" si="16"/>
        <v>0</v>
      </c>
      <c r="AJ49" s="31">
        <f t="shared" si="17"/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customHeight="1" outlineLevel="1" x14ac:dyDescent="0.25">
      <c r="A50" s="25">
        <v>12</v>
      </c>
      <c r="B50" s="25"/>
      <c r="C50" s="42" t="s">
        <v>161</v>
      </c>
      <c r="D50" s="43">
        <v>45726</v>
      </c>
      <c r="E50" s="44" t="s">
        <v>135</v>
      </c>
      <c r="F50" s="20" t="s">
        <v>103</v>
      </c>
      <c r="G50" s="20" t="s">
        <v>102</v>
      </c>
      <c r="H50" s="46"/>
      <c r="I50" s="46"/>
      <c r="J50" s="28"/>
      <c r="K50" s="47">
        <v>26710000</v>
      </c>
      <c r="L50" s="26" t="s">
        <v>101</v>
      </c>
      <c r="M50" s="49"/>
      <c r="N50" s="50"/>
      <c r="O50" s="49"/>
      <c r="P50" s="45"/>
      <c r="Q50" s="45"/>
      <c r="R50" s="30"/>
      <c r="S50" s="30"/>
      <c r="T50" s="47">
        <v>26710000</v>
      </c>
      <c r="U50" s="19">
        <f t="shared" si="11"/>
        <v>26710000</v>
      </c>
      <c r="V50" s="30"/>
      <c r="W50" s="30"/>
      <c r="X50" s="30"/>
      <c r="Y50" s="19">
        <f t="shared" si="12"/>
        <v>0</v>
      </c>
      <c r="Z50" s="30"/>
      <c r="AA50" s="30"/>
      <c r="AB50" s="30"/>
      <c r="AC50" s="19">
        <f t="shared" si="13"/>
        <v>0</v>
      </c>
      <c r="AD50" s="30"/>
      <c r="AE50" s="30">
        <v>0</v>
      </c>
      <c r="AF50" s="30">
        <v>0</v>
      </c>
      <c r="AG50" s="19">
        <f t="shared" si="14"/>
        <v>0</v>
      </c>
      <c r="AH50" s="19">
        <f t="shared" si="15"/>
        <v>26710000</v>
      </c>
      <c r="AI50" s="31">
        <f t="shared" si="16"/>
        <v>0</v>
      </c>
      <c r="AJ50" s="31">
        <f t="shared" si="17"/>
        <v>6.1334905184755956E-2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ht="24.95" customHeight="1" outlineLevel="1" x14ac:dyDescent="0.25">
      <c r="A51" s="25">
        <v>13</v>
      </c>
      <c r="B51" s="25"/>
      <c r="C51" s="42"/>
      <c r="D51" s="43"/>
      <c r="E51" s="44" t="s">
        <v>136</v>
      </c>
      <c r="F51" s="20" t="s">
        <v>103</v>
      </c>
      <c r="G51" s="20" t="s">
        <v>102</v>
      </c>
      <c r="H51" s="46"/>
      <c r="I51" s="46"/>
      <c r="J51" s="28"/>
      <c r="K51" s="47"/>
      <c r="L51" s="26" t="s">
        <v>101</v>
      </c>
      <c r="M51" s="49"/>
      <c r="N51" s="50"/>
      <c r="O51" s="49"/>
      <c r="P51" s="45"/>
      <c r="Q51" s="45"/>
      <c r="R51" s="30"/>
      <c r="S51" s="30"/>
      <c r="T51" s="30"/>
      <c r="U51" s="19">
        <f t="shared" si="11"/>
        <v>0</v>
      </c>
      <c r="V51" s="30"/>
      <c r="W51" s="30"/>
      <c r="X51" s="30"/>
      <c r="Y51" s="19">
        <f t="shared" si="12"/>
        <v>0</v>
      </c>
      <c r="Z51" s="30"/>
      <c r="AA51" s="30"/>
      <c r="AB51" s="30"/>
      <c r="AC51" s="19">
        <f t="shared" si="13"/>
        <v>0</v>
      </c>
      <c r="AD51" s="30"/>
      <c r="AE51" s="30">
        <v>0</v>
      </c>
      <c r="AF51" s="30">
        <v>0</v>
      </c>
      <c r="AG51" s="19">
        <f t="shared" si="14"/>
        <v>0</v>
      </c>
      <c r="AH51" s="19">
        <f t="shared" si="15"/>
        <v>0</v>
      </c>
      <c r="AI51" s="31">
        <f t="shared" si="16"/>
        <v>0</v>
      </c>
      <c r="AJ51" s="31">
        <f t="shared" si="17"/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outlineLevel="1" x14ac:dyDescent="0.25">
      <c r="A52" s="25">
        <v>14</v>
      </c>
      <c r="B52" s="25"/>
      <c r="C52" s="42"/>
      <c r="D52" s="43"/>
      <c r="E52" s="44" t="s">
        <v>137</v>
      </c>
      <c r="F52" s="20" t="s">
        <v>103</v>
      </c>
      <c r="G52" s="20" t="s">
        <v>102</v>
      </c>
      <c r="H52" s="46"/>
      <c r="I52" s="46"/>
      <c r="J52" s="28"/>
      <c r="K52" s="47"/>
      <c r="L52" s="26" t="s">
        <v>101</v>
      </c>
      <c r="M52" s="49"/>
      <c r="N52" s="50"/>
      <c r="O52" s="49"/>
      <c r="P52" s="45"/>
      <c r="Q52" s="45"/>
      <c r="R52" s="30"/>
      <c r="S52" s="30"/>
      <c r="T52" s="30"/>
      <c r="U52" s="19">
        <f t="shared" si="11"/>
        <v>0</v>
      </c>
      <c r="V52" s="30"/>
      <c r="W52" s="30"/>
      <c r="X52" s="30"/>
      <c r="Y52" s="19">
        <f t="shared" si="12"/>
        <v>0</v>
      </c>
      <c r="Z52" s="30"/>
      <c r="AA52" s="30"/>
      <c r="AB52" s="30"/>
      <c r="AC52" s="19">
        <f t="shared" si="13"/>
        <v>0</v>
      </c>
      <c r="AD52" s="30"/>
      <c r="AE52" s="30">
        <v>0</v>
      </c>
      <c r="AF52" s="30">
        <v>0</v>
      </c>
      <c r="AG52" s="19">
        <f t="shared" si="14"/>
        <v>0</v>
      </c>
      <c r="AH52" s="19">
        <f t="shared" si="15"/>
        <v>0</v>
      </c>
      <c r="AI52" s="31">
        <f t="shared" si="16"/>
        <v>0</v>
      </c>
      <c r="AJ52" s="31">
        <f t="shared" si="17"/>
        <v>0</v>
      </c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</row>
    <row r="53" spans="1:106" ht="24.95" customHeight="1" outlineLevel="1" x14ac:dyDescent="0.25">
      <c r="A53" s="25">
        <v>15</v>
      </c>
      <c r="B53" s="25"/>
      <c r="C53" s="42"/>
      <c r="D53" s="43"/>
      <c r="E53" s="44" t="s">
        <v>138</v>
      </c>
      <c r="F53" s="20" t="s">
        <v>103</v>
      </c>
      <c r="G53" s="20" t="s">
        <v>102</v>
      </c>
      <c r="H53" s="46"/>
      <c r="I53" s="46"/>
      <c r="J53" s="28"/>
      <c r="K53" s="47"/>
      <c r="L53" s="26" t="s">
        <v>101</v>
      </c>
      <c r="M53" s="49"/>
      <c r="N53" s="50"/>
      <c r="O53" s="49"/>
      <c r="P53" s="45"/>
      <c r="Q53" s="45"/>
      <c r="R53" s="30"/>
      <c r="S53" s="30"/>
      <c r="T53" s="30"/>
      <c r="U53" s="19">
        <f t="shared" si="11"/>
        <v>0</v>
      </c>
      <c r="V53" s="30"/>
      <c r="W53" s="30"/>
      <c r="X53" s="30"/>
      <c r="Y53" s="19">
        <f t="shared" si="12"/>
        <v>0</v>
      </c>
      <c r="Z53" s="30"/>
      <c r="AA53" s="30"/>
      <c r="AB53" s="30"/>
      <c r="AC53" s="19">
        <f t="shared" si="13"/>
        <v>0</v>
      </c>
      <c r="AD53" s="30"/>
      <c r="AE53" s="30">
        <v>0</v>
      </c>
      <c r="AF53" s="30">
        <v>0</v>
      </c>
      <c r="AG53" s="19">
        <f t="shared" si="14"/>
        <v>0</v>
      </c>
      <c r="AH53" s="19">
        <f t="shared" si="15"/>
        <v>0</v>
      </c>
      <c r="AI53" s="31">
        <f t="shared" si="16"/>
        <v>0</v>
      </c>
      <c r="AJ53" s="31">
        <f t="shared" si="17"/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customHeight="1" outlineLevel="1" x14ac:dyDescent="0.25">
      <c r="A54" s="25">
        <v>16</v>
      </c>
      <c r="B54" s="25"/>
      <c r="C54" s="42"/>
      <c r="D54" s="43"/>
      <c r="E54" s="44" t="s">
        <v>139</v>
      </c>
      <c r="F54" s="20" t="s">
        <v>103</v>
      </c>
      <c r="G54" s="20" t="s">
        <v>102</v>
      </c>
      <c r="H54" s="46"/>
      <c r="I54" s="46"/>
      <c r="J54" s="28"/>
      <c r="K54" s="47"/>
      <c r="L54" s="26" t="s">
        <v>101</v>
      </c>
      <c r="M54" s="49"/>
      <c r="N54" s="50"/>
      <c r="O54" s="49"/>
      <c r="P54" s="45"/>
      <c r="Q54" s="45"/>
      <c r="R54" s="30"/>
      <c r="S54" s="30"/>
      <c r="T54" s="30"/>
      <c r="U54" s="19">
        <f t="shared" si="11"/>
        <v>0</v>
      </c>
      <c r="V54" s="30"/>
      <c r="W54" s="30"/>
      <c r="X54" s="30"/>
      <c r="Y54" s="19">
        <f t="shared" si="12"/>
        <v>0</v>
      </c>
      <c r="Z54" s="30"/>
      <c r="AA54" s="30"/>
      <c r="AB54" s="30"/>
      <c r="AC54" s="19">
        <f t="shared" si="13"/>
        <v>0</v>
      </c>
      <c r="AD54" s="30"/>
      <c r="AE54" s="30">
        <v>0</v>
      </c>
      <c r="AF54" s="30">
        <v>0</v>
      </c>
      <c r="AG54" s="19">
        <f t="shared" si="14"/>
        <v>0</v>
      </c>
      <c r="AH54" s="19">
        <f t="shared" si="15"/>
        <v>0</v>
      </c>
      <c r="AI54" s="31">
        <f t="shared" si="16"/>
        <v>0</v>
      </c>
      <c r="AJ54" s="31">
        <f t="shared" si="17"/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ht="24.95" customHeight="1" outlineLevel="1" x14ac:dyDescent="0.25">
      <c r="A55" s="25">
        <v>17</v>
      </c>
      <c r="B55" s="25"/>
      <c r="C55" s="42"/>
      <c r="D55" s="43"/>
      <c r="E55" s="44" t="s">
        <v>140</v>
      </c>
      <c r="F55" s="20" t="s">
        <v>103</v>
      </c>
      <c r="G55" s="20" t="s">
        <v>102</v>
      </c>
      <c r="H55" s="46"/>
      <c r="I55" s="46"/>
      <c r="J55" s="28"/>
      <c r="K55" s="47"/>
      <c r="L55" s="26" t="s">
        <v>101</v>
      </c>
      <c r="M55" s="49"/>
      <c r="N55" s="50"/>
      <c r="O55" s="49"/>
      <c r="P55" s="45"/>
      <c r="Q55" s="45"/>
      <c r="R55" s="30"/>
      <c r="S55" s="30"/>
      <c r="T55" s="30"/>
      <c r="U55" s="19">
        <f t="shared" si="11"/>
        <v>0</v>
      </c>
      <c r="V55" s="30"/>
      <c r="W55" s="30"/>
      <c r="X55" s="30"/>
      <c r="Y55" s="19">
        <f t="shared" si="12"/>
        <v>0</v>
      </c>
      <c r="Z55" s="30"/>
      <c r="AA55" s="30"/>
      <c r="AB55" s="30"/>
      <c r="AC55" s="19">
        <f t="shared" si="13"/>
        <v>0</v>
      </c>
      <c r="AD55" s="30"/>
      <c r="AE55" s="30">
        <v>0</v>
      </c>
      <c r="AF55" s="30">
        <v>0</v>
      </c>
      <c r="AG55" s="19">
        <f t="shared" si="14"/>
        <v>0</v>
      </c>
      <c r="AH55" s="19">
        <f t="shared" si="15"/>
        <v>0</v>
      </c>
      <c r="AI55" s="31">
        <f t="shared" si="16"/>
        <v>0</v>
      </c>
      <c r="AJ55" s="31">
        <f t="shared" si="17"/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outlineLevel="1" x14ac:dyDescent="0.25">
      <c r="A56" s="25">
        <v>18</v>
      </c>
      <c r="B56" s="25"/>
      <c r="C56" s="42"/>
      <c r="D56" s="43"/>
      <c r="E56" s="44" t="s">
        <v>141</v>
      </c>
      <c r="F56" s="20" t="s">
        <v>103</v>
      </c>
      <c r="G56" s="20" t="s">
        <v>102</v>
      </c>
      <c r="H56" s="46"/>
      <c r="I56" s="46"/>
      <c r="J56" s="28"/>
      <c r="K56" s="47"/>
      <c r="L56" s="26" t="s">
        <v>101</v>
      </c>
      <c r="M56" s="49"/>
      <c r="N56" s="50"/>
      <c r="O56" s="49"/>
      <c r="P56" s="45"/>
      <c r="Q56" s="45"/>
      <c r="R56" s="30"/>
      <c r="S56" s="30"/>
      <c r="T56" s="30"/>
      <c r="U56" s="19">
        <f t="shared" si="11"/>
        <v>0</v>
      </c>
      <c r="V56" s="30"/>
      <c r="W56" s="30"/>
      <c r="X56" s="30"/>
      <c r="Y56" s="19">
        <f t="shared" si="12"/>
        <v>0</v>
      </c>
      <c r="Z56" s="30"/>
      <c r="AA56" s="30"/>
      <c r="AB56" s="30"/>
      <c r="AC56" s="19">
        <f t="shared" si="13"/>
        <v>0</v>
      </c>
      <c r="AD56" s="30"/>
      <c r="AE56" s="30">
        <v>0</v>
      </c>
      <c r="AF56" s="30">
        <v>0</v>
      </c>
      <c r="AG56" s="19">
        <f t="shared" si="14"/>
        <v>0</v>
      </c>
      <c r="AH56" s="19">
        <f t="shared" si="15"/>
        <v>0</v>
      </c>
      <c r="AI56" s="31">
        <f t="shared" si="16"/>
        <v>0</v>
      </c>
      <c r="AJ56" s="31">
        <f t="shared" si="17"/>
        <v>0</v>
      </c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</row>
    <row r="57" spans="1:106" ht="24.95" customHeight="1" outlineLevel="1" x14ac:dyDescent="0.25">
      <c r="A57" s="25">
        <v>19</v>
      </c>
      <c r="B57" s="25"/>
      <c r="C57" s="42"/>
      <c r="D57" s="43"/>
      <c r="E57" s="44" t="s">
        <v>142</v>
      </c>
      <c r="F57" s="20" t="s">
        <v>103</v>
      </c>
      <c r="G57" s="20" t="s">
        <v>102</v>
      </c>
      <c r="H57" s="46"/>
      <c r="I57" s="46"/>
      <c r="J57" s="28"/>
      <c r="K57" s="47"/>
      <c r="L57" s="26" t="s">
        <v>101</v>
      </c>
      <c r="M57" s="49"/>
      <c r="N57" s="50"/>
      <c r="O57" s="49"/>
      <c r="P57" s="45"/>
      <c r="Q57" s="45"/>
      <c r="R57" s="30"/>
      <c r="S57" s="30"/>
      <c r="T57" s="30"/>
      <c r="U57" s="19">
        <f t="shared" si="11"/>
        <v>0</v>
      </c>
      <c r="V57" s="30"/>
      <c r="W57" s="30"/>
      <c r="X57" s="30"/>
      <c r="Y57" s="19">
        <f t="shared" si="12"/>
        <v>0</v>
      </c>
      <c r="Z57" s="30"/>
      <c r="AA57" s="30"/>
      <c r="AB57" s="30"/>
      <c r="AC57" s="19">
        <f t="shared" si="13"/>
        <v>0</v>
      </c>
      <c r="AD57" s="30"/>
      <c r="AE57" s="30">
        <v>0</v>
      </c>
      <c r="AF57" s="30">
        <v>0</v>
      </c>
      <c r="AG57" s="19">
        <f t="shared" si="14"/>
        <v>0</v>
      </c>
      <c r="AH57" s="19">
        <f t="shared" si="15"/>
        <v>0</v>
      </c>
      <c r="AI57" s="31">
        <f t="shared" si="16"/>
        <v>0</v>
      </c>
      <c r="AJ57" s="31">
        <f t="shared" si="17"/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customHeight="1" outlineLevel="1" x14ac:dyDescent="0.25">
      <c r="A58" s="25">
        <v>20</v>
      </c>
      <c r="B58" s="25"/>
      <c r="C58" s="42"/>
      <c r="D58" s="43"/>
      <c r="E58" s="44" t="s">
        <v>143</v>
      </c>
      <c r="F58" s="20" t="s">
        <v>103</v>
      </c>
      <c r="G58" s="20" t="s">
        <v>102</v>
      </c>
      <c r="H58" s="46"/>
      <c r="I58" s="46"/>
      <c r="J58" s="28"/>
      <c r="K58" s="47"/>
      <c r="L58" s="26" t="s">
        <v>101</v>
      </c>
      <c r="M58" s="49"/>
      <c r="N58" s="50"/>
      <c r="O58" s="49"/>
      <c r="P58" s="45"/>
      <c r="Q58" s="45"/>
      <c r="R58" s="30"/>
      <c r="S58" s="30"/>
      <c r="T58" s="30"/>
      <c r="U58" s="19">
        <f t="shared" si="11"/>
        <v>0</v>
      </c>
      <c r="V58" s="30"/>
      <c r="W58" s="30"/>
      <c r="X58" s="30"/>
      <c r="Y58" s="19">
        <f t="shared" si="12"/>
        <v>0</v>
      </c>
      <c r="Z58" s="30"/>
      <c r="AA58" s="30"/>
      <c r="AB58" s="30"/>
      <c r="AC58" s="19">
        <f t="shared" si="13"/>
        <v>0</v>
      </c>
      <c r="AD58" s="30"/>
      <c r="AE58" s="30">
        <v>0</v>
      </c>
      <c r="AF58" s="30">
        <v>0</v>
      </c>
      <c r="AG58" s="19">
        <f t="shared" si="14"/>
        <v>0</v>
      </c>
      <c r="AH58" s="19">
        <f t="shared" si="15"/>
        <v>0</v>
      </c>
      <c r="AI58" s="31">
        <f t="shared" si="16"/>
        <v>0</v>
      </c>
      <c r="AJ58" s="31">
        <f t="shared" si="17"/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ht="24.95" customHeight="1" outlineLevel="1" x14ac:dyDescent="0.25">
      <c r="A59" s="25">
        <v>21</v>
      </c>
      <c r="B59" s="25"/>
      <c r="C59" s="42"/>
      <c r="D59" s="43"/>
      <c r="E59" s="44" t="s">
        <v>144</v>
      </c>
      <c r="F59" s="20" t="s">
        <v>103</v>
      </c>
      <c r="G59" s="20" t="s">
        <v>102</v>
      </c>
      <c r="H59" s="46"/>
      <c r="I59" s="46"/>
      <c r="J59" s="28"/>
      <c r="K59" s="47"/>
      <c r="L59" s="26" t="s">
        <v>101</v>
      </c>
      <c r="M59" s="49"/>
      <c r="N59" s="50"/>
      <c r="O59" s="49"/>
      <c r="P59" s="45"/>
      <c r="Q59" s="45"/>
      <c r="R59" s="30"/>
      <c r="S59" s="30"/>
      <c r="T59" s="30"/>
      <c r="U59" s="19">
        <f t="shared" si="11"/>
        <v>0</v>
      </c>
      <c r="V59" s="30"/>
      <c r="W59" s="30"/>
      <c r="X59" s="30"/>
      <c r="Y59" s="19">
        <f t="shared" si="12"/>
        <v>0</v>
      </c>
      <c r="Z59" s="30"/>
      <c r="AA59" s="30"/>
      <c r="AB59" s="30"/>
      <c r="AC59" s="19">
        <f t="shared" si="13"/>
        <v>0</v>
      </c>
      <c r="AD59" s="30"/>
      <c r="AE59" s="30">
        <v>0</v>
      </c>
      <c r="AF59" s="30">
        <v>0</v>
      </c>
      <c r="AG59" s="19">
        <f t="shared" si="14"/>
        <v>0</v>
      </c>
      <c r="AH59" s="19">
        <f t="shared" si="15"/>
        <v>0</v>
      </c>
      <c r="AI59" s="31">
        <f t="shared" si="16"/>
        <v>0</v>
      </c>
      <c r="AJ59" s="31">
        <f t="shared" si="17"/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outlineLevel="1" x14ac:dyDescent="0.25">
      <c r="A60" s="25">
        <v>22</v>
      </c>
      <c r="B60" s="25"/>
      <c r="C60" s="42"/>
      <c r="D60" s="43"/>
      <c r="E60" s="44" t="s">
        <v>145</v>
      </c>
      <c r="F60" s="20" t="s">
        <v>103</v>
      </c>
      <c r="G60" s="20" t="s">
        <v>102</v>
      </c>
      <c r="H60" s="46"/>
      <c r="I60" s="46"/>
      <c r="J60" s="28"/>
      <c r="K60" s="47"/>
      <c r="L60" s="26" t="s">
        <v>101</v>
      </c>
      <c r="M60" s="49"/>
      <c r="N60" s="50"/>
      <c r="O60" s="49"/>
      <c r="P60" s="45"/>
      <c r="Q60" s="45"/>
      <c r="R60" s="30"/>
      <c r="S60" s="30"/>
      <c r="T60" s="30"/>
      <c r="U60" s="19">
        <f t="shared" si="11"/>
        <v>0</v>
      </c>
      <c r="V60" s="30"/>
      <c r="W60" s="30"/>
      <c r="X60" s="30"/>
      <c r="Y60" s="19">
        <f t="shared" si="12"/>
        <v>0</v>
      </c>
      <c r="Z60" s="30"/>
      <c r="AA60" s="30"/>
      <c r="AB60" s="30"/>
      <c r="AC60" s="19">
        <f t="shared" si="13"/>
        <v>0</v>
      </c>
      <c r="AD60" s="30"/>
      <c r="AE60" s="30">
        <v>0</v>
      </c>
      <c r="AF60" s="30">
        <v>0</v>
      </c>
      <c r="AG60" s="19">
        <f t="shared" si="14"/>
        <v>0</v>
      </c>
      <c r="AH60" s="19">
        <f t="shared" si="15"/>
        <v>0</v>
      </c>
      <c r="AI60" s="31">
        <f t="shared" si="16"/>
        <v>0</v>
      </c>
      <c r="AJ60" s="31">
        <f t="shared" si="17"/>
        <v>0</v>
      </c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</row>
    <row r="61" spans="1:106" ht="24.95" customHeight="1" outlineLevel="1" x14ac:dyDescent="0.25">
      <c r="A61" s="25">
        <v>23</v>
      </c>
      <c r="B61" s="25"/>
      <c r="C61" s="42"/>
      <c r="D61" s="43"/>
      <c r="E61" s="44" t="s">
        <v>146</v>
      </c>
      <c r="F61" s="20" t="s">
        <v>103</v>
      </c>
      <c r="G61" s="20" t="s">
        <v>102</v>
      </c>
      <c r="H61" s="46"/>
      <c r="I61" s="46"/>
      <c r="J61" s="28"/>
      <c r="K61" s="47"/>
      <c r="L61" s="26" t="s">
        <v>101</v>
      </c>
      <c r="M61" s="49"/>
      <c r="N61" s="50"/>
      <c r="O61" s="49"/>
      <c r="P61" s="45"/>
      <c r="Q61" s="45"/>
      <c r="R61" s="30"/>
      <c r="S61" s="30"/>
      <c r="T61" s="30"/>
      <c r="U61" s="19">
        <f t="shared" si="11"/>
        <v>0</v>
      </c>
      <c r="V61" s="30"/>
      <c r="W61" s="30"/>
      <c r="X61" s="30"/>
      <c r="Y61" s="19">
        <f t="shared" si="12"/>
        <v>0</v>
      </c>
      <c r="Z61" s="30"/>
      <c r="AA61" s="30"/>
      <c r="AB61" s="30"/>
      <c r="AC61" s="19">
        <f t="shared" si="13"/>
        <v>0</v>
      </c>
      <c r="AD61" s="30"/>
      <c r="AE61" s="30">
        <v>0</v>
      </c>
      <c r="AF61" s="30">
        <v>0</v>
      </c>
      <c r="AG61" s="19">
        <f t="shared" si="14"/>
        <v>0</v>
      </c>
      <c r="AH61" s="19">
        <f t="shared" si="15"/>
        <v>0</v>
      </c>
      <c r="AI61" s="31">
        <f t="shared" si="16"/>
        <v>0</v>
      </c>
      <c r="AJ61" s="31">
        <f t="shared" si="17"/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customHeight="1" outlineLevel="1" x14ac:dyDescent="0.25">
      <c r="A62" s="25">
        <v>24</v>
      </c>
      <c r="B62" s="25"/>
      <c r="C62" s="42"/>
      <c r="D62" s="43"/>
      <c r="E62" s="44" t="s">
        <v>147</v>
      </c>
      <c r="F62" s="20" t="s">
        <v>103</v>
      </c>
      <c r="G62" s="20" t="s">
        <v>102</v>
      </c>
      <c r="H62" s="46"/>
      <c r="I62" s="46"/>
      <c r="J62" s="28"/>
      <c r="K62" s="47"/>
      <c r="L62" s="26" t="s">
        <v>101</v>
      </c>
      <c r="M62" s="49"/>
      <c r="N62" s="50"/>
      <c r="O62" s="49"/>
      <c r="P62" s="45"/>
      <c r="Q62" s="45"/>
      <c r="R62" s="30"/>
      <c r="S62" s="30"/>
      <c r="T62" s="30"/>
      <c r="U62" s="19">
        <f t="shared" si="11"/>
        <v>0</v>
      </c>
      <c r="V62" s="30"/>
      <c r="W62" s="30"/>
      <c r="X62" s="30"/>
      <c r="Y62" s="19">
        <f t="shared" si="12"/>
        <v>0</v>
      </c>
      <c r="Z62" s="30"/>
      <c r="AA62" s="30"/>
      <c r="AB62" s="30"/>
      <c r="AC62" s="19">
        <f t="shared" si="13"/>
        <v>0</v>
      </c>
      <c r="AD62" s="30"/>
      <c r="AE62" s="30">
        <v>0</v>
      </c>
      <c r="AF62" s="30">
        <v>0</v>
      </c>
      <c r="AG62" s="19">
        <f t="shared" si="14"/>
        <v>0</v>
      </c>
      <c r="AH62" s="19">
        <f t="shared" si="15"/>
        <v>0</v>
      </c>
      <c r="AI62" s="31">
        <f t="shared" si="16"/>
        <v>0</v>
      </c>
      <c r="AJ62" s="31">
        <f t="shared" si="17"/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ht="24.95" customHeight="1" outlineLevel="1" x14ac:dyDescent="0.25">
      <c r="A63" s="25">
        <v>25</v>
      </c>
      <c r="B63" s="25"/>
      <c r="C63" s="42"/>
      <c r="D63" s="43"/>
      <c r="E63" s="44" t="s">
        <v>148</v>
      </c>
      <c r="F63" s="20" t="s">
        <v>103</v>
      </c>
      <c r="G63" s="20" t="s">
        <v>102</v>
      </c>
      <c r="H63" s="46"/>
      <c r="I63" s="46"/>
      <c r="J63" s="28"/>
      <c r="K63" s="47"/>
      <c r="L63" s="26" t="s">
        <v>101</v>
      </c>
      <c r="M63" s="49"/>
      <c r="N63" s="50"/>
      <c r="O63" s="49"/>
      <c r="P63" s="45"/>
      <c r="Q63" s="45"/>
      <c r="R63" s="30"/>
      <c r="S63" s="30"/>
      <c r="T63" s="30"/>
      <c r="U63" s="19">
        <f t="shared" si="11"/>
        <v>0</v>
      </c>
      <c r="V63" s="30"/>
      <c r="W63" s="30"/>
      <c r="X63" s="30"/>
      <c r="Y63" s="19">
        <f t="shared" si="12"/>
        <v>0</v>
      </c>
      <c r="Z63" s="30"/>
      <c r="AA63" s="30"/>
      <c r="AB63" s="30"/>
      <c r="AC63" s="19">
        <f t="shared" si="13"/>
        <v>0</v>
      </c>
      <c r="AD63" s="30"/>
      <c r="AE63" s="30">
        <v>0</v>
      </c>
      <c r="AF63" s="30">
        <v>0</v>
      </c>
      <c r="AG63" s="19">
        <f t="shared" si="14"/>
        <v>0</v>
      </c>
      <c r="AH63" s="19">
        <f t="shared" si="15"/>
        <v>0</v>
      </c>
      <c r="AI63" s="31">
        <f t="shared" si="16"/>
        <v>0</v>
      </c>
      <c r="AJ63" s="31">
        <f t="shared" si="17"/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outlineLevel="1" x14ac:dyDescent="0.25">
      <c r="A64" s="25">
        <v>26</v>
      </c>
      <c r="B64" s="25"/>
      <c r="C64" s="42"/>
      <c r="D64" s="43"/>
      <c r="E64" s="44" t="s">
        <v>149</v>
      </c>
      <c r="F64" s="20" t="s">
        <v>103</v>
      </c>
      <c r="G64" s="20" t="s">
        <v>102</v>
      </c>
      <c r="H64" s="46"/>
      <c r="I64" s="46"/>
      <c r="J64" s="28"/>
      <c r="K64" s="47"/>
      <c r="L64" s="26" t="s">
        <v>101</v>
      </c>
      <c r="M64" s="49"/>
      <c r="N64" s="50"/>
      <c r="O64" s="49"/>
      <c r="P64" s="45"/>
      <c r="Q64" s="45"/>
      <c r="R64" s="30"/>
      <c r="S64" s="30"/>
      <c r="T64" s="30"/>
      <c r="U64" s="19">
        <f t="shared" si="11"/>
        <v>0</v>
      </c>
      <c r="V64" s="30"/>
      <c r="W64" s="30"/>
      <c r="X64" s="30"/>
      <c r="Y64" s="19">
        <f t="shared" si="12"/>
        <v>0</v>
      </c>
      <c r="Z64" s="30"/>
      <c r="AA64" s="30"/>
      <c r="AB64" s="30"/>
      <c r="AC64" s="19">
        <f t="shared" si="13"/>
        <v>0</v>
      </c>
      <c r="AD64" s="30"/>
      <c r="AE64" s="30">
        <v>0</v>
      </c>
      <c r="AF64" s="30">
        <v>0</v>
      </c>
      <c r="AG64" s="19">
        <f t="shared" si="14"/>
        <v>0</v>
      </c>
      <c r="AH64" s="19">
        <f t="shared" si="15"/>
        <v>0</v>
      </c>
      <c r="AI64" s="31">
        <f t="shared" si="16"/>
        <v>0</v>
      </c>
      <c r="AJ64" s="31">
        <f t="shared" si="17"/>
        <v>0</v>
      </c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</row>
    <row r="65" spans="1:106" ht="24.95" customHeight="1" outlineLevel="1" x14ac:dyDescent="0.25">
      <c r="A65" s="25">
        <v>27</v>
      </c>
      <c r="B65" s="25"/>
      <c r="C65" s="42"/>
      <c r="D65" s="43"/>
      <c r="E65" s="44" t="s">
        <v>150</v>
      </c>
      <c r="F65" s="20" t="s">
        <v>103</v>
      </c>
      <c r="G65" s="20" t="s">
        <v>102</v>
      </c>
      <c r="H65" s="46"/>
      <c r="I65" s="46"/>
      <c r="J65" s="28"/>
      <c r="K65" s="47"/>
      <c r="L65" s="26" t="s">
        <v>101</v>
      </c>
      <c r="M65" s="49"/>
      <c r="N65" s="50"/>
      <c r="O65" s="49"/>
      <c r="P65" s="45"/>
      <c r="Q65" s="45"/>
      <c r="R65" s="30"/>
      <c r="S65" s="30"/>
      <c r="T65" s="30"/>
      <c r="U65" s="19">
        <f t="shared" si="11"/>
        <v>0</v>
      </c>
      <c r="V65" s="30"/>
      <c r="W65" s="30"/>
      <c r="X65" s="30"/>
      <c r="Y65" s="19">
        <f t="shared" si="12"/>
        <v>0</v>
      </c>
      <c r="Z65" s="30"/>
      <c r="AA65" s="30"/>
      <c r="AB65" s="30"/>
      <c r="AC65" s="19">
        <f t="shared" si="13"/>
        <v>0</v>
      </c>
      <c r="AD65" s="30"/>
      <c r="AE65" s="30">
        <v>0</v>
      </c>
      <c r="AF65" s="30">
        <v>0</v>
      </c>
      <c r="AG65" s="19">
        <f t="shared" si="14"/>
        <v>0</v>
      </c>
      <c r="AH65" s="19">
        <f t="shared" si="15"/>
        <v>0</v>
      </c>
      <c r="AI65" s="31">
        <f t="shared" si="16"/>
        <v>0</v>
      </c>
      <c r="AJ65" s="31">
        <f t="shared" si="17"/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customHeight="1" outlineLevel="1" x14ac:dyDescent="0.25">
      <c r="A66" s="25">
        <v>28</v>
      </c>
      <c r="B66" s="25"/>
      <c r="C66" s="42"/>
      <c r="D66" s="43"/>
      <c r="E66" s="44" t="s">
        <v>151</v>
      </c>
      <c r="F66" s="20" t="s">
        <v>103</v>
      </c>
      <c r="G66" s="20" t="s">
        <v>102</v>
      </c>
      <c r="H66" s="46"/>
      <c r="I66" s="46"/>
      <c r="J66" s="28"/>
      <c r="K66" s="47"/>
      <c r="L66" s="26" t="s">
        <v>101</v>
      </c>
      <c r="M66" s="49"/>
      <c r="N66" s="50"/>
      <c r="O66" s="49"/>
      <c r="P66" s="45"/>
      <c r="Q66" s="45"/>
      <c r="R66" s="30"/>
      <c r="S66" s="30"/>
      <c r="T66" s="30"/>
      <c r="U66" s="19">
        <f t="shared" si="11"/>
        <v>0</v>
      </c>
      <c r="V66" s="30"/>
      <c r="W66" s="30"/>
      <c r="X66" s="30"/>
      <c r="Y66" s="19">
        <f t="shared" si="12"/>
        <v>0</v>
      </c>
      <c r="Z66" s="30"/>
      <c r="AA66" s="30"/>
      <c r="AB66" s="30"/>
      <c r="AC66" s="19">
        <f t="shared" si="13"/>
        <v>0</v>
      </c>
      <c r="AD66" s="30"/>
      <c r="AE66" s="30">
        <v>0</v>
      </c>
      <c r="AF66" s="30">
        <v>0</v>
      </c>
      <c r="AG66" s="19">
        <f t="shared" si="14"/>
        <v>0</v>
      </c>
      <c r="AH66" s="19">
        <f t="shared" si="15"/>
        <v>0</v>
      </c>
      <c r="AI66" s="31">
        <f t="shared" si="16"/>
        <v>0</v>
      </c>
      <c r="AJ66" s="31">
        <f t="shared" si="17"/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ht="24.95" customHeight="1" outlineLevel="1" x14ac:dyDescent="0.25">
      <c r="A67" s="25">
        <v>29</v>
      </c>
      <c r="B67" s="25"/>
      <c r="C67" s="42"/>
      <c r="D67" s="43"/>
      <c r="E67" s="44" t="s">
        <v>152</v>
      </c>
      <c r="F67" s="20" t="s">
        <v>103</v>
      </c>
      <c r="G67" s="20" t="s">
        <v>102</v>
      </c>
      <c r="H67" s="46"/>
      <c r="I67" s="46"/>
      <c r="J67" s="28"/>
      <c r="K67" s="47"/>
      <c r="L67" s="26" t="s">
        <v>101</v>
      </c>
      <c r="M67" s="49"/>
      <c r="N67" s="50"/>
      <c r="O67" s="49"/>
      <c r="P67" s="45"/>
      <c r="Q67" s="45"/>
      <c r="R67" s="30"/>
      <c r="S67" s="30"/>
      <c r="T67" s="30"/>
      <c r="U67" s="19">
        <f t="shared" si="11"/>
        <v>0</v>
      </c>
      <c r="V67" s="30"/>
      <c r="W67" s="30"/>
      <c r="X67" s="30"/>
      <c r="Y67" s="19">
        <f t="shared" si="12"/>
        <v>0</v>
      </c>
      <c r="Z67" s="30"/>
      <c r="AA67" s="30"/>
      <c r="AB67" s="30"/>
      <c r="AC67" s="19">
        <f t="shared" si="13"/>
        <v>0</v>
      </c>
      <c r="AD67" s="30"/>
      <c r="AE67" s="30">
        <v>0</v>
      </c>
      <c r="AF67" s="30">
        <v>0</v>
      </c>
      <c r="AG67" s="19">
        <f t="shared" si="14"/>
        <v>0</v>
      </c>
      <c r="AH67" s="19">
        <f t="shared" si="15"/>
        <v>0</v>
      </c>
      <c r="AI67" s="31">
        <f t="shared" si="16"/>
        <v>0</v>
      </c>
      <c r="AJ67" s="31">
        <f t="shared" si="17"/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outlineLevel="1" x14ac:dyDescent="0.25">
      <c r="A68" s="25">
        <v>30</v>
      </c>
      <c r="B68" s="25"/>
      <c r="C68" s="42"/>
      <c r="D68" s="43"/>
      <c r="E68" s="44" t="s">
        <v>153</v>
      </c>
      <c r="F68" s="20" t="s">
        <v>103</v>
      </c>
      <c r="G68" s="20" t="s">
        <v>102</v>
      </c>
      <c r="H68" s="46"/>
      <c r="I68" s="46"/>
      <c r="J68" s="28"/>
      <c r="K68" s="47"/>
      <c r="L68" s="26" t="s">
        <v>101</v>
      </c>
      <c r="M68" s="49"/>
      <c r="N68" s="50"/>
      <c r="O68" s="49"/>
      <c r="P68" s="45"/>
      <c r="Q68" s="45"/>
      <c r="R68" s="30"/>
      <c r="S68" s="30"/>
      <c r="T68" s="30"/>
      <c r="U68" s="19">
        <f t="shared" si="11"/>
        <v>0</v>
      </c>
      <c r="V68" s="30"/>
      <c r="W68" s="30"/>
      <c r="X68" s="30"/>
      <c r="Y68" s="19">
        <f t="shared" si="12"/>
        <v>0</v>
      </c>
      <c r="Z68" s="30"/>
      <c r="AA68" s="30"/>
      <c r="AB68" s="30"/>
      <c r="AC68" s="19">
        <f t="shared" si="13"/>
        <v>0</v>
      </c>
      <c r="AD68" s="30"/>
      <c r="AE68" s="30">
        <v>0</v>
      </c>
      <c r="AF68" s="30">
        <v>0</v>
      </c>
      <c r="AG68" s="19">
        <f t="shared" si="14"/>
        <v>0</v>
      </c>
      <c r="AH68" s="19">
        <f t="shared" si="15"/>
        <v>0</v>
      </c>
      <c r="AI68" s="31">
        <f t="shared" si="16"/>
        <v>0</v>
      </c>
      <c r="AJ68" s="31">
        <f t="shared" si="17"/>
        <v>0</v>
      </c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</row>
    <row r="69" spans="1:106" ht="24.95" customHeight="1" outlineLevel="1" x14ac:dyDescent="0.25">
      <c r="A69" s="25">
        <v>31</v>
      </c>
      <c r="B69" s="25"/>
      <c r="C69" s="42"/>
      <c r="D69" s="43"/>
      <c r="E69" s="44" t="s">
        <v>154</v>
      </c>
      <c r="F69" s="20" t="s">
        <v>103</v>
      </c>
      <c r="G69" s="20" t="s">
        <v>102</v>
      </c>
      <c r="H69" s="46"/>
      <c r="I69" s="46"/>
      <c r="J69" s="28"/>
      <c r="K69" s="47"/>
      <c r="L69" s="26" t="s">
        <v>101</v>
      </c>
      <c r="M69" s="49"/>
      <c r="N69" s="50"/>
      <c r="O69" s="49"/>
      <c r="P69" s="45"/>
      <c r="Q69" s="45"/>
      <c r="R69" s="30"/>
      <c r="S69" s="30"/>
      <c r="T69" s="30"/>
      <c r="U69" s="19">
        <f t="shared" si="11"/>
        <v>0</v>
      </c>
      <c r="V69" s="30"/>
      <c r="W69" s="30"/>
      <c r="X69" s="30"/>
      <c r="Y69" s="19">
        <f t="shared" si="12"/>
        <v>0</v>
      </c>
      <c r="Z69" s="30"/>
      <c r="AA69" s="30"/>
      <c r="AB69" s="30"/>
      <c r="AC69" s="19">
        <f t="shared" si="13"/>
        <v>0</v>
      </c>
      <c r="AD69" s="30"/>
      <c r="AE69" s="30">
        <v>0</v>
      </c>
      <c r="AF69" s="30">
        <v>0</v>
      </c>
      <c r="AG69" s="19">
        <f t="shared" si="14"/>
        <v>0</v>
      </c>
      <c r="AH69" s="19">
        <f t="shared" si="15"/>
        <v>0</v>
      </c>
      <c r="AI69" s="31">
        <f t="shared" si="16"/>
        <v>0</v>
      </c>
      <c r="AJ69" s="31">
        <f t="shared" si="17"/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customHeight="1" outlineLevel="1" x14ac:dyDescent="0.25">
      <c r="A70" s="25">
        <v>32</v>
      </c>
      <c r="B70" s="25"/>
      <c r="C70" s="42"/>
      <c r="D70" s="43"/>
      <c r="E70" s="44" t="s">
        <v>155</v>
      </c>
      <c r="F70" s="20" t="s">
        <v>103</v>
      </c>
      <c r="G70" s="20" t="s">
        <v>102</v>
      </c>
      <c r="H70" s="46"/>
      <c r="I70" s="46"/>
      <c r="J70" s="28"/>
      <c r="K70" s="47"/>
      <c r="L70" s="26" t="s">
        <v>101</v>
      </c>
      <c r="M70" s="49"/>
      <c r="N70" s="50"/>
      <c r="O70" s="49"/>
      <c r="P70" s="45"/>
      <c r="Q70" s="45"/>
      <c r="R70" s="30"/>
      <c r="S70" s="30"/>
      <c r="T70" s="30"/>
      <c r="U70" s="19">
        <f t="shared" si="11"/>
        <v>0</v>
      </c>
      <c r="V70" s="30"/>
      <c r="W70" s="30"/>
      <c r="X70" s="30"/>
      <c r="Y70" s="19">
        <f t="shared" si="12"/>
        <v>0</v>
      </c>
      <c r="Z70" s="30"/>
      <c r="AA70" s="30"/>
      <c r="AB70" s="30"/>
      <c r="AC70" s="19">
        <f t="shared" si="13"/>
        <v>0</v>
      </c>
      <c r="AD70" s="30"/>
      <c r="AE70" s="30">
        <v>0</v>
      </c>
      <c r="AF70" s="30">
        <v>0</v>
      </c>
      <c r="AG70" s="19">
        <f t="shared" si="14"/>
        <v>0</v>
      </c>
      <c r="AH70" s="19">
        <f t="shared" si="15"/>
        <v>0</v>
      </c>
      <c r="AI70" s="31">
        <f t="shared" si="16"/>
        <v>0</v>
      </c>
      <c r="AJ70" s="31">
        <f t="shared" si="17"/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ht="24.95" customHeight="1" outlineLevel="1" x14ac:dyDescent="0.25">
      <c r="A71" s="25">
        <v>33</v>
      </c>
      <c r="B71" s="25"/>
      <c r="C71" s="42"/>
      <c r="D71" s="43"/>
      <c r="E71" s="44" t="s">
        <v>156</v>
      </c>
      <c r="F71" s="20" t="s">
        <v>103</v>
      </c>
      <c r="G71" s="20" t="s">
        <v>102</v>
      </c>
      <c r="H71" s="46"/>
      <c r="I71" s="46"/>
      <c r="J71" s="28"/>
      <c r="K71" s="47"/>
      <c r="L71" s="26" t="s">
        <v>101</v>
      </c>
      <c r="M71" s="49"/>
      <c r="N71" s="50"/>
      <c r="O71" s="49"/>
      <c r="P71" s="45"/>
      <c r="Q71" s="45"/>
      <c r="R71" s="30"/>
      <c r="S71" s="30"/>
      <c r="T71" s="30"/>
      <c r="U71" s="19">
        <f t="shared" si="11"/>
        <v>0</v>
      </c>
      <c r="V71" s="30"/>
      <c r="W71" s="30"/>
      <c r="X71" s="30"/>
      <c r="Y71" s="19">
        <f t="shared" si="12"/>
        <v>0</v>
      </c>
      <c r="Z71" s="30"/>
      <c r="AA71" s="30"/>
      <c r="AB71" s="30"/>
      <c r="AC71" s="19">
        <f t="shared" si="13"/>
        <v>0</v>
      </c>
      <c r="AD71" s="30"/>
      <c r="AE71" s="30">
        <v>0</v>
      </c>
      <c r="AF71" s="30">
        <v>0</v>
      </c>
      <c r="AG71" s="19">
        <f t="shared" si="14"/>
        <v>0</v>
      </c>
      <c r="AH71" s="19">
        <f t="shared" si="15"/>
        <v>0</v>
      </c>
      <c r="AI71" s="31">
        <f t="shared" si="16"/>
        <v>0</v>
      </c>
      <c r="AJ71" s="31">
        <f t="shared" si="17"/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outlineLevel="1" x14ac:dyDescent="0.25">
      <c r="A72" s="25">
        <v>34</v>
      </c>
      <c r="B72" s="25"/>
      <c r="C72" s="42"/>
      <c r="D72" s="43"/>
      <c r="E72" s="44" t="s">
        <v>157</v>
      </c>
      <c r="F72" s="20" t="s">
        <v>103</v>
      </c>
      <c r="G72" s="20" t="s">
        <v>102</v>
      </c>
      <c r="H72" s="46"/>
      <c r="I72" s="46"/>
      <c r="J72" s="28"/>
      <c r="K72" s="47"/>
      <c r="L72" s="26" t="s">
        <v>101</v>
      </c>
      <c r="M72" s="49"/>
      <c r="N72" s="50"/>
      <c r="O72" s="49"/>
      <c r="P72" s="45"/>
      <c r="Q72" s="45"/>
      <c r="R72" s="30"/>
      <c r="S72" s="30"/>
      <c r="T72" s="30"/>
      <c r="U72" s="19">
        <f t="shared" si="11"/>
        <v>0</v>
      </c>
      <c r="V72" s="30"/>
      <c r="W72" s="30"/>
      <c r="X72" s="30"/>
      <c r="Y72" s="19">
        <f t="shared" si="12"/>
        <v>0</v>
      </c>
      <c r="Z72" s="30"/>
      <c r="AA72" s="30"/>
      <c r="AB72" s="30"/>
      <c r="AC72" s="19">
        <f t="shared" si="13"/>
        <v>0</v>
      </c>
      <c r="AD72" s="30"/>
      <c r="AE72" s="30">
        <v>0</v>
      </c>
      <c r="AF72" s="30">
        <v>0</v>
      </c>
      <c r="AG72" s="19">
        <f t="shared" si="14"/>
        <v>0</v>
      </c>
      <c r="AH72" s="19">
        <f t="shared" si="15"/>
        <v>0</v>
      </c>
      <c r="AI72" s="31">
        <f t="shared" si="16"/>
        <v>0</v>
      </c>
      <c r="AJ72" s="31">
        <f t="shared" si="17"/>
        <v>0</v>
      </c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</row>
    <row r="73" spans="1:106" ht="24.95" customHeight="1" outlineLevel="1" x14ac:dyDescent="0.25">
      <c r="A73" s="25">
        <v>35</v>
      </c>
      <c r="B73" s="25"/>
      <c r="C73" s="42"/>
      <c r="D73" s="43"/>
      <c r="E73" s="44" t="s">
        <v>158</v>
      </c>
      <c r="F73" s="20" t="s">
        <v>103</v>
      </c>
      <c r="G73" s="20" t="s">
        <v>102</v>
      </c>
      <c r="H73" s="46"/>
      <c r="I73" s="46"/>
      <c r="J73" s="28"/>
      <c r="K73" s="47"/>
      <c r="L73" s="26" t="s">
        <v>101</v>
      </c>
      <c r="M73" s="49"/>
      <c r="N73" s="50"/>
      <c r="O73" s="49"/>
      <c r="P73" s="45"/>
      <c r="Q73" s="45"/>
      <c r="R73" s="30"/>
      <c r="S73" s="30"/>
      <c r="T73" s="30"/>
      <c r="U73" s="19">
        <f t="shared" si="11"/>
        <v>0</v>
      </c>
      <c r="V73" s="30"/>
      <c r="W73" s="30"/>
      <c r="X73" s="30"/>
      <c r="Y73" s="19">
        <f t="shared" si="12"/>
        <v>0</v>
      </c>
      <c r="Z73" s="30"/>
      <c r="AA73" s="30"/>
      <c r="AB73" s="30"/>
      <c r="AC73" s="19">
        <f t="shared" si="13"/>
        <v>0</v>
      </c>
      <c r="AD73" s="30"/>
      <c r="AE73" s="30">
        <v>0</v>
      </c>
      <c r="AF73" s="30">
        <v>0</v>
      </c>
      <c r="AG73" s="19">
        <f t="shared" si="14"/>
        <v>0</v>
      </c>
      <c r="AH73" s="19">
        <f t="shared" si="15"/>
        <v>0</v>
      </c>
      <c r="AI73" s="31">
        <f t="shared" si="16"/>
        <v>0</v>
      </c>
      <c r="AJ73" s="31">
        <f t="shared" si="17"/>
        <v>0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36</v>
      </c>
      <c r="B74" s="25"/>
      <c r="C74" s="42"/>
      <c r="D74" s="43"/>
      <c r="E74" s="44" t="s">
        <v>159</v>
      </c>
      <c r="F74" s="20" t="s">
        <v>103</v>
      </c>
      <c r="G74" s="20" t="s">
        <v>102</v>
      </c>
      <c r="H74" s="46"/>
      <c r="I74" s="46"/>
      <c r="J74" s="28"/>
      <c r="K74" s="47"/>
      <c r="L74" s="26" t="s">
        <v>101</v>
      </c>
      <c r="M74" s="49"/>
      <c r="N74" s="50"/>
      <c r="O74" s="49"/>
      <c r="P74" s="45"/>
      <c r="Q74" s="45"/>
      <c r="R74" s="30"/>
      <c r="S74" s="30"/>
      <c r="T74" s="30"/>
      <c r="U74" s="19">
        <f t="shared" si="11"/>
        <v>0</v>
      </c>
      <c r="V74" s="30"/>
      <c r="W74" s="30"/>
      <c r="X74" s="30"/>
      <c r="Y74" s="19">
        <f t="shared" si="12"/>
        <v>0</v>
      </c>
      <c r="Z74" s="30"/>
      <c r="AA74" s="30"/>
      <c r="AB74" s="30"/>
      <c r="AC74" s="19">
        <f t="shared" si="13"/>
        <v>0</v>
      </c>
      <c r="AD74" s="30"/>
      <c r="AE74" s="30">
        <v>0</v>
      </c>
      <c r="AF74" s="30">
        <v>0</v>
      </c>
      <c r="AG74" s="19">
        <f t="shared" si="14"/>
        <v>0</v>
      </c>
      <c r="AH74" s="19">
        <f t="shared" si="15"/>
        <v>0</v>
      </c>
      <c r="AI74" s="31">
        <f t="shared" si="16"/>
        <v>0</v>
      </c>
      <c r="AJ74" s="31">
        <f t="shared" si="17"/>
        <v>0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ht="24.95" customHeight="1" outlineLevel="1" x14ac:dyDescent="0.25">
      <c r="A75" s="25">
        <v>37</v>
      </c>
      <c r="B75" s="25"/>
      <c r="C75" s="42"/>
      <c r="D75" s="43"/>
      <c r="E75" s="44" t="s">
        <v>160</v>
      </c>
      <c r="F75" s="20" t="s">
        <v>103</v>
      </c>
      <c r="G75" s="20" t="s">
        <v>102</v>
      </c>
      <c r="H75" s="46"/>
      <c r="I75" s="46"/>
      <c r="J75" s="28"/>
      <c r="K75" s="47"/>
      <c r="L75" s="26" t="s">
        <v>101</v>
      </c>
      <c r="M75" s="49"/>
      <c r="N75" s="50"/>
      <c r="O75" s="49"/>
      <c r="P75" s="45"/>
      <c r="Q75" s="45"/>
      <c r="R75" s="30"/>
      <c r="S75" s="30"/>
      <c r="T75" s="30"/>
      <c r="U75" s="19">
        <f t="shared" si="11"/>
        <v>0</v>
      </c>
      <c r="V75" s="30"/>
      <c r="W75" s="30"/>
      <c r="X75" s="30"/>
      <c r="Y75" s="19">
        <f t="shared" si="12"/>
        <v>0</v>
      </c>
      <c r="Z75" s="30"/>
      <c r="AA75" s="30"/>
      <c r="AB75" s="30"/>
      <c r="AC75" s="19">
        <f t="shared" si="13"/>
        <v>0</v>
      </c>
      <c r="AD75" s="30"/>
      <c r="AE75" s="30">
        <v>0</v>
      </c>
      <c r="AF75" s="30">
        <v>0</v>
      </c>
      <c r="AG75" s="19">
        <f t="shared" si="14"/>
        <v>0</v>
      </c>
      <c r="AH75" s="19">
        <f t="shared" si="15"/>
        <v>0</v>
      </c>
      <c r="AI75" s="31">
        <f t="shared" si="16"/>
        <v>0</v>
      </c>
      <c r="AJ75" s="31">
        <f t="shared" si="17"/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ht="24.95" customHeight="1" outlineLevel="1" x14ac:dyDescent="0.25">
      <c r="A76" s="25">
        <v>38</v>
      </c>
      <c r="B76" s="25"/>
      <c r="C76" s="51"/>
      <c r="D76" s="52"/>
      <c r="E76" s="53"/>
      <c r="F76" s="45"/>
      <c r="G76" s="45"/>
      <c r="H76" s="54"/>
      <c r="I76" s="46"/>
      <c r="J76" s="28"/>
      <c r="K76" s="47"/>
      <c r="L76" s="48"/>
      <c r="M76" s="49"/>
      <c r="N76" s="50"/>
      <c r="O76" s="49"/>
      <c r="P76" s="45"/>
      <c r="Q76" s="45"/>
      <c r="R76" s="30"/>
      <c r="S76" s="30"/>
      <c r="T76" s="30"/>
      <c r="U76" s="19">
        <f>SUM(R76:T76)</f>
        <v>0</v>
      </c>
      <c r="V76" s="30"/>
      <c r="W76" s="30"/>
      <c r="X76" s="30"/>
      <c r="Y76" s="19">
        <f>SUM(V76:X76)</f>
        <v>0</v>
      </c>
      <c r="Z76" s="30"/>
      <c r="AA76" s="30"/>
      <c r="AB76" s="30"/>
      <c r="AC76" s="19">
        <f>SUM(Z76:AB76)</f>
        <v>0</v>
      </c>
      <c r="AD76" s="30"/>
      <c r="AE76" s="30">
        <v>0</v>
      </c>
      <c r="AF76" s="30">
        <v>0</v>
      </c>
      <c r="AG76" s="19">
        <f>SUM(AD76:AF76)</f>
        <v>0</v>
      </c>
      <c r="AH76" s="19">
        <f>SUM(U76,Y76,AC76,AG76)</f>
        <v>0</v>
      </c>
      <c r="AI76" s="31">
        <f>IF(ISERROR(AH76/J76),0,AH76/J76)</f>
        <v>0</v>
      </c>
      <c r="AJ76" s="31">
        <f>IF(ISERROR(AH76/$AH$243),"-",AH76/$AH$243)</f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s="39" customFormat="1" ht="24.95" customHeight="1" x14ac:dyDescent="0.25">
      <c r="A77" s="33" t="s">
        <v>53</v>
      </c>
      <c r="B77" s="33"/>
      <c r="C77" s="33"/>
      <c r="D77" s="33"/>
      <c r="E77" s="33"/>
      <c r="F77" s="33"/>
      <c r="G77" s="33"/>
      <c r="H77" s="33"/>
      <c r="I77" s="33"/>
      <c r="J77" s="34">
        <f>SUM(J39:J76)</f>
        <v>548530000</v>
      </c>
      <c r="K77" s="34">
        <f>SUM(K39:K76)</f>
        <v>26710000</v>
      </c>
      <c r="L77" s="35"/>
      <c r="M77" s="34">
        <f>SUM(M39:M76)</f>
        <v>0</v>
      </c>
      <c r="N77" s="34">
        <f>SUM(N39:N76)</f>
        <v>0</v>
      </c>
      <c r="O77" s="34">
        <f>SUM(O39:O76)</f>
        <v>0</v>
      </c>
      <c r="P77" s="36"/>
      <c r="Q77" s="37"/>
      <c r="R77" s="34">
        <f t="shared" ref="R77:AH77" si="18">SUM(R39:R76)</f>
        <v>0</v>
      </c>
      <c r="S77" s="34">
        <f t="shared" si="18"/>
        <v>0</v>
      </c>
      <c r="T77" s="34">
        <f t="shared" si="18"/>
        <v>26710000</v>
      </c>
      <c r="U77" s="34">
        <f t="shared" si="18"/>
        <v>26710000</v>
      </c>
      <c r="V77" s="34">
        <f t="shared" si="18"/>
        <v>0</v>
      </c>
      <c r="W77" s="34">
        <f t="shared" si="18"/>
        <v>0</v>
      </c>
      <c r="X77" s="34">
        <f t="shared" si="18"/>
        <v>0</v>
      </c>
      <c r="Y77" s="34">
        <f t="shared" si="18"/>
        <v>0</v>
      </c>
      <c r="Z77" s="34">
        <f t="shared" si="18"/>
        <v>0</v>
      </c>
      <c r="AA77" s="34">
        <f t="shared" si="18"/>
        <v>0</v>
      </c>
      <c r="AB77" s="34">
        <f t="shared" si="18"/>
        <v>0</v>
      </c>
      <c r="AC77" s="34">
        <f t="shared" si="18"/>
        <v>0</v>
      </c>
      <c r="AD77" s="34">
        <f t="shared" si="18"/>
        <v>0</v>
      </c>
      <c r="AE77" s="34">
        <f t="shared" si="18"/>
        <v>0</v>
      </c>
      <c r="AF77" s="34">
        <f t="shared" si="18"/>
        <v>0</v>
      </c>
      <c r="AG77" s="34">
        <f t="shared" si="18"/>
        <v>0</v>
      </c>
      <c r="AH77" s="34">
        <f t="shared" si="18"/>
        <v>26710000</v>
      </c>
      <c r="AI77" s="38">
        <f>IF(ISERROR(AH77/J77),0,AH77/J77)</f>
        <v>4.8693781561628353E-2</v>
      </c>
      <c r="AJ77" s="38">
        <f>IF(ISERROR(AH77/$AH$243),0,AH77/$AH$243)</f>
        <v>6.1334905184755956E-2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ht="24.95" customHeight="1" x14ac:dyDescent="0.25">
      <c r="A78" s="14" t="s">
        <v>54</v>
      </c>
      <c r="B78" s="14"/>
      <c r="C78" s="14"/>
      <c r="D78" s="14"/>
      <c r="E78" s="14"/>
      <c r="F78" s="15"/>
      <c r="G78" s="16"/>
      <c r="H78" s="17"/>
      <c r="I78" s="17"/>
      <c r="J78" s="18"/>
      <c r="K78" s="19"/>
      <c r="L78" s="20"/>
      <c r="M78" s="21"/>
      <c r="N78" s="21"/>
      <c r="O78" s="21"/>
      <c r="P78" s="16"/>
      <c r="Q78" s="22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23"/>
      <c r="AJ78" s="24"/>
    </row>
    <row r="79" spans="1:106" ht="24.95" customHeight="1" outlineLevel="1" x14ac:dyDescent="0.2">
      <c r="A79" s="25">
        <v>1</v>
      </c>
      <c r="B79" s="25"/>
      <c r="C79" s="42" t="s">
        <v>195</v>
      </c>
      <c r="D79" s="43">
        <v>45715</v>
      </c>
      <c r="E79" s="26" t="s">
        <v>162</v>
      </c>
      <c r="F79" s="20" t="s">
        <v>103</v>
      </c>
      <c r="G79" s="20" t="s">
        <v>102</v>
      </c>
      <c r="H79" s="27"/>
      <c r="I79" s="27"/>
      <c r="J79" s="28">
        <v>340810000</v>
      </c>
      <c r="K79" s="103">
        <v>11760000</v>
      </c>
      <c r="L79" s="26" t="s">
        <v>101</v>
      </c>
      <c r="M79" s="30"/>
      <c r="N79" s="30"/>
      <c r="O79" s="30"/>
      <c r="P79" s="26"/>
      <c r="Q79" s="26"/>
      <c r="R79" s="30"/>
      <c r="S79" s="30"/>
      <c r="T79" s="103">
        <v>11760000</v>
      </c>
      <c r="U79" s="19">
        <f>SUM(R79:T79)</f>
        <v>11760000</v>
      </c>
      <c r="V79" s="30"/>
      <c r="W79" s="30"/>
      <c r="X79" s="30"/>
      <c r="Y79" s="19">
        <f>SUM(V79:X79)</f>
        <v>0</v>
      </c>
      <c r="Z79" s="30"/>
      <c r="AA79" s="30"/>
      <c r="AB79" s="30"/>
      <c r="AC79" s="19">
        <f>SUM(Z79:AB79)</f>
        <v>0</v>
      </c>
      <c r="AD79" s="30"/>
      <c r="AE79" s="30"/>
      <c r="AF79" s="30"/>
      <c r="AG79" s="19">
        <f>SUM(AD79:AF79)</f>
        <v>0</v>
      </c>
      <c r="AH79" s="19">
        <f>SUM(U79,Y79,AC79,AG79)</f>
        <v>11760000</v>
      </c>
      <c r="AI79" s="31">
        <f>IF(ISERROR(AH79/J79),0,AH79/J79)</f>
        <v>3.4506029752648104E-2</v>
      </c>
      <c r="AJ79" s="31">
        <f>IF(ISERROR(AH79/$AH$243),"-",AH79/$AH$243)</f>
        <v>2.7004810369626736E-2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ht="24.95" customHeight="1" outlineLevel="1" x14ac:dyDescent="0.2">
      <c r="A80" s="25">
        <v>2</v>
      </c>
      <c r="B80" s="25"/>
      <c r="C80" s="42"/>
      <c r="D80" s="43"/>
      <c r="E80" s="26" t="s">
        <v>163</v>
      </c>
      <c r="F80" s="20" t="s">
        <v>103</v>
      </c>
      <c r="G80" s="20" t="s">
        <v>102</v>
      </c>
      <c r="H80" s="27"/>
      <c r="I80" s="27"/>
      <c r="J80" s="28"/>
      <c r="K80" s="103">
        <v>8670000</v>
      </c>
      <c r="L80" s="26" t="s">
        <v>101</v>
      </c>
      <c r="M80" s="30"/>
      <c r="N80" s="30"/>
      <c r="O80" s="30"/>
      <c r="P80" s="26"/>
      <c r="Q80" s="26"/>
      <c r="R80" s="30"/>
      <c r="S80" s="30"/>
      <c r="T80" s="103"/>
      <c r="U80" s="19">
        <f t="shared" ref="U80:U111" si="19">SUM(R80:T80)</f>
        <v>0</v>
      </c>
      <c r="V80" s="30"/>
      <c r="W80" s="30"/>
      <c r="X80" s="30"/>
      <c r="Y80" s="19">
        <f t="shared" ref="Y80:Y111" si="20">SUM(V80:X80)</f>
        <v>0</v>
      </c>
      <c r="Z80" s="30"/>
      <c r="AA80" s="30"/>
      <c r="AB80" s="30"/>
      <c r="AC80" s="19">
        <f t="shared" ref="AC80:AC111" si="21">SUM(Z80:AB80)</f>
        <v>0</v>
      </c>
      <c r="AD80" s="30"/>
      <c r="AE80" s="30"/>
      <c r="AF80" s="30"/>
      <c r="AG80" s="19">
        <f t="shared" ref="AG80:AG111" si="22">SUM(AD80:AF80)</f>
        <v>0</v>
      </c>
      <c r="AH80" s="19">
        <f t="shared" ref="AH80:AH111" si="23">SUM(U80,Y80,AC80,AG80)</f>
        <v>0</v>
      </c>
      <c r="AI80" s="31">
        <f t="shared" ref="AI80:AI111" si="24">IF(ISERROR(AH80/J80),0,AH80/J80)</f>
        <v>0</v>
      </c>
      <c r="AJ80" s="31">
        <f t="shared" ref="AJ80:AJ111" si="25">IF(ISERROR(AH80/$AH$243),"-",AH80/$AH$243)</f>
        <v>0</v>
      </c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ht="24.95" customHeight="1" outlineLevel="1" x14ac:dyDescent="0.2">
      <c r="A81" s="25">
        <v>3</v>
      </c>
      <c r="B81" s="25"/>
      <c r="C81" s="42" t="s">
        <v>200</v>
      </c>
      <c r="D81" s="43">
        <v>45715</v>
      </c>
      <c r="E81" s="26" t="s">
        <v>164</v>
      </c>
      <c r="F81" s="20" t="s">
        <v>103</v>
      </c>
      <c r="G81" s="20" t="s">
        <v>102</v>
      </c>
      <c r="H81" s="27"/>
      <c r="I81" s="27"/>
      <c r="J81" s="28"/>
      <c r="K81" s="103">
        <v>5630000</v>
      </c>
      <c r="L81" s="26" t="s">
        <v>101</v>
      </c>
      <c r="M81" s="30"/>
      <c r="N81" s="30"/>
      <c r="O81" s="30"/>
      <c r="P81" s="26"/>
      <c r="Q81" s="26"/>
      <c r="R81" s="30"/>
      <c r="S81" s="30"/>
      <c r="T81" s="103">
        <v>5630000</v>
      </c>
      <c r="U81" s="19">
        <f t="shared" si="19"/>
        <v>5630000</v>
      </c>
      <c r="V81" s="30"/>
      <c r="W81" s="30"/>
      <c r="X81" s="30"/>
      <c r="Y81" s="19">
        <f t="shared" si="20"/>
        <v>0</v>
      </c>
      <c r="Z81" s="30"/>
      <c r="AA81" s="30"/>
      <c r="AB81" s="30"/>
      <c r="AC81" s="19">
        <f t="shared" si="21"/>
        <v>0</v>
      </c>
      <c r="AD81" s="30"/>
      <c r="AE81" s="30"/>
      <c r="AF81" s="30"/>
      <c r="AG81" s="19">
        <f t="shared" si="22"/>
        <v>0</v>
      </c>
      <c r="AH81" s="19">
        <f t="shared" si="23"/>
        <v>5630000</v>
      </c>
      <c r="AI81" s="31">
        <f t="shared" si="24"/>
        <v>0</v>
      </c>
      <c r="AJ81" s="31">
        <f t="shared" si="25"/>
        <v>1.2928323331717562E-2</v>
      </c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</row>
    <row r="82" spans="1:106" ht="24.95" customHeight="1" outlineLevel="1" x14ac:dyDescent="0.2">
      <c r="A82" s="25">
        <v>4</v>
      </c>
      <c r="B82" s="25"/>
      <c r="C82" s="42"/>
      <c r="D82" s="43"/>
      <c r="E82" s="26" t="s">
        <v>165</v>
      </c>
      <c r="F82" s="20" t="s">
        <v>103</v>
      </c>
      <c r="G82" s="20" t="s">
        <v>102</v>
      </c>
      <c r="H82" s="27"/>
      <c r="I82" s="27"/>
      <c r="J82" s="28"/>
      <c r="K82" s="103">
        <v>4810000</v>
      </c>
      <c r="L82" s="26" t="s">
        <v>101</v>
      </c>
      <c r="M82" s="30"/>
      <c r="N82" s="30"/>
      <c r="O82" s="30"/>
      <c r="P82" s="26"/>
      <c r="Q82" s="26"/>
      <c r="R82" s="30"/>
      <c r="S82" s="30"/>
      <c r="T82" s="103"/>
      <c r="U82" s="19">
        <f t="shared" si="19"/>
        <v>0</v>
      </c>
      <c r="V82" s="30"/>
      <c r="W82" s="30"/>
      <c r="X82" s="30"/>
      <c r="Y82" s="19">
        <f t="shared" si="20"/>
        <v>0</v>
      </c>
      <c r="Z82" s="30"/>
      <c r="AA82" s="30"/>
      <c r="AB82" s="30"/>
      <c r="AC82" s="19">
        <f t="shared" si="21"/>
        <v>0</v>
      </c>
      <c r="AD82" s="30"/>
      <c r="AE82" s="30"/>
      <c r="AF82" s="30"/>
      <c r="AG82" s="19">
        <f t="shared" si="22"/>
        <v>0</v>
      </c>
      <c r="AH82" s="19">
        <f t="shared" si="23"/>
        <v>0</v>
      </c>
      <c r="AI82" s="31">
        <f t="shared" si="24"/>
        <v>0</v>
      </c>
      <c r="AJ82" s="31">
        <f t="shared" si="25"/>
        <v>0</v>
      </c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</row>
    <row r="83" spans="1:106" ht="24.95" customHeight="1" outlineLevel="1" x14ac:dyDescent="0.2">
      <c r="A83" s="25">
        <v>5</v>
      </c>
      <c r="B83" s="25"/>
      <c r="C83" s="42" t="s">
        <v>201</v>
      </c>
      <c r="D83" s="43">
        <v>45715</v>
      </c>
      <c r="E83" s="26" t="s">
        <v>166</v>
      </c>
      <c r="F83" s="20" t="s">
        <v>103</v>
      </c>
      <c r="G83" s="20" t="s">
        <v>102</v>
      </c>
      <c r="H83" s="27"/>
      <c r="I83" s="27"/>
      <c r="J83" s="28"/>
      <c r="K83" s="103">
        <v>8060000</v>
      </c>
      <c r="L83" s="26" t="s">
        <v>101</v>
      </c>
      <c r="M83" s="30"/>
      <c r="N83" s="30"/>
      <c r="O83" s="30"/>
      <c r="P83" s="26"/>
      <c r="Q83" s="26"/>
      <c r="R83" s="30"/>
      <c r="S83" s="30"/>
      <c r="T83" s="103">
        <v>8060000</v>
      </c>
      <c r="U83" s="19">
        <f t="shared" si="19"/>
        <v>8060000</v>
      </c>
      <c r="V83" s="30"/>
      <c r="W83" s="30"/>
      <c r="X83" s="30"/>
      <c r="Y83" s="19">
        <f t="shared" si="20"/>
        <v>0</v>
      </c>
      <c r="Z83" s="30"/>
      <c r="AA83" s="30"/>
      <c r="AB83" s="30"/>
      <c r="AC83" s="19">
        <f t="shared" si="21"/>
        <v>0</v>
      </c>
      <c r="AD83" s="30"/>
      <c r="AE83" s="30"/>
      <c r="AF83" s="30"/>
      <c r="AG83" s="19">
        <f t="shared" si="22"/>
        <v>0</v>
      </c>
      <c r="AH83" s="19">
        <f t="shared" si="23"/>
        <v>8060000</v>
      </c>
      <c r="AI83" s="31">
        <f t="shared" si="24"/>
        <v>0</v>
      </c>
      <c r="AJ83" s="31">
        <f t="shared" si="25"/>
        <v>1.8508398943808801E-2</v>
      </c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</row>
    <row r="84" spans="1:106" ht="24.95" customHeight="1" outlineLevel="1" x14ac:dyDescent="0.2">
      <c r="A84" s="25">
        <v>6</v>
      </c>
      <c r="B84" s="25"/>
      <c r="C84" s="42"/>
      <c r="D84" s="43"/>
      <c r="E84" s="26" t="s">
        <v>167</v>
      </c>
      <c r="F84" s="20" t="s">
        <v>103</v>
      </c>
      <c r="G84" s="20" t="s">
        <v>102</v>
      </c>
      <c r="H84" s="27"/>
      <c r="I84" s="27"/>
      <c r="J84" s="28"/>
      <c r="K84" s="103">
        <v>7700000</v>
      </c>
      <c r="L84" s="26" t="s">
        <v>101</v>
      </c>
      <c r="M84" s="30"/>
      <c r="N84" s="30"/>
      <c r="O84" s="30"/>
      <c r="P84" s="26"/>
      <c r="Q84" s="26"/>
      <c r="R84" s="30"/>
      <c r="S84" s="30"/>
      <c r="T84" s="103"/>
      <c r="U84" s="19">
        <f t="shared" si="19"/>
        <v>0</v>
      </c>
      <c r="V84" s="30"/>
      <c r="W84" s="30"/>
      <c r="X84" s="30"/>
      <c r="Y84" s="19">
        <f t="shared" si="20"/>
        <v>0</v>
      </c>
      <c r="Z84" s="30"/>
      <c r="AA84" s="30"/>
      <c r="AB84" s="30"/>
      <c r="AC84" s="19">
        <f t="shared" si="21"/>
        <v>0</v>
      </c>
      <c r="AD84" s="30"/>
      <c r="AE84" s="30"/>
      <c r="AF84" s="30"/>
      <c r="AG84" s="19">
        <f t="shared" si="22"/>
        <v>0</v>
      </c>
      <c r="AH84" s="19">
        <f t="shared" si="23"/>
        <v>0</v>
      </c>
      <c r="AI84" s="31">
        <f t="shared" si="24"/>
        <v>0</v>
      </c>
      <c r="AJ84" s="31">
        <f t="shared" si="25"/>
        <v>0</v>
      </c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</row>
    <row r="85" spans="1:106" ht="24.95" customHeight="1" outlineLevel="1" x14ac:dyDescent="0.2">
      <c r="A85" s="25">
        <v>7</v>
      </c>
      <c r="B85" s="25"/>
      <c r="C85" s="42"/>
      <c r="D85" s="43"/>
      <c r="E85" s="26" t="s">
        <v>168</v>
      </c>
      <c r="F85" s="20" t="s">
        <v>103</v>
      </c>
      <c r="G85" s="20" t="s">
        <v>102</v>
      </c>
      <c r="H85" s="27"/>
      <c r="I85" s="27"/>
      <c r="J85" s="28"/>
      <c r="K85" s="103">
        <v>11950000</v>
      </c>
      <c r="L85" s="26" t="s">
        <v>101</v>
      </c>
      <c r="M85" s="30"/>
      <c r="N85" s="30"/>
      <c r="O85" s="30"/>
      <c r="P85" s="26"/>
      <c r="Q85" s="26"/>
      <c r="R85" s="30"/>
      <c r="S85" s="30"/>
      <c r="T85" s="103"/>
      <c r="U85" s="19">
        <f t="shared" si="19"/>
        <v>0</v>
      </c>
      <c r="V85" s="30"/>
      <c r="W85" s="30"/>
      <c r="X85" s="30"/>
      <c r="Y85" s="19">
        <f t="shared" si="20"/>
        <v>0</v>
      </c>
      <c r="Z85" s="30"/>
      <c r="AA85" s="30"/>
      <c r="AB85" s="30"/>
      <c r="AC85" s="19">
        <f t="shared" si="21"/>
        <v>0</v>
      </c>
      <c r="AD85" s="30"/>
      <c r="AE85" s="30"/>
      <c r="AF85" s="30"/>
      <c r="AG85" s="19">
        <f t="shared" si="22"/>
        <v>0</v>
      </c>
      <c r="AH85" s="19">
        <f t="shared" si="23"/>
        <v>0</v>
      </c>
      <c r="AI85" s="31">
        <f t="shared" si="24"/>
        <v>0</v>
      </c>
      <c r="AJ85" s="31">
        <f t="shared" si="25"/>
        <v>0</v>
      </c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</row>
    <row r="86" spans="1:106" ht="24.95" customHeight="1" outlineLevel="1" x14ac:dyDescent="0.2">
      <c r="A86" s="25">
        <v>8</v>
      </c>
      <c r="B86" s="25"/>
      <c r="C86" s="42" t="s">
        <v>202</v>
      </c>
      <c r="D86" s="43">
        <v>45715</v>
      </c>
      <c r="E86" s="26" t="s">
        <v>169</v>
      </c>
      <c r="F86" s="20" t="s">
        <v>103</v>
      </c>
      <c r="G86" s="20" t="s">
        <v>102</v>
      </c>
      <c r="H86" s="27"/>
      <c r="I86" s="27"/>
      <c r="J86" s="28"/>
      <c r="K86" s="103">
        <v>4410000</v>
      </c>
      <c r="L86" s="26" t="s">
        <v>101</v>
      </c>
      <c r="M86" s="30"/>
      <c r="N86" s="30"/>
      <c r="O86" s="30"/>
      <c r="P86" s="26"/>
      <c r="Q86" s="26"/>
      <c r="R86" s="30"/>
      <c r="S86" s="30"/>
      <c r="T86" s="103">
        <v>4410000</v>
      </c>
      <c r="U86" s="19">
        <f t="shared" si="19"/>
        <v>4410000</v>
      </c>
      <c r="V86" s="30"/>
      <c r="W86" s="30"/>
      <c r="X86" s="30"/>
      <c r="Y86" s="19">
        <f t="shared" si="20"/>
        <v>0</v>
      </c>
      <c r="Z86" s="30"/>
      <c r="AA86" s="30"/>
      <c r="AB86" s="30"/>
      <c r="AC86" s="19">
        <f t="shared" si="21"/>
        <v>0</v>
      </c>
      <c r="AD86" s="30"/>
      <c r="AE86" s="30"/>
      <c r="AF86" s="30"/>
      <c r="AG86" s="19">
        <f t="shared" si="22"/>
        <v>0</v>
      </c>
      <c r="AH86" s="19">
        <f t="shared" si="23"/>
        <v>4410000</v>
      </c>
      <c r="AI86" s="31">
        <f t="shared" si="24"/>
        <v>0</v>
      </c>
      <c r="AJ86" s="31">
        <f t="shared" si="25"/>
        <v>1.0126803888610026E-2</v>
      </c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</row>
    <row r="87" spans="1:106" ht="24.95" customHeight="1" outlineLevel="1" x14ac:dyDescent="0.2">
      <c r="A87" s="25">
        <v>9</v>
      </c>
      <c r="B87" s="25"/>
      <c r="C87" s="42"/>
      <c r="D87" s="43"/>
      <c r="E87" s="26" t="s">
        <v>170</v>
      </c>
      <c r="F87" s="20" t="s">
        <v>103</v>
      </c>
      <c r="G87" s="20" t="s">
        <v>102</v>
      </c>
      <c r="H87" s="27"/>
      <c r="I87" s="27"/>
      <c r="J87" s="28"/>
      <c r="K87" s="103">
        <v>8180000</v>
      </c>
      <c r="L87" s="26" t="s">
        <v>101</v>
      </c>
      <c r="M87" s="30"/>
      <c r="N87" s="30"/>
      <c r="O87" s="30"/>
      <c r="P87" s="26"/>
      <c r="Q87" s="26"/>
      <c r="R87" s="30"/>
      <c r="S87" s="30"/>
      <c r="T87" s="103"/>
      <c r="U87" s="19">
        <f t="shared" si="19"/>
        <v>0</v>
      </c>
      <c r="V87" s="30"/>
      <c r="W87" s="30"/>
      <c r="X87" s="30"/>
      <c r="Y87" s="19">
        <f t="shared" si="20"/>
        <v>0</v>
      </c>
      <c r="Z87" s="30"/>
      <c r="AA87" s="30"/>
      <c r="AB87" s="30"/>
      <c r="AC87" s="19">
        <f t="shared" si="21"/>
        <v>0</v>
      </c>
      <c r="AD87" s="30"/>
      <c r="AE87" s="30"/>
      <c r="AF87" s="30"/>
      <c r="AG87" s="19">
        <f t="shared" si="22"/>
        <v>0</v>
      </c>
      <c r="AH87" s="19">
        <f t="shared" si="23"/>
        <v>0</v>
      </c>
      <c r="AI87" s="31">
        <f t="shared" si="24"/>
        <v>0</v>
      </c>
      <c r="AJ87" s="31">
        <f t="shared" si="25"/>
        <v>0</v>
      </c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</row>
    <row r="88" spans="1:106" ht="24.95" customHeight="1" outlineLevel="1" x14ac:dyDescent="0.2">
      <c r="A88" s="25">
        <v>10</v>
      </c>
      <c r="B88" s="25"/>
      <c r="C88" s="42"/>
      <c r="D88" s="43"/>
      <c r="E88" s="26" t="s">
        <v>171</v>
      </c>
      <c r="F88" s="20" t="s">
        <v>103</v>
      </c>
      <c r="G88" s="20" t="s">
        <v>102</v>
      </c>
      <c r="H88" s="27"/>
      <c r="I88" s="27"/>
      <c r="J88" s="28"/>
      <c r="K88" s="103">
        <v>4710000</v>
      </c>
      <c r="L88" s="26" t="s">
        <v>101</v>
      </c>
      <c r="M88" s="30"/>
      <c r="N88" s="30"/>
      <c r="O88" s="30"/>
      <c r="P88" s="26"/>
      <c r="Q88" s="26"/>
      <c r="R88" s="30"/>
      <c r="S88" s="30"/>
      <c r="T88" s="103"/>
      <c r="U88" s="19">
        <f t="shared" si="19"/>
        <v>0</v>
      </c>
      <c r="V88" s="30"/>
      <c r="W88" s="30"/>
      <c r="X88" s="30"/>
      <c r="Y88" s="19">
        <f t="shared" si="20"/>
        <v>0</v>
      </c>
      <c r="Z88" s="30"/>
      <c r="AA88" s="30"/>
      <c r="AB88" s="30"/>
      <c r="AC88" s="19">
        <f t="shared" si="21"/>
        <v>0</v>
      </c>
      <c r="AD88" s="30"/>
      <c r="AE88" s="30"/>
      <c r="AF88" s="30"/>
      <c r="AG88" s="19">
        <f t="shared" si="22"/>
        <v>0</v>
      </c>
      <c r="AH88" s="19">
        <f t="shared" si="23"/>
        <v>0</v>
      </c>
      <c r="AI88" s="31">
        <f t="shared" si="24"/>
        <v>0</v>
      </c>
      <c r="AJ88" s="31">
        <f t="shared" si="25"/>
        <v>0</v>
      </c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</row>
    <row r="89" spans="1:106" ht="24.95" customHeight="1" outlineLevel="1" x14ac:dyDescent="0.2">
      <c r="A89" s="25">
        <v>11</v>
      </c>
      <c r="B89" s="25"/>
      <c r="C89" s="42" t="s">
        <v>100</v>
      </c>
      <c r="D89" s="43">
        <v>45715</v>
      </c>
      <c r="E89" s="26" t="s">
        <v>172</v>
      </c>
      <c r="F89" s="20" t="s">
        <v>103</v>
      </c>
      <c r="G89" s="20" t="s">
        <v>102</v>
      </c>
      <c r="H89" s="27"/>
      <c r="I89" s="27"/>
      <c r="J89" s="28"/>
      <c r="K89" s="103">
        <v>5330000</v>
      </c>
      <c r="L89" s="26" t="s">
        <v>101</v>
      </c>
      <c r="M89" s="30"/>
      <c r="N89" s="30"/>
      <c r="O89" s="30"/>
      <c r="P89" s="26"/>
      <c r="Q89" s="26"/>
      <c r="R89" s="30"/>
      <c r="S89" s="30"/>
      <c r="T89" s="103">
        <v>5330000</v>
      </c>
      <c r="U89" s="19">
        <f t="shared" si="19"/>
        <v>5330000</v>
      </c>
      <c r="V89" s="30"/>
      <c r="W89" s="30"/>
      <c r="X89" s="30"/>
      <c r="Y89" s="19">
        <f t="shared" si="20"/>
        <v>0</v>
      </c>
      <c r="Z89" s="30"/>
      <c r="AA89" s="30"/>
      <c r="AB89" s="30"/>
      <c r="AC89" s="19">
        <f t="shared" si="21"/>
        <v>0</v>
      </c>
      <c r="AD89" s="30"/>
      <c r="AE89" s="30"/>
      <c r="AF89" s="30"/>
      <c r="AG89" s="19">
        <f t="shared" si="22"/>
        <v>0</v>
      </c>
      <c r="AH89" s="19">
        <f t="shared" si="23"/>
        <v>5330000</v>
      </c>
      <c r="AI89" s="31">
        <f t="shared" si="24"/>
        <v>0</v>
      </c>
      <c r="AJ89" s="31">
        <f t="shared" si="25"/>
        <v>1.2239425108002593E-2</v>
      </c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</row>
    <row r="90" spans="1:106" ht="24.95" customHeight="1" outlineLevel="1" x14ac:dyDescent="0.2">
      <c r="A90" s="25">
        <v>12</v>
      </c>
      <c r="B90" s="25"/>
      <c r="C90" s="42"/>
      <c r="D90" s="43"/>
      <c r="E90" s="26" t="s">
        <v>173</v>
      </c>
      <c r="F90" s="20" t="s">
        <v>103</v>
      </c>
      <c r="G90" s="20" t="s">
        <v>102</v>
      </c>
      <c r="H90" s="27"/>
      <c r="I90" s="27"/>
      <c r="J90" s="28"/>
      <c r="K90" s="103">
        <v>16330000</v>
      </c>
      <c r="L90" s="26" t="s">
        <v>101</v>
      </c>
      <c r="M90" s="30"/>
      <c r="N90" s="30"/>
      <c r="O90" s="30"/>
      <c r="P90" s="26"/>
      <c r="Q90" s="26"/>
      <c r="R90" s="30"/>
      <c r="S90" s="30"/>
      <c r="T90" s="103"/>
      <c r="U90" s="19">
        <f t="shared" si="19"/>
        <v>0</v>
      </c>
      <c r="V90" s="30"/>
      <c r="W90" s="30"/>
      <c r="X90" s="30"/>
      <c r="Y90" s="19">
        <f t="shared" si="20"/>
        <v>0</v>
      </c>
      <c r="Z90" s="30"/>
      <c r="AA90" s="30"/>
      <c r="AB90" s="30"/>
      <c r="AC90" s="19">
        <f t="shared" si="21"/>
        <v>0</v>
      </c>
      <c r="AD90" s="30"/>
      <c r="AE90" s="30"/>
      <c r="AF90" s="30"/>
      <c r="AG90" s="19">
        <f t="shared" si="22"/>
        <v>0</v>
      </c>
      <c r="AH90" s="19">
        <f t="shared" si="23"/>
        <v>0</v>
      </c>
      <c r="AI90" s="31">
        <f t="shared" si="24"/>
        <v>0</v>
      </c>
      <c r="AJ90" s="31">
        <f t="shared" si="25"/>
        <v>0</v>
      </c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</row>
    <row r="91" spans="1:106" ht="24.95" customHeight="1" outlineLevel="1" x14ac:dyDescent="0.2">
      <c r="A91" s="25">
        <v>13</v>
      </c>
      <c r="B91" s="25"/>
      <c r="C91" s="42"/>
      <c r="D91" s="43"/>
      <c r="E91" s="26" t="s">
        <v>174</v>
      </c>
      <c r="F91" s="20" t="s">
        <v>103</v>
      </c>
      <c r="G91" s="20" t="s">
        <v>102</v>
      </c>
      <c r="H91" s="27"/>
      <c r="I91" s="27"/>
      <c r="J91" s="28"/>
      <c r="K91" s="103">
        <v>6860000</v>
      </c>
      <c r="L91" s="26" t="s">
        <v>101</v>
      </c>
      <c r="M91" s="30"/>
      <c r="N91" s="30"/>
      <c r="O91" s="30"/>
      <c r="P91" s="26"/>
      <c r="Q91" s="26"/>
      <c r="R91" s="30"/>
      <c r="S91" s="30"/>
      <c r="T91" s="103"/>
      <c r="U91" s="19">
        <f t="shared" si="19"/>
        <v>0</v>
      </c>
      <c r="V91" s="30"/>
      <c r="W91" s="30"/>
      <c r="X91" s="30"/>
      <c r="Y91" s="19">
        <f t="shared" si="20"/>
        <v>0</v>
      </c>
      <c r="Z91" s="30"/>
      <c r="AA91" s="30"/>
      <c r="AB91" s="30"/>
      <c r="AC91" s="19">
        <f t="shared" si="21"/>
        <v>0</v>
      </c>
      <c r="AD91" s="30"/>
      <c r="AE91" s="30"/>
      <c r="AF91" s="30"/>
      <c r="AG91" s="19">
        <f t="shared" si="22"/>
        <v>0</v>
      </c>
      <c r="AH91" s="19">
        <f t="shared" si="23"/>
        <v>0</v>
      </c>
      <c r="AI91" s="31">
        <f t="shared" si="24"/>
        <v>0</v>
      </c>
      <c r="AJ91" s="31">
        <f t="shared" si="25"/>
        <v>0</v>
      </c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</row>
    <row r="92" spans="1:106" ht="24.95" customHeight="1" outlineLevel="1" x14ac:dyDescent="0.2">
      <c r="A92" s="25">
        <v>14</v>
      </c>
      <c r="B92" s="25"/>
      <c r="C92" s="42" t="s">
        <v>196</v>
      </c>
      <c r="D92" s="43">
        <v>45715</v>
      </c>
      <c r="E92" s="26" t="s">
        <v>175</v>
      </c>
      <c r="F92" s="20" t="s">
        <v>103</v>
      </c>
      <c r="G92" s="20" t="s">
        <v>102</v>
      </c>
      <c r="H92" s="27"/>
      <c r="I92" s="27"/>
      <c r="J92" s="28"/>
      <c r="K92" s="103">
        <v>4720000</v>
      </c>
      <c r="L92" s="26" t="s">
        <v>101</v>
      </c>
      <c r="M92" s="30"/>
      <c r="N92" s="30"/>
      <c r="O92" s="30"/>
      <c r="P92" s="26"/>
      <c r="Q92" s="26"/>
      <c r="R92" s="30"/>
      <c r="S92" s="30"/>
      <c r="T92" s="103">
        <v>4720000</v>
      </c>
      <c r="U92" s="19">
        <f t="shared" si="19"/>
        <v>4720000</v>
      </c>
      <c r="V92" s="30"/>
      <c r="W92" s="30"/>
      <c r="X92" s="30"/>
      <c r="Y92" s="19">
        <f t="shared" si="20"/>
        <v>0</v>
      </c>
      <c r="Z92" s="30"/>
      <c r="AA92" s="30"/>
      <c r="AB92" s="30"/>
      <c r="AC92" s="19">
        <f t="shared" si="21"/>
        <v>0</v>
      </c>
      <c r="AD92" s="30"/>
      <c r="AE92" s="30"/>
      <c r="AF92" s="30"/>
      <c r="AG92" s="19">
        <f t="shared" si="22"/>
        <v>0</v>
      </c>
      <c r="AH92" s="19">
        <f t="shared" si="23"/>
        <v>4720000</v>
      </c>
      <c r="AI92" s="31">
        <f t="shared" si="24"/>
        <v>0</v>
      </c>
      <c r="AJ92" s="31">
        <f t="shared" si="25"/>
        <v>1.0838665386448825E-2</v>
      </c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</row>
    <row r="93" spans="1:106" ht="24.95" customHeight="1" outlineLevel="1" x14ac:dyDescent="0.2">
      <c r="A93" s="25">
        <v>15</v>
      </c>
      <c r="B93" s="25"/>
      <c r="C93" s="42" t="s">
        <v>198</v>
      </c>
      <c r="D93" s="43">
        <v>45715</v>
      </c>
      <c r="E93" s="26" t="s">
        <v>176</v>
      </c>
      <c r="F93" s="20" t="s">
        <v>103</v>
      </c>
      <c r="G93" s="20" t="s">
        <v>102</v>
      </c>
      <c r="H93" s="27"/>
      <c r="I93" s="27"/>
      <c r="J93" s="28"/>
      <c r="K93" s="103">
        <v>7210000</v>
      </c>
      <c r="L93" s="26" t="s">
        <v>101</v>
      </c>
      <c r="M93" s="30"/>
      <c r="N93" s="30"/>
      <c r="O93" s="30"/>
      <c r="P93" s="26"/>
      <c r="Q93" s="26"/>
      <c r="R93" s="30"/>
      <c r="S93" s="30"/>
      <c r="T93" s="103">
        <v>7210000</v>
      </c>
      <c r="U93" s="19">
        <f t="shared" si="19"/>
        <v>7210000</v>
      </c>
      <c r="V93" s="30"/>
      <c r="W93" s="30"/>
      <c r="X93" s="30"/>
      <c r="Y93" s="19">
        <f t="shared" si="20"/>
        <v>0</v>
      </c>
      <c r="Z93" s="30"/>
      <c r="AA93" s="30"/>
      <c r="AB93" s="30"/>
      <c r="AC93" s="19">
        <f t="shared" si="21"/>
        <v>0</v>
      </c>
      <c r="AD93" s="30"/>
      <c r="AE93" s="30"/>
      <c r="AF93" s="30"/>
      <c r="AG93" s="19">
        <f t="shared" si="22"/>
        <v>0</v>
      </c>
      <c r="AH93" s="19">
        <f t="shared" si="23"/>
        <v>7210000</v>
      </c>
      <c r="AI93" s="31">
        <f t="shared" si="24"/>
        <v>0</v>
      </c>
      <c r="AJ93" s="31">
        <f t="shared" si="25"/>
        <v>1.6556520643283057E-2</v>
      </c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</row>
    <row r="94" spans="1:106" ht="24.95" customHeight="1" outlineLevel="1" x14ac:dyDescent="0.2">
      <c r="A94" s="25">
        <v>16</v>
      </c>
      <c r="B94" s="25"/>
      <c r="C94" s="42" t="s">
        <v>205</v>
      </c>
      <c r="D94" s="43">
        <v>45716</v>
      </c>
      <c r="E94" s="26" t="s">
        <v>177</v>
      </c>
      <c r="F94" s="20" t="s">
        <v>103</v>
      </c>
      <c r="G94" s="20" t="s">
        <v>102</v>
      </c>
      <c r="H94" s="27"/>
      <c r="I94" s="27"/>
      <c r="J94" s="28"/>
      <c r="K94" s="103">
        <v>6320000</v>
      </c>
      <c r="L94" s="26" t="s">
        <v>101</v>
      </c>
      <c r="M94" s="30"/>
      <c r="N94" s="30"/>
      <c r="O94" s="30"/>
      <c r="P94" s="26"/>
      <c r="Q94" s="26"/>
      <c r="R94" s="30"/>
      <c r="S94" s="30"/>
      <c r="T94" s="103">
        <v>6320000</v>
      </c>
      <c r="U94" s="19">
        <f t="shared" si="19"/>
        <v>6320000</v>
      </c>
      <c r="V94" s="30"/>
      <c r="W94" s="30"/>
      <c r="X94" s="30"/>
      <c r="Y94" s="19">
        <f t="shared" si="20"/>
        <v>0</v>
      </c>
      <c r="Z94" s="30"/>
      <c r="AA94" s="30"/>
      <c r="AB94" s="30"/>
      <c r="AC94" s="19">
        <f t="shared" si="21"/>
        <v>0</v>
      </c>
      <c r="AD94" s="30"/>
      <c r="AE94" s="30"/>
      <c r="AF94" s="30"/>
      <c r="AG94" s="19">
        <f t="shared" si="22"/>
        <v>0</v>
      </c>
      <c r="AH94" s="19">
        <f t="shared" si="23"/>
        <v>6320000</v>
      </c>
      <c r="AI94" s="31">
        <f t="shared" si="24"/>
        <v>0</v>
      </c>
      <c r="AJ94" s="31">
        <f t="shared" si="25"/>
        <v>1.4512789246261986E-2</v>
      </c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</row>
    <row r="95" spans="1:106" ht="24.95" customHeight="1" outlineLevel="1" x14ac:dyDescent="0.2">
      <c r="A95" s="25">
        <v>17</v>
      </c>
      <c r="B95" s="25"/>
      <c r="C95" s="42"/>
      <c r="D95" s="43"/>
      <c r="E95" s="26" t="s">
        <v>178</v>
      </c>
      <c r="F95" s="20" t="s">
        <v>103</v>
      </c>
      <c r="G95" s="20" t="s">
        <v>102</v>
      </c>
      <c r="H95" s="27"/>
      <c r="I95" s="27"/>
      <c r="J95" s="28"/>
      <c r="K95" s="103">
        <v>4210000</v>
      </c>
      <c r="L95" s="26" t="s">
        <v>101</v>
      </c>
      <c r="M95" s="30"/>
      <c r="N95" s="30"/>
      <c r="O95" s="30"/>
      <c r="P95" s="26"/>
      <c r="Q95" s="26"/>
      <c r="R95" s="30"/>
      <c r="S95" s="30"/>
      <c r="T95" s="103"/>
      <c r="U95" s="19">
        <f t="shared" si="19"/>
        <v>0</v>
      </c>
      <c r="V95" s="30"/>
      <c r="W95" s="30"/>
      <c r="X95" s="30"/>
      <c r="Y95" s="19">
        <f t="shared" si="20"/>
        <v>0</v>
      </c>
      <c r="Z95" s="30"/>
      <c r="AA95" s="30"/>
      <c r="AB95" s="30"/>
      <c r="AC95" s="19">
        <f t="shared" si="21"/>
        <v>0</v>
      </c>
      <c r="AD95" s="30"/>
      <c r="AE95" s="30"/>
      <c r="AF95" s="30"/>
      <c r="AG95" s="19">
        <f t="shared" si="22"/>
        <v>0</v>
      </c>
      <c r="AH95" s="19">
        <f t="shared" si="23"/>
        <v>0</v>
      </c>
      <c r="AI95" s="31">
        <f t="shared" si="24"/>
        <v>0</v>
      </c>
      <c r="AJ95" s="31">
        <f t="shared" si="25"/>
        <v>0</v>
      </c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</row>
    <row r="96" spans="1:106" ht="24.95" customHeight="1" outlineLevel="1" x14ac:dyDescent="0.2">
      <c r="A96" s="25">
        <v>18</v>
      </c>
      <c r="B96" s="25"/>
      <c r="C96" s="42" t="s">
        <v>199</v>
      </c>
      <c r="D96" s="43">
        <v>45715</v>
      </c>
      <c r="E96" s="26" t="s">
        <v>179</v>
      </c>
      <c r="F96" s="20" t="s">
        <v>103</v>
      </c>
      <c r="G96" s="20" t="s">
        <v>102</v>
      </c>
      <c r="H96" s="27"/>
      <c r="I96" s="27"/>
      <c r="J96" s="28"/>
      <c r="K96" s="103">
        <v>8630000</v>
      </c>
      <c r="L96" s="26" t="s">
        <v>101</v>
      </c>
      <c r="M96" s="30"/>
      <c r="N96" s="30"/>
      <c r="O96" s="30"/>
      <c r="P96" s="26"/>
      <c r="Q96" s="26"/>
      <c r="R96" s="30"/>
      <c r="S96" s="30"/>
      <c r="T96" s="103">
        <v>8630000</v>
      </c>
      <c r="U96" s="19">
        <f t="shared" si="19"/>
        <v>8630000</v>
      </c>
      <c r="V96" s="30"/>
      <c r="W96" s="30"/>
      <c r="X96" s="30"/>
      <c r="Y96" s="19">
        <f t="shared" si="20"/>
        <v>0</v>
      </c>
      <c r="Z96" s="30"/>
      <c r="AA96" s="30"/>
      <c r="AB96" s="30"/>
      <c r="AC96" s="19">
        <f t="shared" si="21"/>
        <v>0</v>
      </c>
      <c r="AD96" s="30"/>
      <c r="AE96" s="30"/>
      <c r="AF96" s="30"/>
      <c r="AG96" s="19">
        <f t="shared" si="22"/>
        <v>0</v>
      </c>
      <c r="AH96" s="19">
        <f t="shared" si="23"/>
        <v>8630000</v>
      </c>
      <c r="AI96" s="31">
        <f t="shared" si="24"/>
        <v>0</v>
      </c>
      <c r="AJ96" s="31">
        <f t="shared" si="25"/>
        <v>1.9817305568867238E-2</v>
      </c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</row>
    <row r="97" spans="1:106" ht="24.95" customHeight="1" outlineLevel="1" x14ac:dyDescent="0.2">
      <c r="A97" s="25">
        <v>19</v>
      </c>
      <c r="B97" s="25"/>
      <c r="C97" s="42"/>
      <c r="D97" s="43"/>
      <c r="E97" s="26" t="s">
        <v>180</v>
      </c>
      <c r="F97" s="20" t="s">
        <v>103</v>
      </c>
      <c r="G97" s="20" t="s">
        <v>102</v>
      </c>
      <c r="H97" s="27"/>
      <c r="I97" s="27"/>
      <c r="J97" s="28"/>
      <c r="K97" s="103">
        <v>6810000</v>
      </c>
      <c r="L97" s="26" t="s">
        <v>101</v>
      </c>
      <c r="M97" s="30"/>
      <c r="N97" s="30"/>
      <c r="O97" s="30"/>
      <c r="P97" s="26"/>
      <c r="Q97" s="26"/>
      <c r="R97" s="30"/>
      <c r="S97" s="30"/>
      <c r="T97" s="103"/>
      <c r="U97" s="19">
        <f t="shared" si="19"/>
        <v>0</v>
      </c>
      <c r="V97" s="30"/>
      <c r="W97" s="30"/>
      <c r="X97" s="30"/>
      <c r="Y97" s="19">
        <f t="shared" si="20"/>
        <v>0</v>
      </c>
      <c r="Z97" s="30"/>
      <c r="AA97" s="30"/>
      <c r="AB97" s="30"/>
      <c r="AC97" s="19">
        <f t="shared" si="21"/>
        <v>0</v>
      </c>
      <c r="AD97" s="30"/>
      <c r="AE97" s="30"/>
      <c r="AF97" s="30"/>
      <c r="AG97" s="19">
        <f t="shared" si="22"/>
        <v>0</v>
      </c>
      <c r="AH97" s="19">
        <f t="shared" si="23"/>
        <v>0</v>
      </c>
      <c r="AI97" s="31">
        <f t="shared" si="24"/>
        <v>0</v>
      </c>
      <c r="AJ97" s="31">
        <f t="shared" si="25"/>
        <v>0</v>
      </c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</row>
    <row r="98" spans="1:106" ht="24.95" customHeight="1" outlineLevel="1" x14ac:dyDescent="0.2">
      <c r="A98" s="25">
        <v>20</v>
      </c>
      <c r="B98" s="25"/>
      <c r="C98" s="42"/>
      <c r="D98" s="43"/>
      <c r="E98" s="26" t="s">
        <v>181</v>
      </c>
      <c r="F98" s="20" t="s">
        <v>103</v>
      </c>
      <c r="G98" s="20" t="s">
        <v>102</v>
      </c>
      <c r="H98" s="27"/>
      <c r="I98" s="27"/>
      <c r="J98" s="28"/>
      <c r="K98" s="103">
        <v>4610000</v>
      </c>
      <c r="L98" s="26" t="s">
        <v>101</v>
      </c>
      <c r="M98" s="30"/>
      <c r="N98" s="30"/>
      <c r="O98" s="30"/>
      <c r="P98" s="26"/>
      <c r="Q98" s="26"/>
      <c r="R98" s="30"/>
      <c r="S98" s="30"/>
      <c r="T98" s="103"/>
      <c r="U98" s="19">
        <f t="shared" si="19"/>
        <v>0</v>
      </c>
      <c r="V98" s="30"/>
      <c r="W98" s="30"/>
      <c r="X98" s="30"/>
      <c r="Y98" s="19">
        <f t="shared" si="20"/>
        <v>0</v>
      </c>
      <c r="Z98" s="30"/>
      <c r="AA98" s="30"/>
      <c r="AB98" s="30"/>
      <c r="AC98" s="19">
        <f t="shared" si="21"/>
        <v>0</v>
      </c>
      <c r="AD98" s="30"/>
      <c r="AE98" s="30"/>
      <c r="AF98" s="30"/>
      <c r="AG98" s="19">
        <f t="shared" si="22"/>
        <v>0</v>
      </c>
      <c r="AH98" s="19">
        <f t="shared" si="23"/>
        <v>0</v>
      </c>
      <c r="AI98" s="31">
        <f t="shared" si="24"/>
        <v>0</v>
      </c>
      <c r="AJ98" s="31">
        <f t="shared" si="25"/>
        <v>0</v>
      </c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</row>
    <row r="99" spans="1:106" ht="24.95" customHeight="1" outlineLevel="1" x14ac:dyDescent="0.2">
      <c r="A99" s="25">
        <v>21</v>
      </c>
      <c r="B99" s="25"/>
      <c r="C99" s="42"/>
      <c r="D99" s="43"/>
      <c r="E99" s="26" t="s">
        <v>182</v>
      </c>
      <c r="F99" s="20" t="s">
        <v>103</v>
      </c>
      <c r="G99" s="20" t="s">
        <v>102</v>
      </c>
      <c r="H99" s="27"/>
      <c r="I99" s="27"/>
      <c r="J99" s="28"/>
      <c r="K99" s="103">
        <v>5230000</v>
      </c>
      <c r="L99" s="26" t="s">
        <v>101</v>
      </c>
      <c r="M99" s="30"/>
      <c r="N99" s="30"/>
      <c r="O99" s="30"/>
      <c r="P99" s="26"/>
      <c r="Q99" s="26"/>
      <c r="R99" s="30"/>
      <c r="S99" s="30"/>
      <c r="T99" s="103"/>
      <c r="U99" s="19">
        <f t="shared" si="19"/>
        <v>0</v>
      </c>
      <c r="V99" s="30"/>
      <c r="W99" s="30"/>
      <c r="X99" s="30"/>
      <c r="Y99" s="19">
        <f t="shared" si="20"/>
        <v>0</v>
      </c>
      <c r="Z99" s="30"/>
      <c r="AA99" s="30"/>
      <c r="AB99" s="30"/>
      <c r="AC99" s="19">
        <f t="shared" si="21"/>
        <v>0</v>
      </c>
      <c r="AD99" s="30"/>
      <c r="AE99" s="30"/>
      <c r="AF99" s="30"/>
      <c r="AG99" s="19">
        <f t="shared" si="22"/>
        <v>0</v>
      </c>
      <c r="AH99" s="19">
        <f t="shared" si="23"/>
        <v>0</v>
      </c>
      <c r="AI99" s="31">
        <f t="shared" si="24"/>
        <v>0</v>
      </c>
      <c r="AJ99" s="31">
        <f t="shared" si="25"/>
        <v>0</v>
      </c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</row>
    <row r="100" spans="1:106" ht="24.95" customHeight="1" outlineLevel="1" x14ac:dyDescent="0.2">
      <c r="A100" s="25">
        <v>22</v>
      </c>
      <c r="B100" s="25"/>
      <c r="C100" s="42"/>
      <c r="D100" s="43"/>
      <c r="E100" s="26" t="s">
        <v>183</v>
      </c>
      <c r="F100" s="20" t="s">
        <v>103</v>
      </c>
      <c r="G100" s="20" t="s">
        <v>102</v>
      </c>
      <c r="H100" s="27"/>
      <c r="I100" s="27"/>
      <c r="J100" s="28"/>
      <c r="K100" s="103">
        <v>4990000</v>
      </c>
      <c r="L100" s="26" t="s">
        <v>101</v>
      </c>
      <c r="M100" s="30"/>
      <c r="N100" s="30"/>
      <c r="O100" s="30"/>
      <c r="P100" s="26"/>
      <c r="Q100" s="26"/>
      <c r="R100" s="30"/>
      <c r="S100" s="30"/>
      <c r="T100" s="103"/>
      <c r="U100" s="19">
        <f t="shared" si="19"/>
        <v>0</v>
      </c>
      <c r="V100" s="30"/>
      <c r="W100" s="30"/>
      <c r="X100" s="30"/>
      <c r="Y100" s="19">
        <f t="shared" si="20"/>
        <v>0</v>
      </c>
      <c r="Z100" s="30"/>
      <c r="AA100" s="30"/>
      <c r="AB100" s="30"/>
      <c r="AC100" s="19">
        <f t="shared" si="21"/>
        <v>0</v>
      </c>
      <c r="AD100" s="30"/>
      <c r="AE100" s="30"/>
      <c r="AF100" s="30"/>
      <c r="AG100" s="19">
        <f t="shared" si="22"/>
        <v>0</v>
      </c>
      <c r="AH100" s="19">
        <f t="shared" si="23"/>
        <v>0</v>
      </c>
      <c r="AI100" s="31">
        <f t="shared" si="24"/>
        <v>0</v>
      </c>
      <c r="AJ100" s="31">
        <f t="shared" si="25"/>
        <v>0</v>
      </c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</row>
    <row r="101" spans="1:106" ht="24.95" customHeight="1" outlineLevel="1" x14ac:dyDescent="0.2">
      <c r="A101" s="25">
        <v>23</v>
      </c>
      <c r="B101" s="25"/>
      <c r="C101" s="42"/>
      <c r="D101" s="43"/>
      <c r="E101" s="26" t="s">
        <v>184</v>
      </c>
      <c r="F101" s="20" t="s">
        <v>103</v>
      </c>
      <c r="G101" s="20" t="s">
        <v>102</v>
      </c>
      <c r="H101" s="27"/>
      <c r="I101" s="27"/>
      <c r="J101" s="28"/>
      <c r="K101" s="103">
        <v>9050000</v>
      </c>
      <c r="L101" s="26" t="s">
        <v>101</v>
      </c>
      <c r="M101" s="30"/>
      <c r="N101" s="30"/>
      <c r="O101" s="30"/>
      <c r="P101" s="26"/>
      <c r="Q101" s="26"/>
      <c r="R101" s="30"/>
      <c r="S101" s="30"/>
      <c r="T101" s="103"/>
      <c r="U101" s="19">
        <f t="shared" si="19"/>
        <v>0</v>
      </c>
      <c r="V101" s="30"/>
      <c r="W101" s="30"/>
      <c r="X101" s="30"/>
      <c r="Y101" s="19">
        <f t="shared" si="20"/>
        <v>0</v>
      </c>
      <c r="Z101" s="30"/>
      <c r="AA101" s="30"/>
      <c r="AB101" s="30"/>
      <c r="AC101" s="19">
        <f t="shared" si="21"/>
        <v>0</v>
      </c>
      <c r="AD101" s="30"/>
      <c r="AE101" s="30"/>
      <c r="AF101" s="30"/>
      <c r="AG101" s="19">
        <f t="shared" si="22"/>
        <v>0</v>
      </c>
      <c r="AH101" s="19">
        <f t="shared" si="23"/>
        <v>0</v>
      </c>
      <c r="AI101" s="31">
        <f t="shared" si="24"/>
        <v>0</v>
      </c>
      <c r="AJ101" s="31">
        <f t="shared" si="25"/>
        <v>0</v>
      </c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</row>
    <row r="102" spans="1:106" ht="24.95" customHeight="1" outlineLevel="1" x14ac:dyDescent="0.2">
      <c r="A102" s="25">
        <v>24</v>
      </c>
      <c r="B102" s="25"/>
      <c r="C102" s="42"/>
      <c r="D102" s="43"/>
      <c r="E102" s="26" t="s">
        <v>185</v>
      </c>
      <c r="F102" s="20" t="s">
        <v>103</v>
      </c>
      <c r="G102" s="20" t="s">
        <v>102</v>
      </c>
      <c r="H102" s="27"/>
      <c r="I102" s="27"/>
      <c r="J102" s="28"/>
      <c r="K102" s="103">
        <v>8400000</v>
      </c>
      <c r="L102" s="26" t="s">
        <v>101</v>
      </c>
      <c r="M102" s="30"/>
      <c r="N102" s="30"/>
      <c r="O102" s="30"/>
      <c r="P102" s="26"/>
      <c r="Q102" s="26"/>
      <c r="R102" s="30"/>
      <c r="S102" s="30"/>
      <c r="T102" s="103"/>
      <c r="U102" s="19">
        <f t="shared" si="19"/>
        <v>0</v>
      </c>
      <c r="V102" s="30"/>
      <c r="W102" s="30"/>
      <c r="X102" s="30"/>
      <c r="Y102" s="19">
        <f t="shared" si="20"/>
        <v>0</v>
      </c>
      <c r="Z102" s="30"/>
      <c r="AA102" s="30"/>
      <c r="AB102" s="30"/>
      <c r="AC102" s="19">
        <f t="shared" si="21"/>
        <v>0</v>
      </c>
      <c r="AD102" s="30"/>
      <c r="AE102" s="30"/>
      <c r="AF102" s="30"/>
      <c r="AG102" s="19">
        <f t="shared" si="22"/>
        <v>0</v>
      </c>
      <c r="AH102" s="19">
        <f t="shared" si="23"/>
        <v>0</v>
      </c>
      <c r="AI102" s="31">
        <f t="shared" si="24"/>
        <v>0</v>
      </c>
      <c r="AJ102" s="31">
        <f t="shared" si="25"/>
        <v>0</v>
      </c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</row>
    <row r="103" spans="1:106" ht="24.95" customHeight="1" outlineLevel="1" x14ac:dyDescent="0.2">
      <c r="A103" s="25">
        <v>25</v>
      </c>
      <c r="B103" s="25"/>
      <c r="C103" s="42"/>
      <c r="D103" s="43"/>
      <c r="E103" s="26" t="s">
        <v>186</v>
      </c>
      <c r="F103" s="20" t="s">
        <v>103</v>
      </c>
      <c r="G103" s="20" t="s">
        <v>102</v>
      </c>
      <c r="H103" s="27"/>
      <c r="I103" s="27"/>
      <c r="J103" s="28"/>
      <c r="K103" s="103">
        <v>4660000</v>
      </c>
      <c r="L103" s="26" t="s">
        <v>101</v>
      </c>
      <c r="M103" s="30"/>
      <c r="N103" s="30"/>
      <c r="O103" s="30"/>
      <c r="P103" s="26"/>
      <c r="Q103" s="26"/>
      <c r="R103" s="30"/>
      <c r="S103" s="30"/>
      <c r="T103" s="103"/>
      <c r="U103" s="19">
        <f t="shared" si="19"/>
        <v>0</v>
      </c>
      <c r="V103" s="30"/>
      <c r="W103" s="30"/>
      <c r="X103" s="30"/>
      <c r="Y103" s="19">
        <f t="shared" si="20"/>
        <v>0</v>
      </c>
      <c r="Z103" s="30"/>
      <c r="AA103" s="30"/>
      <c r="AB103" s="30"/>
      <c r="AC103" s="19">
        <f t="shared" si="21"/>
        <v>0</v>
      </c>
      <c r="AD103" s="30"/>
      <c r="AE103" s="30"/>
      <c r="AF103" s="30"/>
      <c r="AG103" s="19">
        <f t="shared" si="22"/>
        <v>0</v>
      </c>
      <c r="AH103" s="19">
        <f t="shared" si="23"/>
        <v>0</v>
      </c>
      <c r="AI103" s="31">
        <f t="shared" si="24"/>
        <v>0</v>
      </c>
      <c r="AJ103" s="31">
        <f t="shared" si="25"/>
        <v>0</v>
      </c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</row>
    <row r="104" spans="1:106" ht="24.95" customHeight="1" outlineLevel="1" x14ac:dyDescent="0.2">
      <c r="A104" s="25">
        <v>26</v>
      </c>
      <c r="B104" s="25"/>
      <c r="C104" s="42"/>
      <c r="D104" s="43"/>
      <c r="E104" s="26" t="s">
        <v>187</v>
      </c>
      <c r="F104" s="20" t="s">
        <v>103</v>
      </c>
      <c r="G104" s="20" t="s">
        <v>102</v>
      </c>
      <c r="H104" s="27"/>
      <c r="I104" s="27"/>
      <c r="J104" s="28"/>
      <c r="K104" s="103">
        <v>4650000</v>
      </c>
      <c r="L104" s="26" t="s">
        <v>101</v>
      </c>
      <c r="M104" s="30"/>
      <c r="N104" s="30"/>
      <c r="O104" s="30"/>
      <c r="P104" s="26"/>
      <c r="Q104" s="26"/>
      <c r="R104" s="30"/>
      <c r="S104" s="30"/>
      <c r="T104" s="103"/>
      <c r="U104" s="19">
        <f>SUM(R104:T104)</f>
        <v>0</v>
      </c>
      <c r="V104" s="30"/>
      <c r="W104" s="30"/>
      <c r="X104" s="30"/>
      <c r="Y104" s="19">
        <f t="shared" si="20"/>
        <v>0</v>
      </c>
      <c r="Z104" s="30"/>
      <c r="AA104" s="30"/>
      <c r="AB104" s="30"/>
      <c r="AC104" s="19">
        <f t="shared" si="21"/>
        <v>0</v>
      </c>
      <c r="AD104" s="30"/>
      <c r="AE104" s="30"/>
      <c r="AF104" s="30"/>
      <c r="AG104" s="19">
        <f t="shared" si="22"/>
        <v>0</v>
      </c>
      <c r="AH104" s="19">
        <f t="shared" si="23"/>
        <v>0</v>
      </c>
      <c r="AI104" s="31">
        <f t="shared" si="24"/>
        <v>0</v>
      </c>
      <c r="AJ104" s="31">
        <f t="shared" si="25"/>
        <v>0</v>
      </c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</row>
    <row r="105" spans="1:106" ht="24.95" customHeight="1" outlineLevel="1" x14ac:dyDescent="0.2">
      <c r="A105" s="25">
        <v>27</v>
      </c>
      <c r="B105" s="25"/>
      <c r="C105" s="42" t="s">
        <v>203</v>
      </c>
      <c r="D105" s="43">
        <v>45715</v>
      </c>
      <c r="E105" s="26" t="s">
        <v>188</v>
      </c>
      <c r="F105" s="20" t="s">
        <v>103</v>
      </c>
      <c r="G105" s="20" t="s">
        <v>102</v>
      </c>
      <c r="H105" s="27"/>
      <c r="I105" s="27"/>
      <c r="J105" s="28"/>
      <c r="K105" s="103">
        <v>7750000</v>
      </c>
      <c r="L105" s="26" t="s">
        <v>101</v>
      </c>
      <c r="M105" s="30"/>
      <c r="N105" s="30"/>
      <c r="O105" s="30"/>
      <c r="P105" s="26"/>
      <c r="Q105" s="26"/>
      <c r="R105" s="30"/>
      <c r="S105" s="30"/>
      <c r="T105" s="103">
        <v>7750000</v>
      </c>
      <c r="U105" s="19">
        <f t="shared" si="19"/>
        <v>7750000</v>
      </c>
      <c r="V105" s="30"/>
      <c r="W105" s="30"/>
      <c r="X105" s="30"/>
      <c r="Y105" s="19">
        <f t="shared" si="20"/>
        <v>0</v>
      </c>
      <c r="Z105" s="30"/>
      <c r="AA105" s="30"/>
      <c r="AB105" s="30"/>
      <c r="AC105" s="19">
        <f t="shared" si="21"/>
        <v>0</v>
      </c>
      <c r="AD105" s="30"/>
      <c r="AE105" s="30"/>
      <c r="AF105" s="30"/>
      <c r="AG105" s="19">
        <f t="shared" si="22"/>
        <v>0</v>
      </c>
      <c r="AH105" s="19">
        <f t="shared" si="23"/>
        <v>7750000</v>
      </c>
      <c r="AI105" s="31">
        <f t="shared" si="24"/>
        <v>0</v>
      </c>
      <c r="AJ105" s="31">
        <f t="shared" si="25"/>
        <v>1.7796537445969998E-2</v>
      </c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</row>
    <row r="106" spans="1:106" ht="24.95" customHeight="1" outlineLevel="1" x14ac:dyDescent="0.2">
      <c r="A106" s="25">
        <v>28</v>
      </c>
      <c r="B106" s="25"/>
      <c r="C106" s="42"/>
      <c r="D106" s="43"/>
      <c r="E106" s="26" t="s">
        <v>189</v>
      </c>
      <c r="F106" s="20" t="s">
        <v>103</v>
      </c>
      <c r="G106" s="20" t="s">
        <v>102</v>
      </c>
      <c r="H106" s="27"/>
      <c r="I106" s="27"/>
      <c r="J106" s="28"/>
      <c r="K106" s="103">
        <v>68380000</v>
      </c>
      <c r="L106" s="26" t="s">
        <v>101</v>
      </c>
      <c r="M106" s="30"/>
      <c r="N106" s="30"/>
      <c r="O106" s="30"/>
      <c r="P106" s="26"/>
      <c r="Q106" s="26"/>
      <c r="R106" s="30"/>
      <c r="S106" s="30"/>
      <c r="T106" s="103"/>
      <c r="U106" s="19">
        <f t="shared" si="19"/>
        <v>0</v>
      </c>
      <c r="V106" s="30"/>
      <c r="W106" s="30"/>
      <c r="X106" s="30"/>
      <c r="Y106" s="19">
        <f t="shared" si="20"/>
        <v>0</v>
      </c>
      <c r="Z106" s="30"/>
      <c r="AA106" s="30"/>
      <c r="AB106" s="30"/>
      <c r="AC106" s="19">
        <f t="shared" si="21"/>
        <v>0</v>
      </c>
      <c r="AD106" s="30"/>
      <c r="AE106" s="30"/>
      <c r="AF106" s="30"/>
      <c r="AG106" s="19">
        <f t="shared" si="22"/>
        <v>0</v>
      </c>
      <c r="AH106" s="19">
        <f t="shared" si="23"/>
        <v>0</v>
      </c>
      <c r="AI106" s="31">
        <f t="shared" si="24"/>
        <v>0</v>
      </c>
      <c r="AJ106" s="31">
        <f t="shared" si="25"/>
        <v>0</v>
      </c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</row>
    <row r="107" spans="1:106" ht="24.95" customHeight="1" outlineLevel="1" x14ac:dyDescent="0.2">
      <c r="A107" s="25">
        <v>29</v>
      </c>
      <c r="B107" s="25"/>
      <c r="C107" s="42"/>
      <c r="D107" s="43"/>
      <c r="E107" s="26" t="s">
        <v>190</v>
      </c>
      <c r="F107" s="20" t="s">
        <v>103</v>
      </c>
      <c r="G107" s="20" t="s">
        <v>102</v>
      </c>
      <c r="H107" s="27"/>
      <c r="I107" s="27"/>
      <c r="J107" s="28"/>
      <c r="K107" s="103">
        <v>18190000</v>
      </c>
      <c r="L107" s="26" t="s">
        <v>101</v>
      </c>
      <c r="M107" s="30"/>
      <c r="N107" s="30"/>
      <c r="O107" s="30"/>
      <c r="P107" s="26"/>
      <c r="Q107" s="26"/>
      <c r="R107" s="30"/>
      <c r="S107" s="30"/>
      <c r="T107" s="103"/>
      <c r="U107" s="19">
        <f t="shared" si="19"/>
        <v>0</v>
      </c>
      <c r="V107" s="30"/>
      <c r="W107" s="30"/>
      <c r="X107" s="30"/>
      <c r="Y107" s="19">
        <f t="shared" si="20"/>
        <v>0</v>
      </c>
      <c r="Z107" s="30"/>
      <c r="AA107" s="30"/>
      <c r="AB107" s="30"/>
      <c r="AC107" s="19">
        <f t="shared" si="21"/>
        <v>0</v>
      </c>
      <c r="AD107" s="30"/>
      <c r="AE107" s="30"/>
      <c r="AF107" s="30"/>
      <c r="AG107" s="19">
        <f t="shared" si="22"/>
        <v>0</v>
      </c>
      <c r="AH107" s="19">
        <f t="shared" si="23"/>
        <v>0</v>
      </c>
      <c r="AI107" s="31">
        <f t="shared" si="24"/>
        <v>0</v>
      </c>
      <c r="AJ107" s="31">
        <f t="shared" si="25"/>
        <v>0</v>
      </c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</row>
    <row r="108" spans="1:106" ht="24.95" customHeight="1" outlineLevel="1" x14ac:dyDescent="0.2">
      <c r="A108" s="25">
        <v>30</v>
      </c>
      <c r="B108" s="25"/>
      <c r="C108" s="42"/>
      <c r="D108" s="43"/>
      <c r="E108" s="26" t="s">
        <v>191</v>
      </c>
      <c r="F108" s="20" t="s">
        <v>103</v>
      </c>
      <c r="G108" s="20" t="s">
        <v>102</v>
      </c>
      <c r="H108" s="27"/>
      <c r="I108" s="27"/>
      <c r="J108" s="28"/>
      <c r="K108" s="103">
        <v>7760000</v>
      </c>
      <c r="L108" s="26" t="s">
        <v>101</v>
      </c>
      <c r="M108" s="30"/>
      <c r="N108" s="30"/>
      <c r="O108" s="30"/>
      <c r="P108" s="26"/>
      <c r="Q108" s="26"/>
      <c r="R108" s="30"/>
      <c r="S108" s="30"/>
      <c r="T108" s="103"/>
      <c r="U108" s="19">
        <f t="shared" si="19"/>
        <v>0</v>
      </c>
      <c r="V108" s="30"/>
      <c r="W108" s="30"/>
      <c r="X108" s="30"/>
      <c r="Y108" s="19">
        <f t="shared" si="20"/>
        <v>0</v>
      </c>
      <c r="Z108" s="30"/>
      <c r="AA108" s="30"/>
      <c r="AB108" s="30"/>
      <c r="AC108" s="19">
        <f t="shared" si="21"/>
        <v>0</v>
      </c>
      <c r="AD108" s="30"/>
      <c r="AE108" s="30"/>
      <c r="AF108" s="30"/>
      <c r="AG108" s="19">
        <f t="shared" si="22"/>
        <v>0</v>
      </c>
      <c r="AH108" s="19">
        <f t="shared" si="23"/>
        <v>0</v>
      </c>
      <c r="AI108" s="31">
        <f t="shared" si="24"/>
        <v>0</v>
      </c>
      <c r="AJ108" s="31">
        <f t="shared" si="25"/>
        <v>0</v>
      </c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</row>
    <row r="109" spans="1:106" ht="24.95" customHeight="1" outlineLevel="1" x14ac:dyDescent="0.2">
      <c r="A109" s="25">
        <v>31</v>
      </c>
      <c r="B109" s="25"/>
      <c r="C109" s="42"/>
      <c r="D109" s="43"/>
      <c r="E109" s="26" t="s">
        <v>192</v>
      </c>
      <c r="F109" s="20" t="s">
        <v>103</v>
      </c>
      <c r="G109" s="20" t="s">
        <v>102</v>
      </c>
      <c r="H109" s="27"/>
      <c r="I109" s="27"/>
      <c r="J109" s="28"/>
      <c r="K109" s="103">
        <v>22190000</v>
      </c>
      <c r="L109" s="26" t="s">
        <v>101</v>
      </c>
      <c r="M109" s="30"/>
      <c r="N109" s="30"/>
      <c r="O109" s="30"/>
      <c r="P109" s="26"/>
      <c r="Q109" s="26"/>
      <c r="R109" s="30"/>
      <c r="S109" s="30"/>
      <c r="T109" s="103"/>
      <c r="U109" s="19">
        <f t="shared" si="19"/>
        <v>0</v>
      </c>
      <c r="V109" s="30"/>
      <c r="W109" s="30"/>
      <c r="X109" s="30"/>
      <c r="Y109" s="19">
        <f t="shared" si="20"/>
        <v>0</v>
      </c>
      <c r="Z109" s="30"/>
      <c r="AA109" s="30"/>
      <c r="AB109" s="30"/>
      <c r="AC109" s="19">
        <f t="shared" si="21"/>
        <v>0</v>
      </c>
      <c r="AD109" s="30"/>
      <c r="AE109" s="30"/>
      <c r="AF109" s="30"/>
      <c r="AG109" s="19">
        <f t="shared" si="22"/>
        <v>0</v>
      </c>
      <c r="AH109" s="19">
        <f t="shared" si="23"/>
        <v>0</v>
      </c>
      <c r="AI109" s="31">
        <f t="shared" si="24"/>
        <v>0</v>
      </c>
      <c r="AJ109" s="31">
        <f t="shared" si="25"/>
        <v>0</v>
      </c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</row>
    <row r="110" spans="1:106" ht="24.95" customHeight="1" outlineLevel="1" x14ac:dyDescent="0.2">
      <c r="A110" s="25">
        <v>32</v>
      </c>
      <c r="B110" s="25"/>
      <c r="C110" s="42" t="s">
        <v>204</v>
      </c>
      <c r="D110" s="43">
        <v>45715</v>
      </c>
      <c r="E110" s="26" t="s">
        <v>193</v>
      </c>
      <c r="F110" s="20" t="s">
        <v>103</v>
      </c>
      <c r="G110" s="20" t="s">
        <v>102</v>
      </c>
      <c r="H110" s="27"/>
      <c r="I110" s="27"/>
      <c r="J110" s="28"/>
      <c r="K110" s="103">
        <v>18920000</v>
      </c>
      <c r="L110" s="26" t="s">
        <v>101</v>
      </c>
      <c r="M110" s="30"/>
      <c r="N110" s="30"/>
      <c r="O110" s="30"/>
      <c r="P110" s="26"/>
      <c r="Q110" s="26"/>
      <c r="R110" s="30"/>
      <c r="S110" s="30"/>
      <c r="T110" s="103">
        <v>18920000</v>
      </c>
      <c r="U110" s="19">
        <f t="shared" si="19"/>
        <v>18920000</v>
      </c>
      <c r="V110" s="30"/>
      <c r="W110" s="30"/>
      <c r="X110" s="30"/>
      <c r="Y110" s="19">
        <f t="shared" si="20"/>
        <v>0</v>
      </c>
      <c r="Z110" s="30"/>
      <c r="AA110" s="30"/>
      <c r="AB110" s="30"/>
      <c r="AC110" s="19">
        <f t="shared" si="21"/>
        <v>0</v>
      </c>
      <c r="AD110" s="30"/>
      <c r="AE110" s="30"/>
      <c r="AF110" s="30"/>
      <c r="AG110" s="19">
        <f t="shared" si="22"/>
        <v>0</v>
      </c>
      <c r="AH110" s="19">
        <f t="shared" si="23"/>
        <v>18920000</v>
      </c>
      <c r="AI110" s="31">
        <f t="shared" si="24"/>
        <v>0</v>
      </c>
      <c r="AJ110" s="31">
        <f t="shared" si="25"/>
        <v>4.3446514642290629E-2</v>
      </c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</row>
    <row r="111" spans="1:106" ht="24.95" customHeight="1" outlineLevel="1" x14ac:dyDescent="0.2">
      <c r="A111" s="25">
        <v>33</v>
      </c>
      <c r="B111" s="25"/>
      <c r="C111" s="42" t="s">
        <v>197</v>
      </c>
      <c r="D111" s="43">
        <v>45715</v>
      </c>
      <c r="E111" s="26" t="s">
        <v>194</v>
      </c>
      <c r="F111" s="20" t="s">
        <v>103</v>
      </c>
      <c r="G111" s="20" t="s">
        <v>102</v>
      </c>
      <c r="H111" s="27"/>
      <c r="I111" s="27"/>
      <c r="J111" s="28"/>
      <c r="K111" s="103">
        <v>13730000</v>
      </c>
      <c r="L111" s="26" t="s">
        <v>101</v>
      </c>
      <c r="M111" s="30"/>
      <c r="N111" s="30"/>
      <c r="O111" s="30"/>
      <c r="P111" s="26"/>
      <c r="Q111" s="26"/>
      <c r="R111" s="30"/>
      <c r="S111" s="30"/>
      <c r="T111" s="103">
        <v>13730000</v>
      </c>
      <c r="U111" s="19">
        <f t="shared" si="19"/>
        <v>13730000</v>
      </c>
      <c r="V111" s="30"/>
      <c r="W111" s="30"/>
      <c r="X111" s="30"/>
      <c r="Y111" s="19">
        <f t="shared" si="20"/>
        <v>0</v>
      </c>
      <c r="Z111" s="30"/>
      <c r="AA111" s="30"/>
      <c r="AB111" s="30"/>
      <c r="AC111" s="19">
        <f t="shared" si="21"/>
        <v>0</v>
      </c>
      <c r="AD111" s="30"/>
      <c r="AE111" s="30"/>
      <c r="AF111" s="30"/>
      <c r="AG111" s="19">
        <f t="shared" si="22"/>
        <v>0</v>
      </c>
      <c r="AH111" s="19">
        <f t="shared" si="23"/>
        <v>13730000</v>
      </c>
      <c r="AI111" s="31">
        <f t="shared" si="24"/>
        <v>0</v>
      </c>
      <c r="AJ111" s="31">
        <f t="shared" si="25"/>
        <v>3.1528575372021687E-2</v>
      </c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</row>
    <row r="112" spans="1:106" ht="24.95" customHeight="1" outlineLevel="1" x14ac:dyDescent="0.2">
      <c r="A112" s="25">
        <v>34</v>
      </c>
      <c r="B112" s="25"/>
      <c r="C112" s="42"/>
      <c r="D112" s="43"/>
      <c r="E112" s="26"/>
      <c r="F112" s="26"/>
      <c r="G112" s="26"/>
      <c r="H112" s="27"/>
      <c r="I112" s="27"/>
      <c r="J112" s="28"/>
      <c r="K112" s="29"/>
      <c r="L112" s="26"/>
      <c r="M112" s="30"/>
      <c r="N112" s="30"/>
      <c r="O112" s="30"/>
      <c r="P112" s="26"/>
      <c r="Q112" s="26"/>
      <c r="R112" s="30"/>
      <c r="S112" s="30"/>
      <c r="T112" s="30"/>
      <c r="U112" s="19">
        <f>SUM(R112:T112)</f>
        <v>0</v>
      </c>
      <c r="V112" s="30"/>
      <c r="W112" s="30"/>
      <c r="X112" s="30"/>
      <c r="Y112" s="19">
        <f>SUM(V112:X112)</f>
        <v>0</v>
      </c>
      <c r="Z112" s="30"/>
      <c r="AA112" s="30"/>
      <c r="AB112" s="30"/>
      <c r="AC112" s="19">
        <f>SUM(Z112:AB112)</f>
        <v>0</v>
      </c>
      <c r="AD112" s="30"/>
      <c r="AE112" s="30"/>
      <c r="AF112" s="30"/>
      <c r="AG112" s="19">
        <f>SUM(AD112:AF112)</f>
        <v>0</v>
      </c>
      <c r="AH112" s="19">
        <f>SUM(U112,Y112,AC112,AG112)</f>
        <v>0</v>
      </c>
      <c r="AI112" s="31">
        <f>IF(ISERROR(AH112/J112),0,AH112/J112)</f>
        <v>0</v>
      </c>
      <c r="AJ112" s="31">
        <f>IF(ISERROR(AH112/$AH$243),"-",AH112/$AH$243)</f>
        <v>0</v>
      </c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</row>
    <row r="113" spans="1:106" s="39" customFormat="1" ht="24.95" customHeight="1" x14ac:dyDescent="0.25">
      <c r="A113" s="33" t="s">
        <v>55</v>
      </c>
      <c r="B113" s="33"/>
      <c r="C113" s="33"/>
      <c r="D113" s="33"/>
      <c r="E113" s="33"/>
      <c r="F113" s="33"/>
      <c r="G113" s="33"/>
      <c r="H113" s="33"/>
      <c r="I113" s="33"/>
      <c r="J113" s="34">
        <f>SUM(J79:J112)</f>
        <v>340810000</v>
      </c>
      <c r="K113" s="34">
        <f>SUM(K79:K112)</f>
        <v>340810000</v>
      </c>
      <c r="L113" s="35"/>
      <c r="M113" s="34">
        <f>SUM(M79:M112)</f>
        <v>0</v>
      </c>
      <c r="N113" s="34">
        <f>SUM(N79:N112)</f>
        <v>0</v>
      </c>
      <c r="O113" s="34">
        <f>SUM(O79:O112)</f>
        <v>0</v>
      </c>
      <c r="P113" s="36"/>
      <c r="Q113" s="37"/>
      <c r="R113" s="34">
        <f t="shared" ref="R113:AH113" si="26">SUM(R79:R112)</f>
        <v>0</v>
      </c>
      <c r="S113" s="34">
        <f t="shared" si="26"/>
        <v>0</v>
      </c>
      <c r="T113" s="34">
        <f t="shared" si="26"/>
        <v>102470000</v>
      </c>
      <c r="U113" s="34">
        <f t="shared" si="26"/>
        <v>102470000</v>
      </c>
      <c r="V113" s="34">
        <f t="shared" si="26"/>
        <v>0</v>
      </c>
      <c r="W113" s="34">
        <f t="shared" si="26"/>
        <v>0</v>
      </c>
      <c r="X113" s="34">
        <f t="shared" si="26"/>
        <v>0</v>
      </c>
      <c r="Y113" s="34">
        <f t="shared" si="26"/>
        <v>0</v>
      </c>
      <c r="Z113" s="34">
        <f t="shared" si="26"/>
        <v>0</v>
      </c>
      <c r="AA113" s="34">
        <f t="shared" si="26"/>
        <v>0</v>
      </c>
      <c r="AB113" s="34">
        <f t="shared" si="26"/>
        <v>0</v>
      </c>
      <c r="AC113" s="34">
        <f t="shared" si="26"/>
        <v>0</v>
      </c>
      <c r="AD113" s="34">
        <f t="shared" si="26"/>
        <v>0</v>
      </c>
      <c r="AE113" s="34">
        <f t="shared" si="26"/>
        <v>0</v>
      </c>
      <c r="AF113" s="34">
        <f t="shared" si="26"/>
        <v>0</v>
      </c>
      <c r="AG113" s="34">
        <f t="shared" si="26"/>
        <v>0</v>
      </c>
      <c r="AH113" s="34">
        <f t="shared" si="26"/>
        <v>102470000</v>
      </c>
      <c r="AI113" s="38">
        <f>IF(ISERROR(AH113/J113),0,AH113/J113)</f>
        <v>0.3006660602681846</v>
      </c>
      <c r="AJ113" s="38">
        <f>IF(ISERROR(AH113/$AH$243),0,AH113/$AH$243)</f>
        <v>0.23530466994690913</v>
      </c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</row>
    <row r="114" spans="1:106" ht="24.95" customHeight="1" x14ac:dyDescent="0.25">
      <c r="A114" s="14" t="s">
        <v>56</v>
      </c>
      <c r="B114" s="14"/>
      <c r="C114" s="14"/>
      <c r="D114" s="14"/>
      <c r="E114" s="14"/>
      <c r="F114" s="15"/>
      <c r="G114" s="16"/>
      <c r="H114" s="17"/>
      <c r="I114" s="17"/>
      <c r="J114" s="18"/>
      <c r="K114" s="19"/>
      <c r="L114" s="20"/>
      <c r="M114" s="21"/>
      <c r="N114" s="21"/>
      <c r="O114" s="21"/>
      <c r="P114" s="16"/>
      <c r="Q114" s="22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23"/>
      <c r="AJ114" s="24"/>
    </row>
    <row r="115" spans="1:106" ht="24.95" customHeight="1" outlineLevel="1" x14ac:dyDescent="0.2">
      <c r="A115" s="25">
        <v>1</v>
      </c>
      <c r="B115" s="25"/>
      <c r="C115" s="26"/>
      <c r="D115" s="27"/>
      <c r="E115" s="26" t="s">
        <v>206</v>
      </c>
      <c r="F115" s="20" t="s">
        <v>103</v>
      </c>
      <c r="G115" s="20" t="s">
        <v>102</v>
      </c>
      <c r="H115" s="27"/>
      <c r="I115" s="27"/>
      <c r="J115" s="28">
        <v>424210000</v>
      </c>
      <c r="K115" s="29">
        <v>21990000</v>
      </c>
      <c r="L115" s="26" t="s">
        <v>101</v>
      </c>
      <c r="M115" s="30"/>
      <c r="N115" s="30"/>
      <c r="O115" s="30"/>
      <c r="P115" s="26"/>
      <c r="Q115" s="26"/>
      <c r="R115" s="30"/>
      <c r="S115" s="30"/>
      <c r="T115" s="30"/>
      <c r="U115" s="19">
        <f>SUM(R115:T115)</f>
        <v>0</v>
      </c>
      <c r="V115" s="30"/>
      <c r="W115" s="30"/>
      <c r="X115" s="30"/>
      <c r="Y115" s="19">
        <f>SUM(V115:X115)</f>
        <v>0</v>
      </c>
      <c r="Z115" s="30"/>
      <c r="AA115" s="30"/>
      <c r="AB115" s="30"/>
      <c r="AC115" s="19">
        <f>SUM(Z115:AB115)</f>
        <v>0</v>
      </c>
      <c r="AD115" s="30"/>
      <c r="AE115" s="30"/>
      <c r="AF115" s="30"/>
      <c r="AG115" s="19">
        <f>SUM(AD115:AF115)</f>
        <v>0</v>
      </c>
      <c r="AH115" s="19">
        <f>SUM(U115,Y115,AC115,AG115)</f>
        <v>0</v>
      </c>
      <c r="AI115" s="31">
        <f>IF(ISERROR(AH115/J115),0,AH115/J115)</f>
        <v>0</v>
      </c>
      <c r="AJ115" s="31">
        <f>IF(ISERROR(AH115/$AH$243),"-",AH115/$AH$243)</f>
        <v>0</v>
      </c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</row>
    <row r="116" spans="1:106" ht="24.95" customHeight="1" outlineLevel="1" x14ac:dyDescent="0.2">
      <c r="A116" s="25">
        <v>2</v>
      </c>
      <c r="B116" s="25"/>
      <c r="C116" s="26"/>
      <c r="D116" s="27"/>
      <c r="E116" s="26" t="s">
        <v>207</v>
      </c>
      <c r="F116" s="20" t="s">
        <v>103</v>
      </c>
      <c r="G116" s="20" t="s">
        <v>102</v>
      </c>
      <c r="H116" s="27"/>
      <c r="I116" s="27"/>
      <c r="J116" s="28"/>
      <c r="K116" s="29">
        <v>7930000</v>
      </c>
      <c r="L116" s="26" t="s">
        <v>101</v>
      </c>
      <c r="M116" s="30"/>
      <c r="N116" s="30"/>
      <c r="O116" s="30"/>
      <c r="P116" s="26"/>
      <c r="Q116" s="26"/>
      <c r="R116" s="30"/>
      <c r="S116" s="30"/>
      <c r="T116" s="30"/>
      <c r="U116" s="19">
        <f t="shared" ref="U116:U144" si="27">SUM(R116:T116)</f>
        <v>0</v>
      </c>
      <c r="V116" s="30"/>
      <c r="W116" s="30"/>
      <c r="X116" s="30"/>
      <c r="Y116" s="19">
        <f t="shared" ref="Y116:Y144" si="28">SUM(V116:X116)</f>
        <v>0</v>
      </c>
      <c r="Z116" s="30"/>
      <c r="AA116" s="30"/>
      <c r="AB116" s="30"/>
      <c r="AC116" s="19">
        <f t="shared" ref="AC116:AC144" si="29">SUM(Z116:AB116)</f>
        <v>0</v>
      </c>
      <c r="AD116" s="30"/>
      <c r="AE116" s="30"/>
      <c r="AF116" s="30"/>
      <c r="AG116" s="19">
        <f t="shared" ref="AG116:AG144" si="30">SUM(AD116:AF116)</f>
        <v>0</v>
      </c>
      <c r="AH116" s="19">
        <f t="shared" ref="AH116:AH144" si="31">SUM(U116,Y116,AC116,AG116)</f>
        <v>0</v>
      </c>
      <c r="AI116" s="31">
        <f t="shared" ref="AI116:AI144" si="32">IF(ISERROR(AH116/J116),0,AH116/J116)</f>
        <v>0</v>
      </c>
      <c r="AJ116" s="31">
        <f t="shared" ref="AJ116:AJ144" si="33">IF(ISERROR(AH116/$AH$243),"-",AH116/$AH$243)</f>
        <v>0</v>
      </c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</row>
    <row r="117" spans="1:106" ht="24.95" customHeight="1" outlineLevel="1" x14ac:dyDescent="0.2">
      <c r="A117" s="25">
        <v>3</v>
      </c>
      <c r="B117" s="25"/>
      <c r="C117" s="26"/>
      <c r="D117" s="27"/>
      <c r="E117" s="26" t="s">
        <v>208</v>
      </c>
      <c r="F117" s="20" t="s">
        <v>103</v>
      </c>
      <c r="G117" s="20" t="s">
        <v>102</v>
      </c>
      <c r="H117" s="27"/>
      <c r="I117" s="27"/>
      <c r="J117" s="28"/>
      <c r="K117" s="29">
        <v>8580000</v>
      </c>
      <c r="L117" s="26" t="s">
        <v>101</v>
      </c>
      <c r="M117" s="30"/>
      <c r="N117" s="30"/>
      <c r="O117" s="30"/>
      <c r="P117" s="26"/>
      <c r="Q117" s="26"/>
      <c r="R117" s="30"/>
      <c r="S117" s="30"/>
      <c r="T117" s="30"/>
      <c r="U117" s="19">
        <f t="shared" si="27"/>
        <v>0</v>
      </c>
      <c r="V117" s="30"/>
      <c r="W117" s="30"/>
      <c r="X117" s="30"/>
      <c r="Y117" s="19">
        <f t="shared" si="28"/>
        <v>0</v>
      </c>
      <c r="Z117" s="30"/>
      <c r="AA117" s="30"/>
      <c r="AB117" s="30"/>
      <c r="AC117" s="19">
        <f t="shared" si="29"/>
        <v>0</v>
      </c>
      <c r="AD117" s="30"/>
      <c r="AE117" s="30"/>
      <c r="AF117" s="30"/>
      <c r="AG117" s="19">
        <f t="shared" si="30"/>
        <v>0</v>
      </c>
      <c r="AH117" s="19">
        <f t="shared" si="31"/>
        <v>0</v>
      </c>
      <c r="AI117" s="31">
        <f t="shared" si="32"/>
        <v>0</v>
      </c>
      <c r="AJ117" s="31">
        <f t="shared" si="33"/>
        <v>0</v>
      </c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</row>
    <row r="118" spans="1:106" ht="24.95" customHeight="1" outlineLevel="1" x14ac:dyDescent="0.2">
      <c r="A118" s="25">
        <v>4</v>
      </c>
      <c r="B118" s="25"/>
      <c r="C118" s="26"/>
      <c r="D118" s="27"/>
      <c r="E118" s="26" t="s">
        <v>209</v>
      </c>
      <c r="F118" s="20" t="s">
        <v>103</v>
      </c>
      <c r="G118" s="20" t="s">
        <v>102</v>
      </c>
      <c r="H118" s="27"/>
      <c r="I118" s="27"/>
      <c r="J118" s="28"/>
      <c r="K118" s="29">
        <v>17750000</v>
      </c>
      <c r="L118" s="26" t="s">
        <v>101</v>
      </c>
      <c r="M118" s="30"/>
      <c r="N118" s="30"/>
      <c r="O118" s="30"/>
      <c r="P118" s="26"/>
      <c r="Q118" s="26"/>
      <c r="R118" s="30"/>
      <c r="S118" s="30"/>
      <c r="T118" s="30"/>
      <c r="U118" s="19">
        <f t="shared" si="27"/>
        <v>0</v>
      </c>
      <c r="V118" s="30"/>
      <c r="W118" s="30"/>
      <c r="X118" s="30"/>
      <c r="Y118" s="19">
        <f t="shared" si="28"/>
        <v>0</v>
      </c>
      <c r="Z118" s="30"/>
      <c r="AA118" s="30"/>
      <c r="AB118" s="30"/>
      <c r="AC118" s="19">
        <f t="shared" si="29"/>
        <v>0</v>
      </c>
      <c r="AD118" s="30"/>
      <c r="AE118" s="30"/>
      <c r="AF118" s="30"/>
      <c r="AG118" s="19">
        <f t="shared" si="30"/>
        <v>0</v>
      </c>
      <c r="AH118" s="19">
        <f t="shared" si="31"/>
        <v>0</v>
      </c>
      <c r="AI118" s="31">
        <f t="shared" si="32"/>
        <v>0</v>
      </c>
      <c r="AJ118" s="31">
        <f t="shared" si="33"/>
        <v>0</v>
      </c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</row>
    <row r="119" spans="1:106" ht="24.95" customHeight="1" outlineLevel="1" x14ac:dyDescent="0.2">
      <c r="A119" s="25">
        <v>5</v>
      </c>
      <c r="B119" s="25"/>
      <c r="C119" s="26"/>
      <c r="D119" s="27"/>
      <c r="E119" s="26" t="s">
        <v>210</v>
      </c>
      <c r="F119" s="20" t="s">
        <v>103</v>
      </c>
      <c r="G119" s="20" t="s">
        <v>102</v>
      </c>
      <c r="H119" s="27"/>
      <c r="I119" s="27"/>
      <c r="J119" s="28"/>
      <c r="K119" s="29">
        <v>7100000</v>
      </c>
      <c r="L119" s="26" t="s">
        <v>101</v>
      </c>
      <c r="M119" s="30"/>
      <c r="N119" s="30"/>
      <c r="O119" s="30"/>
      <c r="P119" s="26"/>
      <c r="Q119" s="26"/>
      <c r="R119" s="30"/>
      <c r="S119" s="30"/>
      <c r="T119" s="30"/>
      <c r="U119" s="19">
        <f t="shared" si="27"/>
        <v>0</v>
      </c>
      <c r="V119" s="30"/>
      <c r="W119" s="30"/>
      <c r="X119" s="30"/>
      <c r="Y119" s="19">
        <f t="shared" si="28"/>
        <v>0</v>
      </c>
      <c r="Z119" s="30"/>
      <c r="AA119" s="30"/>
      <c r="AB119" s="30"/>
      <c r="AC119" s="19">
        <f t="shared" si="29"/>
        <v>0</v>
      </c>
      <c r="AD119" s="30"/>
      <c r="AE119" s="30"/>
      <c r="AF119" s="30"/>
      <c r="AG119" s="19">
        <f t="shared" si="30"/>
        <v>0</v>
      </c>
      <c r="AH119" s="19">
        <f t="shared" si="31"/>
        <v>0</v>
      </c>
      <c r="AI119" s="31">
        <f t="shared" si="32"/>
        <v>0</v>
      </c>
      <c r="AJ119" s="31">
        <f t="shared" si="33"/>
        <v>0</v>
      </c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</row>
    <row r="120" spans="1:106" ht="24.95" customHeight="1" outlineLevel="1" x14ac:dyDescent="0.2">
      <c r="A120" s="25">
        <v>6</v>
      </c>
      <c r="B120" s="25"/>
      <c r="C120" s="26"/>
      <c r="D120" s="27"/>
      <c r="E120" s="26" t="s">
        <v>211</v>
      </c>
      <c r="F120" s="20" t="s">
        <v>103</v>
      </c>
      <c r="G120" s="20" t="s">
        <v>102</v>
      </c>
      <c r="H120" s="27"/>
      <c r="I120" s="27"/>
      <c r="J120" s="28"/>
      <c r="K120" s="29">
        <v>45000000</v>
      </c>
      <c r="L120" s="26" t="s">
        <v>101</v>
      </c>
      <c r="M120" s="30"/>
      <c r="N120" s="30"/>
      <c r="O120" s="30"/>
      <c r="P120" s="26"/>
      <c r="Q120" s="26"/>
      <c r="R120" s="30"/>
      <c r="S120" s="30"/>
      <c r="T120" s="30"/>
      <c r="U120" s="19">
        <f t="shared" si="27"/>
        <v>0</v>
      </c>
      <c r="V120" s="30"/>
      <c r="W120" s="30"/>
      <c r="X120" s="30"/>
      <c r="Y120" s="19">
        <f t="shared" si="28"/>
        <v>0</v>
      </c>
      <c r="Z120" s="30"/>
      <c r="AA120" s="30"/>
      <c r="AB120" s="30"/>
      <c r="AC120" s="19">
        <f t="shared" si="29"/>
        <v>0</v>
      </c>
      <c r="AD120" s="30"/>
      <c r="AE120" s="30"/>
      <c r="AF120" s="30"/>
      <c r="AG120" s="19">
        <f t="shared" si="30"/>
        <v>0</v>
      </c>
      <c r="AH120" s="19">
        <f t="shared" si="31"/>
        <v>0</v>
      </c>
      <c r="AI120" s="31">
        <f t="shared" si="32"/>
        <v>0</v>
      </c>
      <c r="AJ120" s="31">
        <f t="shared" si="33"/>
        <v>0</v>
      </c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</row>
    <row r="121" spans="1:106" ht="24.95" customHeight="1" outlineLevel="1" x14ac:dyDescent="0.2">
      <c r="A121" s="25">
        <v>7</v>
      </c>
      <c r="B121" s="25"/>
      <c r="C121" s="26"/>
      <c r="D121" s="27"/>
      <c r="E121" s="26" t="s">
        <v>212</v>
      </c>
      <c r="F121" s="20" t="s">
        <v>103</v>
      </c>
      <c r="G121" s="20" t="s">
        <v>102</v>
      </c>
      <c r="H121" s="27"/>
      <c r="I121" s="27"/>
      <c r="J121" s="28"/>
      <c r="K121" s="29">
        <v>5990000</v>
      </c>
      <c r="L121" s="26" t="s">
        <v>101</v>
      </c>
      <c r="M121" s="30"/>
      <c r="N121" s="30"/>
      <c r="O121" s="30"/>
      <c r="P121" s="26"/>
      <c r="Q121" s="26"/>
      <c r="R121" s="30"/>
      <c r="S121" s="30"/>
      <c r="T121" s="30"/>
      <c r="U121" s="19">
        <f t="shared" si="27"/>
        <v>0</v>
      </c>
      <c r="V121" s="30"/>
      <c r="W121" s="30"/>
      <c r="X121" s="30"/>
      <c r="Y121" s="19">
        <f t="shared" si="28"/>
        <v>0</v>
      </c>
      <c r="Z121" s="30"/>
      <c r="AA121" s="30"/>
      <c r="AB121" s="30"/>
      <c r="AC121" s="19">
        <f t="shared" si="29"/>
        <v>0</v>
      </c>
      <c r="AD121" s="30"/>
      <c r="AE121" s="30"/>
      <c r="AF121" s="30"/>
      <c r="AG121" s="19">
        <f t="shared" si="30"/>
        <v>0</v>
      </c>
      <c r="AH121" s="19">
        <f t="shared" si="31"/>
        <v>0</v>
      </c>
      <c r="AI121" s="31">
        <f t="shared" si="32"/>
        <v>0</v>
      </c>
      <c r="AJ121" s="31">
        <f t="shared" si="33"/>
        <v>0</v>
      </c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</row>
    <row r="122" spans="1:106" ht="24.95" customHeight="1" outlineLevel="1" x14ac:dyDescent="0.2">
      <c r="A122" s="25">
        <v>8</v>
      </c>
      <c r="B122" s="25"/>
      <c r="C122" s="26"/>
      <c r="D122" s="27"/>
      <c r="E122" s="26" t="s">
        <v>213</v>
      </c>
      <c r="F122" s="20" t="s">
        <v>103</v>
      </c>
      <c r="G122" s="20" t="s">
        <v>102</v>
      </c>
      <c r="H122" s="27"/>
      <c r="I122" s="27"/>
      <c r="J122" s="28"/>
      <c r="K122" s="29">
        <v>7700000</v>
      </c>
      <c r="L122" s="26" t="s">
        <v>101</v>
      </c>
      <c r="M122" s="30"/>
      <c r="N122" s="30"/>
      <c r="O122" s="30"/>
      <c r="P122" s="26"/>
      <c r="Q122" s="26"/>
      <c r="R122" s="30"/>
      <c r="S122" s="30"/>
      <c r="T122" s="30"/>
      <c r="U122" s="19">
        <f t="shared" si="27"/>
        <v>0</v>
      </c>
      <c r="V122" s="30"/>
      <c r="W122" s="30"/>
      <c r="X122" s="30"/>
      <c r="Y122" s="19">
        <f t="shared" si="28"/>
        <v>0</v>
      </c>
      <c r="Z122" s="30"/>
      <c r="AA122" s="30"/>
      <c r="AB122" s="30"/>
      <c r="AC122" s="19">
        <f t="shared" si="29"/>
        <v>0</v>
      </c>
      <c r="AD122" s="30"/>
      <c r="AE122" s="30"/>
      <c r="AF122" s="30"/>
      <c r="AG122" s="19">
        <f t="shared" si="30"/>
        <v>0</v>
      </c>
      <c r="AH122" s="19">
        <f t="shared" si="31"/>
        <v>0</v>
      </c>
      <c r="AI122" s="31">
        <f t="shared" si="32"/>
        <v>0</v>
      </c>
      <c r="AJ122" s="31">
        <f t="shared" si="33"/>
        <v>0</v>
      </c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</row>
    <row r="123" spans="1:106" ht="24.95" customHeight="1" outlineLevel="1" x14ac:dyDescent="0.2">
      <c r="A123" s="25">
        <v>9</v>
      </c>
      <c r="B123" s="25"/>
      <c r="C123" s="26"/>
      <c r="D123" s="27"/>
      <c r="E123" s="26" t="s">
        <v>214</v>
      </c>
      <c r="F123" s="20" t="s">
        <v>103</v>
      </c>
      <c r="G123" s="20" t="s">
        <v>102</v>
      </c>
      <c r="H123" s="27"/>
      <c r="I123" s="27"/>
      <c r="J123" s="28"/>
      <c r="K123" s="29">
        <v>6600000</v>
      </c>
      <c r="L123" s="26" t="s">
        <v>101</v>
      </c>
      <c r="M123" s="30"/>
      <c r="N123" s="30"/>
      <c r="O123" s="30"/>
      <c r="P123" s="26"/>
      <c r="Q123" s="26"/>
      <c r="R123" s="30"/>
      <c r="S123" s="30"/>
      <c r="T123" s="30"/>
      <c r="U123" s="19">
        <f t="shared" si="27"/>
        <v>0</v>
      </c>
      <c r="V123" s="30"/>
      <c r="W123" s="30"/>
      <c r="X123" s="30"/>
      <c r="Y123" s="19">
        <f t="shared" si="28"/>
        <v>0</v>
      </c>
      <c r="Z123" s="30"/>
      <c r="AA123" s="30"/>
      <c r="AB123" s="30"/>
      <c r="AC123" s="19">
        <f t="shared" si="29"/>
        <v>0</v>
      </c>
      <c r="AD123" s="30"/>
      <c r="AE123" s="30"/>
      <c r="AF123" s="30"/>
      <c r="AG123" s="19">
        <f t="shared" si="30"/>
        <v>0</v>
      </c>
      <c r="AH123" s="19">
        <f t="shared" si="31"/>
        <v>0</v>
      </c>
      <c r="AI123" s="31">
        <f t="shared" si="32"/>
        <v>0</v>
      </c>
      <c r="AJ123" s="31">
        <f t="shared" si="33"/>
        <v>0</v>
      </c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</row>
    <row r="124" spans="1:106" ht="24.95" customHeight="1" outlineLevel="1" x14ac:dyDescent="0.2">
      <c r="A124" s="25">
        <v>10</v>
      </c>
      <c r="B124" s="25"/>
      <c r="C124" s="26"/>
      <c r="D124" s="27"/>
      <c r="E124" s="26" t="s">
        <v>215</v>
      </c>
      <c r="F124" s="20" t="s">
        <v>103</v>
      </c>
      <c r="G124" s="20" t="s">
        <v>102</v>
      </c>
      <c r="H124" s="27"/>
      <c r="I124" s="27"/>
      <c r="J124" s="28"/>
      <c r="K124" s="29">
        <v>44790000</v>
      </c>
      <c r="L124" s="26" t="s">
        <v>101</v>
      </c>
      <c r="M124" s="30"/>
      <c r="N124" s="30"/>
      <c r="O124" s="30"/>
      <c r="P124" s="26"/>
      <c r="Q124" s="26"/>
      <c r="R124" s="30"/>
      <c r="S124" s="30"/>
      <c r="T124" s="30"/>
      <c r="U124" s="19">
        <f t="shared" si="27"/>
        <v>0</v>
      </c>
      <c r="V124" s="30"/>
      <c r="W124" s="30"/>
      <c r="X124" s="30"/>
      <c r="Y124" s="19">
        <f t="shared" si="28"/>
        <v>0</v>
      </c>
      <c r="Z124" s="30"/>
      <c r="AA124" s="30"/>
      <c r="AB124" s="30"/>
      <c r="AC124" s="19">
        <f t="shared" si="29"/>
        <v>0</v>
      </c>
      <c r="AD124" s="30"/>
      <c r="AE124" s="30"/>
      <c r="AF124" s="30"/>
      <c r="AG124" s="19">
        <f t="shared" si="30"/>
        <v>0</v>
      </c>
      <c r="AH124" s="19">
        <f t="shared" si="31"/>
        <v>0</v>
      </c>
      <c r="AI124" s="31">
        <f t="shared" si="32"/>
        <v>0</v>
      </c>
      <c r="AJ124" s="31">
        <f t="shared" si="33"/>
        <v>0</v>
      </c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</row>
    <row r="125" spans="1:106" ht="24.95" customHeight="1" outlineLevel="1" x14ac:dyDescent="0.2">
      <c r="A125" s="25">
        <v>11</v>
      </c>
      <c r="B125" s="25"/>
      <c r="C125" s="26"/>
      <c r="D125" s="27"/>
      <c r="E125" s="26" t="s">
        <v>216</v>
      </c>
      <c r="F125" s="20" t="s">
        <v>103</v>
      </c>
      <c r="G125" s="20" t="s">
        <v>102</v>
      </c>
      <c r="H125" s="27"/>
      <c r="I125" s="27"/>
      <c r="J125" s="28"/>
      <c r="K125" s="29">
        <v>15650000</v>
      </c>
      <c r="L125" s="26" t="s">
        <v>101</v>
      </c>
      <c r="M125" s="30"/>
      <c r="N125" s="30"/>
      <c r="O125" s="30"/>
      <c r="P125" s="26"/>
      <c r="Q125" s="26"/>
      <c r="R125" s="30"/>
      <c r="S125" s="30"/>
      <c r="T125" s="30"/>
      <c r="U125" s="19">
        <f t="shared" si="27"/>
        <v>0</v>
      </c>
      <c r="V125" s="30"/>
      <c r="W125" s="30"/>
      <c r="X125" s="30"/>
      <c r="Y125" s="19">
        <f t="shared" si="28"/>
        <v>0</v>
      </c>
      <c r="Z125" s="30"/>
      <c r="AA125" s="30"/>
      <c r="AB125" s="30"/>
      <c r="AC125" s="19">
        <f t="shared" si="29"/>
        <v>0</v>
      </c>
      <c r="AD125" s="30"/>
      <c r="AE125" s="30"/>
      <c r="AF125" s="30"/>
      <c r="AG125" s="19">
        <f t="shared" si="30"/>
        <v>0</v>
      </c>
      <c r="AH125" s="19">
        <f t="shared" si="31"/>
        <v>0</v>
      </c>
      <c r="AI125" s="31">
        <f t="shared" si="32"/>
        <v>0</v>
      </c>
      <c r="AJ125" s="31">
        <f t="shared" si="33"/>
        <v>0</v>
      </c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</row>
    <row r="126" spans="1:106" ht="24.95" customHeight="1" outlineLevel="1" x14ac:dyDescent="0.2">
      <c r="A126" s="25">
        <v>12</v>
      </c>
      <c r="B126" s="25"/>
      <c r="C126" s="26"/>
      <c r="D126" s="27"/>
      <c r="E126" s="26" t="s">
        <v>217</v>
      </c>
      <c r="F126" s="20" t="s">
        <v>103</v>
      </c>
      <c r="G126" s="20" t="s">
        <v>102</v>
      </c>
      <c r="H126" s="27"/>
      <c r="I126" s="27"/>
      <c r="J126" s="28"/>
      <c r="K126" s="29">
        <v>14810000</v>
      </c>
      <c r="L126" s="26" t="s">
        <v>101</v>
      </c>
      <c r="M126" s="30"/>
      <c r="N126" s="30"/>
      <c r="O126" s="30"/>
      <c r="P126" s="26"/>
      <c r="Q126" s="26"/>
      <c r="R126" s="30"/>
      <c r="S126" s="30"/>
      <c r="T126" s="30"/>
      <c r="U126" s="19">
        <f t="shared" si="27"/>
        <v>0</v>
      </c>
      <c r="V126" s="30"/>
      <c r="W126" s="30"/>
      <c r="X126" s="30"/>
      <c r="Y126" s="19">
        <f t="shared" si="28"/>
        <v>0</v>
      </c>
      <c r="Z126" s="30"/>
      <c r="AA126" s="30"/>
      <c r="AB126" s="30"/>
      <c r="AC126" s="19">
        <f t="shared" si="29"/>
        <v>0</v>
      </c>
      <c r="AD126" s="30"/>
      <c r="AE126" s="30"/>
      <c r="AF126" s="30"/>
      <c r="AG126" s="19">
        <f t="shared" si="30"/>
        <v>0</v>
      </c>
      <c r="AH126" s="19">
        <f t="shared" si="31"/>
        <v>0</v>
      </c>
      <c r="AI126" s="31">
        <f t="shared" si="32"/>
        <v>0</v>
      </c>
      <c r="AJ126" s="31">
        <f t="shared" si="33"/>
        <v>0</v>
      </c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</row>
    <row r="127" spans="1:106" ht="24.95" customHeight="1" outlineLevel="1" x14ac:dyDescent="0.2">
      <c r="A127" s="25">
        <v>13</v>
      </c>
      <c r="B127" s="25"/>
      <c r="C127" s="26"/>
      <c r="D127" s="27"/>
      <c r="E127" s="26" t="s">
        <v>218</v>
      </c>
      <c r="F127" s="20" t="s">
        <v>103</v>
      </c>
      <c r="G127" s="20" t="s">
        <v>102</v>
      </c>
      <c r="H127" s="27"/>
      <c r="I127" s="27"/>
      <c r="J127" s="28"/>
      <c r="K127" s="29">
        <v>18980000</v>
      </c>
      <c r="L127" s="26" t="s">
        <v>101</v>
      </c>
      <c r="M127" s="30"/>
      <c r="N127" s="30"/>
      <c r="O127" s="30"/>
      <c r="P127" s="26"/>
      <c r="Q127" s="26"/>
      <c r="R127" s="30"/>
      <c r="S127" s="30"/>
      <c r="T127" s="30"/>
      <c r="U127" s="19">
        <f t="shared" si="27"/>
        <v>0</v>
      </c>
      <c r="V127" s="30"/>
      <c r="W127" s="30"/>
      <c r="X127" s="30"/>
      <c r="Y127" s="19">
        <f t="shared" si="28"/>
        <v>0</v>
      </c>
      <c r="Z127" s="30"/>
      <c r="AA127" s="30"/>
      <c r="AB127" s="30"/>
      <c r="AC127" s="19">
        <f t="shared" si="29"/>
        <v>0</v>
      </c>
      <c r="AD127" s="30"/>
      <c r="AE127" s="30"/>
      <c r="AF127" s="30"/>
      <c r="AG127" s="19">
        <f t="shared" si="30"/>
        <v>0</v>
      </c>
      <c r="AH127" s="19">
        <f t="shared" si="31"/>
        <v>0</v>
      </c>
      <c r="AI127" s="31">
        <f t="shared" si="32"/>
        <v>0</v>
      </c>
      <c r="AJ127" s="31">
        <f t="shared" si="33"/>
        <v>0</v>
      </c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</row>
    <row r="128" spans="1:106" ht="24.95" customHeight="1" outlineLevel="1" x14ac:dyDescent="0.2">
      <c r="A128" s="25">
        <v>14</v>
      </c>
      <c r="B128" s="25"/>
      <c r="C128" s="26"/>
      <c r="D128" s="27"/>
      <c r="E128" s="26" t="s">
        <v>219</v>
      </c>
      <c r="F128" s="20" t="s">
        <v>103</v>
      </c>
      <c r="G128" s="20" t="s">
        <v>102</v>
      </c>
      <c r="H128" s="27"/>
      <c r="I128" s="27"/>
      <c r="J128" s="28"/>
      <c r="K128" s="29">
        <v>16720000</v>
      </c>
      <c r="L128" s="26" t="s">
        <v>101</v>
      </c>
      <c r="M128" s="30"/>
      <c r="N128" s="30"/>
      <c r="O128" s="30"/>
      <c r="P128" s="26"/>
      <c r="Q128" s="26"/>
      <c r="R128" s="30"/>
      <c r="S128" s="30"/>
      <c r="T128" s="30"/>
      <c r="U128" s="19">
        <f t="shared" si="27"/>
        <v>0</v>
      </c>
      <c r="V128" s="30"/>
      <c r="W128" s="30"/>
      <c r="X128" s="30"/>
      <c r="Y128" s="19">
        <f t="shared" si="28"/>
        <v>0</v>
      </c>
      <c r="Z128" s="30"/>
      <c r="AA128" s="30"/>
      <c r="AB128" s="30"/>
      <c r="AC128" s="19">
        <f t="shared" si="29"/>
        <v>0</v>
      </c>
      <c r="AD128" s="30"/>
      <c r="AE128" s="30"/>
      <c r="AF128" s="30"/>
      <c r="AG128" s="19">
        <f t="shared" si="30"/>
        <v>0</v>
      </c>
      <c r="AH128" s="19">
        <f t="shared" si="31"/>
        <v>0</v>
      </c>
      <c r="AI128" s="31">
        <f t="shared" si="32"/>
        <v>0</v>
      </c>
      <c r="AJ128" s="31">
        <f t="shared" si="33"/>
        <v>0</v>
      </c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</row>
    <row r="129" spans="1:106" ht="24.95" customHeight="1" outlineLevel="1" x14ac:dyDescent="0.2">
      <c r="A129" s="25">
        <v>15</v>
      </c>
      <c r="B129" s="25"/>
      <c r="C129" s="26"/>
      <c r="D129" s="27"/>
      <c r="E129" s="26" t="s">
        <v>220</v>
      </c>
      <c r="F129" s="20" t="s">
        <v>103</v>
      </c>
      <c r="G129" s="20" t="s">
        <v>102</v>
      </c>
      <c r="H129" s="27"/>
      <c r="I129" s="27"/>
      <c r="J129" s="28"/>
      <c r="K129" s="29">
        <v>6210000</v>
      </c>
      <c r="L129" s="26" t="s">
        <v>101</v>
      </c>
      <c r="M129" s="30"/>
      <c r="N129" s="30"/>
      <c r="O129" s="30"/>
      <c r="P129" s="26"/>
      <c r="Q129" s="26"/>
      <c r="R129" s="30"/>
      <c r="S129" s="30"/>
      <c r="T129" s="30"/>
      <c r="U129" s="19">
        <f t="shared" si="27"/>
        <v>0</v>
      </c>
      <c r="V129" s="30"/>
      <c r="W129" s="30"/>
      <c r="X129" s="30"/>
      <c r="Y129" s="19">
        <f t="shared" si="28"/>
        <v>0</v>
      </c>
      <c r="Z129" s="30"/>
      <c r="AA129" s="30"/>
      <c r="AB129" s="30"/>
      <c r="AC129" s="19">
        <f t="shared" si="29"/>
        <v>0</v>
      </c>
      <c r="AD129" s="30"/>
      <c r="AE129" s="30"/>
      <c r="AF129" s="30"/>
      <c r="AG129" s="19">
        <f t="shared" si="30"/>
        <v>0</v>
      </c>
      <c r="AH129" s="19">
        <f t="shared" si="31"/>
        <v>0</v>
      </c>
      <c r="AI129" s="31">
        <f t="shared" si="32"/>
        <v>0</v>
      </c>
      <c r="AJ129" s="31">
        <f t="shared" si="33"/>
        <v>0</v>
      </c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</row>
    <row r="130" spans="1:106" ht="24.95" customHeight="1" outlineLevel="1" x14ac:dyDescent="0.2">
      <c r="A130" s="25">
        <v>16</v>
      </c>
      <c r="B130" s="25"/>
      <c r="C130" s="26"/>
      <c r="D130" s="27"/>
      <c r="E130" s="26" t="s">
        <v>221</v>
      </c>
      <c r="F130" s="20" t="s">
        <v>103</v>
      </c>
      <c r="G130" s="20" t="s">
        <v>102</v>
      </c>
      <c r="H130" s="27"/>
      <c r="I130" s="27"/>
      <c r="J130" s="28"/>
      <c r="K130" s="29">
        <v>6590000</v>
      </c>
      <c r="L130" s="26" t="s">
        <v>101</v>
      </c>
      <c r="M130" s="30"/>
      <c r="N130" s="30"/>
      <c r="O130" s="30"/>
      <c r="P130" s="26"/>
      <c r="Q130" s="26"/>
      <c r="R130" s="30"/>
      <c r="S130" s="30"/>
      <c r="T130" s="30"/>
      <c r="U130" s="19">
        <f t="shared" si="27"/>
        <v>0</v>
      </c>
      <c r="V130" s="30"/>
      <c r="W130" s="30"/>
      <c r="X130" s="30"/>
      <c r="Y130" s="19">
        <f t="shared" si="28"/>
        <v>0</v>
      </c>
      <c r="Z130" s="30"/>
      <c r="AA130" s="30"/>
      <c r="AB130" s="30"/>
      <c r="AC130" s="19">
        <f t="shared" si="29"/>
        <v>0</v>
      </c>
      <c r="AD130" s="30"/>
      <c r="AE130" s="30"/>
      <c r="AF130" s="30"/>
      <c r="AG130" s="19">
        <f t="shared" si="30"/>
        <v>0</v>
      </c>
      <c r="AH130" s="19">
        <f t="shared" si="31"/>
        <v>0</v>
      </c>
      <c r="AI130" s="31">
        <f t="shared" si="32"/>
        <v>0</v>
      </c>
      <c r="AJ130" s="31">
        <f t="shared" si="33"/>
        <v>0</v>
      </c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</row>
    <row r="131" spans="1:106" ht="24.95" customHeight="1" outlineLevel="1" x14ac:dyDescent="0.2">
      <c r="A131" s="25">
        <v>17</v>
      </c>
      <c r="B131" s="25"/>
      <c r="C131" s="26"/>
      <c r="D131" s="27"/>
      <c r="E131" s="26" t="s">
        <v>222</v>
      </c>
      <c r="F131" s="20" t="s">
        <v>103</v>
      </c>
      <c r="G131" s="20" t="s">
        <v>102</v>
      </c>
      <c r="H131" s="27"/>
      <c r="I131" s="27"/>
      <c r="J131" s="28"/>
      <c r="K131" s="29">
        <v>7000000</v>
      </c>
      <c r="L131" s="26" t="s">
        <v>101</v>
      </c>
      <c r="M131" s="30"/>
      <c r="N131" s="30"/>
      <c r="O131" s="30"/>
      <c r="P131" s="26"/>
      <c r="Q131" s="26"/>
      <c r="R131" s="30"/>
      <c r="S131" s="30"/>
      <c r="T131" s="30"/>
      <c r="U131" s="19">
        <f t="shared" si="27"/>
        <v>0</v>
      </c>
      <c r="V131" s="30"/>
      <c r="W131" s="30"/>
      <c r="X131" s="30"/>
      <c r="Y131" s="19">
        <f t="shared" si="28"/>
        <v>0</v>
      </c>
      <c r="Z131" s="30"/>
      <c r="AA131" s="30"/>
      <c r="AB131" s="30"/>
      <c r="AC131" s="19">
        <f t="shared" si="29"/>
        <v>0</v>
      </c>
      <c r="AD131" s="30"/>
      <c r="AE131" s="30"/>
      <c r="AF131" s="30"/>
      <c r="AG131" s="19">
        <f t="shared" si="30"/>
        <v>0</v>
      </c>
      <c r="AH131" s="19">
        <f t="shared" si="31"/>
        <v>0</v>
      </c>
      <c r="AI131" s="31">
        <f t="shared" si="32"/>
        <v>0</v>
      </c>
      <c r="AJ131" s="31">
        <f t="shared" si="33"/>
        <v>0</v>
      </c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</row>
    <row r="132" spans="1:106" ht="24.95" customHeight="1" outlineLevel="1" x14ac:dyDescent="0.2">
      <c r="A132" s="25">
        <v>18</v>
      </c>
      <c r="B132" s="25"/>
      <c r="C132" s="26"/>
      <c r="D132" s="27"/>
      <c r="E132" s="26" t="s">
        <v>223</v>
      </c>
      <c r="F132" s="20" t="s">
        <v>103</v>
      </c>
      <c r="G132" s="20" t="s">
        <v>102</v>
      </c>
      <c r="H132" s="27"/>
      <c r="I132" s="27"/>
      <c r="J132" s="28"/>
      <c r="K132" s="29">
        <v>8000000</v>
      </c>
      <c r="L132" s="26" t="s">
        <v>101</v>
      </c>
      <c r="M132" s="30"/>
      <c r="N132" s="30"/>
      <c r="O132" s="30"/>
      <c r="P132" s="26"/>
      <c r="Q132" s="26"/>
      <c r="R132" s="30"/>
      <c r="S132" s="30"/>
      <c r="T132" s="30"/>
      <c r="U132" s="19">
        <f t="shared" si="27"/>
        <v>0</v>
      </c>
      <c r="V132" s="30"/>
      <c r="W132" s="30"/>
      <c r="X132" s="30"/>
      <c r="Y132" s="19">
        <f t="shared" si="28"/>
        <v>0</v>
      </c>
      <c r="Z132" s="30"/>
      <c r="AA132" s="30"/>
      <c r="AB132" s="30"/>
      <c r="AC132" s="19">
        <f t="shared" si="29"/>
        <v>0</v>
      </c>
      <c r="AD132" s="30"/>
      <c r="AE132" s="30"/>
      <c r="AF132" s="30"/>
      <c r="AG132" s="19">
        <f t="shared" si="30"/>
        <v>0</v>
      </c>
      <c r="AH132" s="19">
        <f t="shared" si="31"/>
        <v>0</v>
      </c>
      <c r="AI132" s="31">
        <f t="shared" si="32"/>
        <v>0</v>
      </c>
      <c r="AJ132" s="31">
        <f t="shared" si="33"/>
        <v>0</v>
      </c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</row>
    <row r="133" spans="1:106" ht="24.95" customHeight="1" outlineLevel="1" x14ac:dyDescent="0.2">
      <c r="A133" s="25">
        <v>19</v>
      </c>
      <c r="B133" s="25"/>
      <c r="C133" s="26"/>
      <c r="D133" s="27"/>
      <c r="E133" s="26" t="s">
        <v>224</v>
      </c>
      <c r="F133" s="20" t="s">
        <v>103</v>
      </c>
      <c r="G133" s="20" t="s">
        <v>102</v>
      </c>
      <c r="H133" s="27"/>
      <c r="I133" s="27"/>
      <c r="J133" s="28"/>
      <c r="K133" s="29">
        <v>8240000</v>
      </c>
      <c r="L133" s="26" t="s">
        <v>101</v>
      </c>
      <c r="M133" s="30"/>
      <c r="N133" s="30"/>
      <c r="O133" s="30"/>
      <c r="P133" s="26"/>
      <c r="Q133" s="26"/>
      <c r="R133" s="30"/>
      <c r="S133" s="30"/>
      <c r="T133" s="30"/>
      <c r="U133" s="19">
        <f t="shared" si="27"/>
        <v>0</v>
      </c>
      <c r="V133" s="30"/>
      <c r="W133" s="30"/>
      <c r="X133" s="30"/>
      <c r="Y133" s="19">
        <f t="shared" si="28"/>
        <v>0</v>
      </c>
      <c r="Z133" s="30"/>
      <c r="AA133" s="30"/>
      <c r="AB133" s="30"/>
      <c r="AC133" s="19">
        <f t="shared" si="29"/>
        <v>0</v>
      </c>
      <c r="AD133" s="30"/>
      <c r="AE133" s="30"/>
      <c r="AF133" s="30"/>
      <c r="AG133" s="19">
        <f t="shared" si="30"/>
        <v>0</v>
      </c>
      <c r="AH133" s="19">
        <f t="shared" si="31"/>
        <v>0</v>
      </c>
      <c r="AI133" s="31">
        <f t="shared" si="32"/>
        <v>0</v>
      </c>
      <c r="AJ133" s="31">
        <f t="shared" si="33"/>
        <v>0</v>
      </c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</row>
    <row r="134" spans="1:106" ht="24.95" customHeight="1" outlineLevel="1" x14ac:dyDescent="0.2">
      <c r="A134" s="25">
        <v>20</v>
      </c>
      <c r="B134" s="25"/>
      <c r="C134" s="26"/>
      <c r="D134" s="27"/>
      <c r="E134" s="26" t="s">
        <v>225</v>
      </c>
      <c r="F134" s="20" t="s">
        <v>103</v>
      </c>
      <c r="G134" s="20" t="s">
        <v>102</v>
      </c>
      <c r="H134" s="27"/>
      <c r="I134" s="27"/>
      <c r="J134" s="28"/>
      <c r="K134" s="29">
        <v>7990000</v>
      </c>
      <c r="L134" s="26" t="s">
        <v>101</v>
      </c>
      <c r="M134" s="30"/>
      <c r="N134" s="30"/>
      <c r="O134" s="30"/>
      <c r="P134" s="26"/>
      <c r="Q134" s="26"/>
      <c r="R134" s="30"/>
      <c r="S134" s="30"/>
      <c r="T134" s="30"/>
      <c r="U134" s="19">
        <f t="shared" si="27"/>
        <v>0</v>
      </c>
      <c r="V134" s="30"/>
      <c r="W134" s="30"/>
      <c r="X134" s="30"/>
      <c r="Y134" s="19">
        <f t="shared" si="28"/>
        <v>0</v>
      </c>
      <c r="Z134" s="30"/>
      <c r="AA134" s="30"/>
      <c r="AB134" s="30"/>
      <c r="AC134" s="19">
        <f t="shared" si="29"/>
        <v>0</v>
      </c>
      <c r="AD134" s="30"/>
      <c r="AE134" s="30"/>
      <c r="AF134" s="30"/>
      <c r="AG134" s="19">
        <f t="shared" si="30"/>
        <v>0</v>
      </c>
      <c r="AH134" s="19">
        <f t="shared" si="31"/>
        <v>0</v>
      </c>
      <c r="AI134" s="31">
        <f t="shared" si="32"/>
        <v>0</v>
      </c>
      <c r="AJ134" s="31">
        <f t="shared" si="33"/>
        <v>0</v>
      </c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</row>
    <row r="135" spans="1:106" ht="24.95" customHeight="1" outlineLevel="1" x14ac:dyDescent="0.2">
      <c r="A135" s="25">
        <v>21</v>
      </c>
      <c r="B135" s="25"/>
      <c r="C135" s="26"/>
      <c r="D135" s="27"/>
      <c r="E135" s="26" t="s">
        <v>226</v>
      </c>
      <c r="F135" s="20" t="s">
        <v>103</v>
      </c>
      <c r="G135" s="20" t="s">
        <v>102</v>
      </c>
      <c r="H135" s="27"/>
      <c r="I135" s="27"/>
      <c r="J135" s="28"/>
      <c r="K135" s="29">
        <v>7220000</v>
      </c>
      <c r="L135" s="26" t="s">
        <v>101</v>
      </c>
      <c r="M135" s="30"/>
      <c r="N135" s="30"/>
      <c r="O135" s="30"/>
      <c r="P135" s="26"/>
      <c r="Q135" s="26"/>
      <c r="R135" s="30"/>
      <c r="S135" s="30"/>
      <c r="T135" s="30"/>
      <c r="U135" s="19">
        <f t="shared" si="27"/>
        <v>0</v>
      </c>
      <c r="V135" s="30"/>
      <c r="W135" s="30"/>
      <c r="X135" s="30"/>
      <c r="Y135" s="19">
        <f t="shared" si="28"/>
        <v>0</v>
      </c>
      <c r="Z135" s="30"/>
      <c r="AA135" s="30"/>
      <c r="AB135" s="30"/>
      <c r="AC135" s="19">
        <f t="shared" si="29"/>
        <v>0</v>
      </c>
      <c r="AD135" s="30"/>
      <c r="AE135" s="30"/>
      <c r="AF135" s="30"/>
      <c r="AG135" s="19">
        <f t="shared" si="30"/>
        <v>0</v>
      </c>
      <c r="AH135" s="19">
        <f t="shared" si="31"/>
        <v>0</v>
      </c>
      <c r="AI135" s="31">
        <f t="shared" si="32"/>
        <v>0</v>
      </c>
      <c r="AJ135" s="31">
        <f t="shared" si="33"/>
        <v>0</v>
      </c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</row>
    <row r="136" spans="1:106" ht="24.95" customHeight="1" outlineLevel="1" x14ac:dyDescent="0.2">
      <c r="A136" s="25">
        <v>22</v>
      </c>
      <c r="B136" s="25"/>
      <c r="C136" s="26"/>
      <c r="D136" s="27"/>
      <c r="E136" s="26" t="s">
        <v>227</v>
      </c>
      <c r="F136" s="20" t="s">
        <v>103</v>
      </c>
      <c r="G136" s="20" t="s">
        <v>102</v>
      </c>
      <c r="H136" s="27"/>
      <c r="I136" s="27"/>
      <c r="J136" s="28"/>
      <c r="K136" s="29">
        <v>7990000</v>
      </c>
      <c r="L136" s="26" t="s">
        <v>101</v>
      </c>
      <c r="M136" s="30"/>
      <c r="N136" s="30"/>
      <c r="O136" s="30"/>
      <c r="P136" s="26"/>
      <c r="Q136" s="26"/>
      <c r="R136" s="30"/>
      <c r="S136" s="30"/>
      <c r="T136" s="30"/>
      <c r="U136" s="19">
        <f t="shared" si="27"/>
        <v>0</v>
      </c>
      <c r="V136" s="30"/>
      <c r="W136" s="30"/>
      <c r="X136" s="30"/>
      <c r="Y136" s="19">
        <f t="shared" si="28"/>
        <v>0</v>
      </c>
      <c r="Z136" s="30"/>
      <c r="AA136" s="30"/>
      <c r="AB136" s="30"/>
      <c r="AC136" s="19">
        <f t="shared" si="29"/>
        <v>0</v>
      </c>
      <c r="AD136" s="30"/>
      <c r="AE136" s="30"/>
      <c r="AF136" s="30"/>
      <c r="AG136" s="19">
        <f t="shared" si="30"/>
        <v>0</v>
      </c>
      <c r="AH136" s="19">
        <f t="shared" si="31"/>
        <v>0</v>
      </c>
      <c r="AI136" s="31">
        <f t="shared" si="32"/>
        <v>0</v>
      </c>
      <c r="AJ136" s="31">
        <f t="shared" si="33"/>
        <v>0</v>
      </c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</row>
    <row r="137" spans="1:106" ht="24.95" customHeight="1" outlineLevel="1" x14ac:dyDescent="0.2">
      <c r="A137" s="25">
        <v>23</v>
      </c>
      <c r="B137" s="25"/>
      <c r="C137" s="26"/>
      <c r="D137" s="27"/>
      <c r="E137" s="26" t="s">
        <v>228</v>
      </c>
      <c r="F137" s="20" t="s">
        <v>103</v>
      </c>
      <c r="G137" s="20" t="s">
        <v>102</v>
      </c>
      <c r="H137" s="27"/>
      <c r="I137" s="27"/>
      <c r="J137" s="28"/>
      <c r="K137" s="29">
        <v>17800000</v>
      </c>
      <c r="L137" s="26" t="s">
        <v>101</v>
      </c>
      <c r="M137" s="30"/>
      <c r="N137" s="30"/>
      <c r="O137" s="30"/>
      <c r="P137" s="26"/>
      <c r="Q137" s="26"/>
      <c r="R137" s="30"/>
      <c r="S137" s="30"/>
      <c r="T137" s="30"/>
      <c r="U137" s="19">
        <f t="shared" si="27"/>
        <v>0</v>
      </c>
      <c r="V137" s="30"/>
      <c r="W137" s="30"/>
      <c r="X137" s="30"/>
      <c r="Y137" s="19">
        <f t="shared" si="28"/>
        <v>0</v>
      </c>
      <c r="Z137" s="30"/>
      <c r="AA137" s="30"/>
      <c r="AB137" s="30"/>
      <c r="AC137" s="19">
        <f t="shared" si="29"/>
        <v>0</v>
      </c>
      <c r="AD137" s="30"/>
      <c r="AE137" s="30"/>
      <c r="AF137" s="30"/>
      <c r="AG137" s="19">
        <f t="shared" si="30"/>
        <v>0</v>
      </c>
      <c r="AH137" s="19">
        <f t="shared" si="31"/>
        <v>0</v>
      </c>
      <c r="AI137" s="31">
        <f t="shared" si="32"/>
        <v>0</v>
      </c>
      <c r="AJ137" s="31">
        <f t="shared" si="33"/>
        <v>0</v>
      </c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</row>
    <row r="138" spans="1:106" ht="24.95" customHeight="1" outlineLevel="1" x14ac:dyDescent="0.2">
      <c r="A138" s="25">
        <v>24</v>
      </c>
      <c r="B138" s="25"/>
      <c r="C138" s="26"/>
      <c r="D138" s="27"/>
      <c r="E138" s="26" t="s">
        <v>229</v>
      </c>
      <c r="F138" s="20" t="s">
        <v>103</v>
      </c>
      <c r="G138" s="20" t="s">
        <v>102</v>
      </c>
      <c r="H138" s="27"/>
      <c r="I138" s="27"/>
      <c r="J138" s="28"/>
      <c r="K138" s="29">
        <v>15990000</v>
      </c>
      <c r="L138" s="26" t="s">
        <v>101</v>
      </c>
      <c r="M138" s="30"/>
      <c r="N138" s="30"/>
      <c r="O138" s="30"/>
      <c r="P138" s="26"/>
      <c r="Q138" s="26"/>
      <c r="R138" s="30"/>
      <c r="S138" s="30"/>
      <c r="T138" s="30"/>
      <c r="U138" s="19">
        <f t="shared" si="27"/>
        <v>0</v>
      </c>
      <c r="V138" s="30"/>
      <c r="W138" s="30"/>
      <c r="X138" s="30"/>
      <c r="Y138" s="19">
        <f t="shared" si="28"/>
        <v>0</v>
      </c>
      <c r="Z138" s="30"/>
      <c r="AA138" s="30"/>
      <c r="AB138" s="30"/>
      <c r="AC138" s="19">
        <f t="shared" si="29"/>
        <v>0</v>
      </c>
      <c r="AD138" s="30"/>
      <c r="AE138" s="30"/>
      <c r="AF138" s="30"/>
      <c r="AG138" s="19">
        <f t="shared" si="30"/>
        <v>0</v>
      </c>
      <c r="AH138" s="19">
        <f t="shared" si="31"/>
        <v>0</v>
      </c>
      <c r="AI138" s="31">
        <f t="shared" si="32"/>
        <v>0</v>
      </c>
      <c r="AJ138" s="31">
        <f t="shared" si="33"/>
        <v>0</v>
      </c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</row>
    <row r="139" spans="1:106" ht="24.95" customHeight="1" outlineLevel="1" x14ac:dyDescent="0.2">
      <c r="A139" s="25">
        <v>25</v>
      </c>
      <c r="B139" s="25"/>
      <c r="C139" s="26"/>
      <c r="D139" s="27"/>
      <c r="E139" s="26" t="s">
        <v>230</v>
      </c>
      <c r="F139" s="20" t="s">
        <v>103</v>
      </c>
      <c r="G139" s="20" t="s">
        <v>102</v>
      </c>
      <c r="H139" s="27"/>
      <c r="I139" s="27"/>
      <c r="J139" s="28"/>
      <c r="K139" s="29">
        <v>7640000</v>
      </c>
      <c r="L139" s="26" t="s">
        <v>101</v>
      </c>
      <c r="M139" s="30"/>
      <c r="N139" s="30"/>
      <c r="O139" s="30"/>
      <c r="P139" s="26"/>
      <c r="Q139" s="26"/>
      <c r="R139" s="30"/>
      <c r="S139" s="30"/>
      <c r="T139" s="30"/>
      <c r="U139" s="19">
        <f t="shared" si="27"/>
        <v>0</v>
      </c>
      <c r="V139" s="30"/>
      <c r="W139" s="30"/>
      <c r="X139" s="30"/>
      <c r="Y139" s="19">
        <f t="shared" si="28"/>
        <v>0</v>
      </c>
      <c r="Z139" s="30"/>
      <c r="AA139" s="30"/>
      <c r="AB139" s="30"/>
      <c r="AC139" s="19">
        <f t="shared" si="29"/>
        <v>0</v>
      </c>
      <c r="AD139" s="30"/>
      <c r="AE139" s="30"/>
      <c r="AF139" s="30"/>
      <c r="AG139" s="19">
        <f t="shared" si="30"/>
        <v>0</v>
      </c>
      <c r="AH139" s="19">
        <f t="shared" si="31"/>
        <v>0</v>
      </c>
      <c r="AI139" s="31">
        <f t="shared" si="32"/>
        <v>0</v>
      </c>
      <c r="AJ139" s="31">
        <f t="shared" si="33"/>
        <v>0</v>
      </c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</row>
    <row r="140" spans="1:106" ht="24.95" customHeight="1" outlineLevel="1" x14ac:dyDescent="0.2">
      <c r="A140" s="25">
        <v>26</v>
      </c>
      <c r="B140" s="25"/>
      <c r="C140" s="26"/>
      <c r="D140" s="27"/>
      <c r="E140" s="26" t="s">
        <v>231</v>
      </c>
      <c r="F140" s="20" t="s">
        <v>103</v>
      </c>
      <c r="G140" s="20" t="s">
        <v>102</v>
      </c>
      <c r="H140" s="27"/>
      <c r="I140" s="27"/>
      <c r="J140" s="28"/>
      <c r="K140" s="29">
        <v>51960000</v>
      </c>
      <c r="L140" s="26" t="s">
        <v>101</v>
      </c>
      <c r="M140" s="30"/>
      <c r="N140" s="30"/>
      <c r="O140" s="30"/>
      <c r="P140" s="26"/>
      <c r="Q140" s="26"/>
      <c r="R140" s="30"/>
      <c r="S140" s="30"/>
      <c r="T140" s="30"/>
      <c r="U140" s="19">
        <f t="shared" si="27"/>
        <v>0</v>
      </c>
      <c r="V140" s="30"/>
      <c r="W140" s="30"/>
      <c r="X140" s="30"/>
      <c r="Y140" s="19">
        <f t="shared" si="28"/>
        <v>0</v>
      </c>
      <c r="Z140" s="30"/>
      <c r="AA140" s="30"/>
      <c r="AB140" s="30"/>
      <c r="AC140" s="19">
        <f t="shared" si="29"/>
        <v>0</v>
      </c>
      <c r="AD140" s="30"/>
      <c r="AE140" s="30"/>
      <c r="AF140" s="30"/>
      <c r="AG140" s="19">
        <f t="shared" si="30"/>
        <v>0</v>
      </c>
      <c r="AH140" s="19">
        <f t="shared" si="31"/>
        <v>0</v>
      </c>
      <c r="AI140" s="31">
        <f t="shared" si="32"/>
        <v>0</v>
      </c>
      <c r="AJ140" s="31">
        <f t="shared" si="33"/>
        <v>0</v>
      </c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</row>
    <row r="141" spans="1:106" ht="24.95" customHeight="1" outlineLevel="1" x14ac:dyDescent="0.2">
      <c r="A141" s="25">
        <v>27</v>
      </c>
      <c r="B141" s="25"/>
      <c r="C141" s="26"/>
      <c r="D141" s="27"/>
      <c r="E141" s="26" t="s">
        <v>232</v>
      </c>
      <c r="F141" s="20" t="s">
        <v>103</v>
      </c>
      <c r="G141" s="20" t="s">
        <v>102</v>
      </c>
      <c r="H141" s="27"/>
      <c r="I141" s="27"/>
      <c r="J141" s="28"/>
      <c r="K141" s="29">
        <v>10290000</v>
      </c>
      <c r="L141" s="26" t="s">
        <v>101</v>
      </c>
      <c r="M141" s="30"/>
      <c r="N141" s="30"/>
      <c r="O141" s="30"/>
      <c r="P141" s="26"/>
      <c r="Q141" s="26"/>
      <c r="R141" s="30"/>
      <c r="S141" s="30"/>
      <c r="T141" s="30"/>
      <c r="U141" s="19">
        <f t="shared" si="27"/>
        <v>0</v>
      </c>
      <c r="V141" s="30"/>
      <c r="W141" s="30"/>
      <c r="X141" s="30"/>
      <c r="Y141" s="19">
        <f t="shared" si="28"/>
        <v>0</v>
      </c>
      <c r="Z141" s="30"/>
      <c r="AA141" s="30"/>
      <c r="AB141" s="30"/>
      <c r="AC141" s="19">
        <f t="shared" si="29"/>
        <v>0</v>
      </c>
      <c r="AD141" s="30"/>
      <c r="AE141" s="30"/>
      <c r="AF141" s="30"/>
      <c r="AG141" s="19">
        <f t="shared" si="30"/>
        <v>0</v>
      </c>
      <c r="AH141" s="19">
        <f t="shared" si="31"/>
        <v>0</v>
      </c>
      <c r="AI141" s="31">
        <f t="shared" si="32"/>
        <v>0</v>
      </c>
      <c r="AJ141" s="31">
        <f t="shared" si="33"/>
        <v>0</v>
      </c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</row>
    <row r="142" spans="1:106" ht="24.95" customHeight="1" outlineLevel="1" x14ac:dyDescent="0.2">
      <c r="A142" s="25">
        <v>28</v>
      </c>
      <c r="B142" s="25"/>
      <c r="C142" s="26"/>
      <c r="D142" s="27"/>
      <c r="E142" s="26" t="s">
        <v>233</v>
      </c>
      <c r="F142" s="20" t="s">
        <v>103</v>
      </c>
      <c r="G142" s="20" t="s">
        <v>102</v>
      </c>
      <c r="H142" s="27"/>
      <c r="I142" s="27"/>
      <c r="J142" s="28"/>
      <c r="K142" s="29">
        <v>5160000</v>
      </c>
      <c r="L142" s="26" t="s">
        <v>101</v>
      </c>
      <c r="M142" s="30"/>
      <c r="N142" s="30"/>
      <c r="O142" s="30"/>
      <c r="P142" s="26"/>
      <c r="Q142" s="26"/>
      <c r="R142" s="30"/>
      <c r="S142" s="30"/>
      <c r="T142" s="30"/>
      <c r="U142" s="19">
        <f t="shared" si="27"/>
        <v>0</v>
      </c>
      <c r="V142" s="30"/>
      <c r="W142" s="30"/>
      <c r="X142" s="30"/>
      <c r="Y142" s="19">
        <f t="shared" si="28"/>
        <v>0</v>
      </c>
      <c r="Z142" s="30"/>
      <c r="AA142" s="30"/>
      <c r="AB142" s="30"/>
      <c r="AC142" s="19">
        <f t="shared" si="29"/>
        <v>0</v>
      </c>
      <c r="AD142" s="30"/>
      <c r="AE142" s="30"/>
      <c r="AF142" s="30"/>
      <c r="AG142" s="19">
        <f t="shared" si="30"/>
        <v>0</v>
      </c>
      <c r="AH142" s="19">
        <f t="shared" si="31"/>
        <v>0</v>
      </c>
      <c r="AI142" s="31">
        <f t="shared" si="32"/>
        <v>0</v>
      </c>
      <c r="AJ142" s="31">
        <f t="shared" si="33"/>
        <v>0</v>
      </c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</row>
    <row r="143" spans="1:106" ht="24.95" customHeight="1" outlineLevel="1" x14ac:dyDescent="0.2">
      <c r="A143" s="25">
        <v>29</v>
      </c>
      <c r="B143" s="25"/>
      <c r="C143" s="26"/>
      <c r="D143" s="27"/>
      <c r="E143" s="26" t="s">
        <v>234</v>
      </c>
      <c r="F143" s="20" t="s">
        <v>103</v>
      </c>
      <c r="G143" s="20" t="s">
        <v>102</v>
      </c>
      <c r="H143" s="27"/>
      <c r="I143" s="27"/>
      <c r="J143" s="28"/>
      <c r="K143" s="29">
        <v>7070000</v>
      </c>
      <c r="L143" s="26" t="s">
        <v>101</v>
      </c>
      <c r="M143" s="30"/>
      <c r="N143" s="30"/>
      <c r="O143" s="30"/>
      <c r="P143" s="26"/>
      <c r="Q143" s="26"/>
      <c r="R143" s="30"/>
      <c r="S143" s="30"/>
      <c r="T143" s="30"/>
      <c r="U143" s="19">
        <f t="shared" si="27"/>
        <v>0</v>
      </c>
      <c r="V143" s="30"/>
      <c r="W143" s="30"/>
      <c r="X143" s="30"/>
      <c r="Y143" s="19">
        <f t="shared" si="28"/>
        <v>0</v>
      </c>
      <c r="Z143" s="30"/>
      <c r="AA143" s="30"/>
      <c r="AB143" s="30"/>
      <c r="AC143" s="19">
        <f t="shared" si="29"/>
        <v>0</v>
      </c>
      <c r="AD143" s="30"/>
      <c r="AE143" s="30"/>
      <c r="AF143" s="30"/>
      <c r="AG143" s="19">
        <f t="shared" si="30"/>
        <v>0</v>
      </c>
      <c r="AH143" s="19">
        <f t="shared" si="31"/>
        <v>0</v>
      </c>
      <c r="AI143" s="31">
        <f t="shared" si="32"/>
        <v>0</v>
      </c>
      <c r="AJ143" s="31">
        <f t="shared" si="33"/>
        <v>0</v>
      </c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</row>
    <row r="144" spans="1:106" ht="24.95" customHeight="1" outlineLevel="1" x14ac:dyDescent="0.2">
      <c r="A144" s="25">
        <v>30</v>
      </c>
      <c r="B144" s="25"/>
      <c r="C144" s="26"/>
      <c r="D144" s="27"/>
      <c r="E144" s="26" t="s">
        <v>235</v>
      </c>
      <c r="F144" s="20" t="s">
        <v>103</v>
      </c>
      <c r="G144" s="20" t="s">
        <v>102</v>
      </c>
      <c r="H144" s="27"/>
      <c r="I144" s="27"/>
      <c r="J144" s="28"/>
      <c r="K144" s="29">
        <v>9470000</v>
      </c>
      <c r="L144" s="26" t="s">
        <v>101</v>
      </c>
      <c r="M144" s="30"/>
      <c r="N144" s="30"/>
      <c r="O144" s="30"/>
      <c r="P144" s="26"/>
      <c r="Q144" s="26"/>
      <c r="R144" s="30"/>
      <c r="S144" s="30"/>
      <c r="T144" s="30"/>
      <c r="U144" s="19">
        <f t="shared" si="27"/>
        <v>0</v>
      </c>
      <c r="V144" s="30"/>
      <c r="W144" s="30"/>
      <c r="X144" s="30"/>
      <c r="Y144" s="19">
        <f t="shared" si="28"/>
        <v>0</v>
      </c>
      <c r="Z144" s="30"/>
      <c r="AA144" s="30"/>
      <c r="AB144" s="30"/>
      <c r="AC144" s="19">
        <f t="shared" si="29"/>
        <v>0</v>
      </c>
      <c r="AD144" s="30"/>
      <c r="AE144" s="30"/>
      <c r="AF144" s="30"/>
      <c r="AG144" s="19">
        <f t="shared" si="30"/>
        <v>0</v>
      </c>
      <c r="AH144" s="19">
        <f t="shared" si="31"/>
        <v>0</v>
      </c>
      <c r="AI144" s="31">
        <f t="shared" si="32"/>
        <v>0</v>
      </c>
      <c r="AJ144" s="31">
        <f t="shared" si="33"/>
        <v>0</v>
      </c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</row>
    <row r="145" spans="1:106" ht="24.95" customHeight="1" outlineLevel="1" x14ac:dyDescent="0.2">
      <c r="A145" s="25">
        <v>31</v>
      </c>
      <c r="B145" s="25"/>
      <c r="C145" s="26"/>
      <c r="D145" s="27"/>
      <c r="E145" s="26"/>
      <c r="F145" s="26"/>
      <c r="G145" s="26"/>
      <c r="H145" s="27"/>
      <c r="I145" s="27"/>
      <c r="J145" s="28"/>
      <c r="K145" s="29"/>
      <c r="L145" s="26"/>
      <c r="M145" s="30"/>
      <c r="N145" s="30"/>
      <c r="O145" s="30"/>
      <c r="P145" s="26"/>
      <c r="Q145" s="26"/>
      <c r="R145" s="30"/>
      <c r="S145" s="30"/>
      <c r="T145" s="30"/>
      <c r="U145" s="19">
        <f>SUM(R145:T145)</f>
        <v>0</v>
      </c>
      <c r="V145" s="30"/>
      <c r="W145" s="30"/>
      <c r="X145" s="30"/>
      <c r="Y145" s="19">
        <f>SUM(V145:X145)</f>
        <v>0</v>
      </c>
      <c r="Z145" s="30"/>
      <c r="AA145" s="30"/>
      <c r="AB145" s="30"/>
      <c r="AC145" s="19">
        <f>SUM(Z145:AB145)</f>
        <v>0</v>
      </c>
      <c r="AD145" s="30"/>
      <c r="AE145" s="30"/>
      <c r="AF145" s="30"/>
      <c r="AG145" s="19">
        <f>SUM(AD145:AF145)</f>
        <v>0</v>
      </c>
      <c r="AH145" s="19">
        <f>SUM(U145,Y145,AC145,AG145)</f>
        <v>0</v>
      </c>
      <c r="AI145" s="31">
        <f>IF(ISERROR(AH145/J145),0,AH145/J145)</f>
        <v>0</v>
      </c>
      <c r="AJ145" s="31">
        <f>IF(ISERROR(AH145/$AH$243),"-",AH145/$AH$243)</f>
        <v>0</v>
      </c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</row>
    <row r="146" spans="1:106" s="39" customFormat="1" ht="24.95" customHeight="1" x14ac:dyDescent="0.25">
      <c r="A146" s="33" t="s">
        <v>57</v>
      </c>
      <c r="B146" s="33"/>
      <c r="C146" s="33"/>
      <c r="D146" s="33"/>
      <c r="E146" s="33"/>
      <c r="F146" s="33"/>
      <c r="G146" s="33"/>
      <c r="H146" s="33"/>
      <c r="I146" s="33"/>
      <c r="J146" s="34">
        <f>SUM(J115:J145)</f>
        <v>424210000</v>
      </c>
      <c r="K146" s="34">
        <f>SUM(K115:K145)</f>
        <v>424210000</v>
      </c>
      <c r="L146" s="35"/>
      <c r="M146" s="34">
        <f>SUM(M115:M145)</f>
        <v>0</v>
      </c>
      <c r="N146" s="34">
        <f>SUM(N115:N145)</f>
        <v>0</v>
      </c>
      <c r="O146" s="34">
        <f>SUM(O115:O145)</f>
        <v>0</v>
      </c>
      <c r="P146" s="36"/>
      <c r="Q146" s="37"/>
      <c r="R146" s="34">
        <f t="shared" ref="R146:AH146" si="34">SUM(R115:R145)</f>
        <v>0</v>
      </c>
      <c r="S146" s="34">
        <f t="shared" si="34"/>
        <v>0</v>
      </c>
      <c r="T146" s="34">
        <f t="shared" si="34"/>
        <v>0</v>
      </c>
      <c r="U146" s="34">
        <f t="shared" si="34"/>
        <v>0</v>
      </c>
      <c r="V146" s="34">
        <f t="shared" si="34"/>
        <v>0</v>
      </c>
      <c r="W146" s="34">
        <f t="shared" si="34"/>
        <v>0</v>
      </c>
      <c r="X146" s="34">
        <f t="shared" si="34"/>
        <v>0</v>
      </c>
      <c r="Y146" s="34">
        <f t="shared" si="34"/>
        <v>0</v>
      </c>
      <c r="Z146" s="34">
        <f t="shared" si="34"/>
        <v>0</v>
      </c>
      <c r="AA146" s="34">
        <f t="shared" si="34"/>
        <v>0</v>
      </c>
      <c r="AB146" s="34">
        <f t="shared" si="34"/>
        <v>0</v>
      </c>
      <c r="AC146" s="34">
        <f t="shared" si="34"/>
        <v>0</v>
      </c>
      <c r="AD146" s="34">
        <f t="shared" si="34"/>
        <v>0</v>
      </c>
      <c r="AE146" s="34">
        <f t="shared" si="34"/>
        <v>0</v>
      </c>
      <c r="AF146" s="34">
        <f t="shared" si="34"/>
        <v>0</v>
      </c>
      <c r="AG146" s="34">
        <f t="shared" si="34"/>
        <v>0</v>
      </c>
      <c r="AH146" s="34">
        <f t="shared" si="34"/>
        <v>0</v>
      </c>
      <c r="AI146" s="38">
        <f>IF(ISERROR(AH146/J146),0,AH146/J146)</f>
        <v>0</v>
      </c>
      <c r="AJ146" s="38">
        <f>IF(ISERROR(AH146/$AH$243),0,AH146/$AH$243)</f>
        <v>0</v>
      </c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</row>
    <row r="147" spans="1:106" ht="24.95" customHeight="1" x14ac:dyDescent="0.25">
      <c r="A147" s="14" t="s">
        <v>58</v>
      </c>
      <c r="B147" s="14"/>
      <c r="C147" s="14"/>
      <c r="D147" s="14"/>
      <c r="E147" s="14"/>
      <c r="F147" s="15"/>
      <c r="G147" s="16"/>
      <c r="H147" s="55"/>
      <c r="I147" s="55"/>
      <c r="J147" s="18"/>
      <c r="K147" s="19"/>
      <c r="L147" s="20"/>
      <c r="M147" s="21"/>
      <c r="N147" s="21"/>
      <c r="O147" s="21"/>
      <c r="P147" s="16"/>
      <c r="Q147" s="22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23"/>
      <c r="AJ147" s="24"/>
    </row>
    <row r="148" spans="1:106" ht="24.95" customHeight="1" outlineLevel="1" x14ac:dyDescent="0.2">
      <c r="A148" s="25">
        <v>1</v>
      </c>
      <c r="B148" s="25"/>
      <c r="C148" s="26"/>
      <c r="D148" s="27"/>
      <c r="E148" s="26" t="s">
        <v>236</v>
      </c>
      <c r="F148" s="20" t="s">
        <v>103</v>
      </c>
      <c r="G148" s="20" t="s">
        <v>102</v>
      </c>
      <c r="H148" s="27"/>
      <c r="I148" s="27"/>
      <c r="J148" s="28">
        <v>492220000</v>
      </c>
      <c r="K148" s="103">
        <v>11760000</v>
      </c>
      <c r="L148" s="26" t="s">
        <v>101</v>
      </c>
      <c r="M148" s="30"/>
      <c r="N148" s="30"/>
      <c r="O148" s="30"/>
      <c r="P148" s="26"/>
      <c r="Q148" s="26"/>
      <c r="R148" s="30"/>
      <c r="S148" s="30"/>
      <c r="T148" s="30"/>
      <c r="U148" s="19">
        <f>SUM(R148:T148)</f>
        <v>0</v>
      </c>
      <c r="V148" s="30"/>
      <c r="W148" s="30"/>
      <c r="X148" s="30"/>
      <c r="Y148" s="19">
        <f>SUM(V148:X148)</f>
        <v>0</v>
      </c>
      <c r="Z148" s="30"/>
      <c r="AA148" s="30"/>
      <c r="AB148" s="30"/>
      <c r="AC148" s="19">
        <f>SUM(Z148:AB148)</f>
        <v>0</v>
      </c>
      <c r="AD148" s="30"/>
      <c r="AE148" s="30"/>
      <c r="AF148" s="30"/>
      <c r="AG148" s="19">
        <f>SUM(AD148:AF148)</f>
        <v>0</v>
      </c>
      <c r="AH148" s="19">
        <f>SUM(U148,Y148,AC148,AG148)</f>
        <v>0</v>
      </c>
      <c r="AI148" s="31">
        <f>IF(ISERROR(AH148/J148),0,AH148/J148)</f>
        <v>0</v>
      </c>
      <c r="AJ148" s="31">
        <f>IF(ISERROR(AH148/$AH$243),"-",AH148/$AH$243)</f>
        <v>0</v>
      </c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</row>
    <row r="149" spans="1:106" ht="24.95" customHeight="1" outlineLevel="1" x14ac:dyDescent="0.2">
      <c r="A149" s="25">
        <v>2</v>
      </c>
      <c r="B149" s="25"/>
      <c r="C149" s="26"/>
      <c r="D149" s="27"/>
      <c r="E149" s="26" t="s">
        <v>237</v>
      </c>
      <c r="F149" s="20" t="s">
        <v>103</v>
      </c>
      <c r="G149" s="20" t="s">
        <v>102</v>
      </c>
      <c r="H149" s="27"/>
      <c r="I149" s="27"/>
      <c r="J149" s="28"/>
      <c r="K149" s="103">
        <v>4000000</v>
      </c>
      <c r="L149" s="26" t="s">
        <v>101</v>
      </c>
      <c r="M149" s="30"/>
      <c r="N149" s="30"/>
      <c r="O149" s="30"/>
      <c r="P149" s="26"/>
      <c r="Q149" s="26"/>
      <c r="R149" s="30"/>
      <c r="S149" s="30"/>
      <c r="T149" s="30"/>
      <c r="U149" s="19">
        <f t="shared" ref="U149:U180" si="35">SUM(R149:T149)</f>
        <v>0</v>
      </c>
      <c r="V149" s="30"/>
      <c r="W149" s="30"/>
      <c r="X149" s="30"/>
      <c r="Y149" s="19">
        <f t="shared" ref="Y149:Y180" si="36">SUM(V149:X149)</f>
        <v>0</v>
      </c>
      <c r="Z149" s="30"/>
      <c r="AA149" s="30"/>
      <c r="AB149" s="30"/>
      <c r="AC149" s="19">
        <f t="shared" ref="AC149:AC180" si="37">SUM(Z149:AB149)</f>
        <v>0</v>
      </c>
      <c r="AD149" s="30"/>
      <c r="AE149" s="30"/>
      <c r="AF149" s="30"/>
      <c r="AG149" s="19">
        <f t="shared" ref="AG149:AG180" si="38">SUM(AD149:AF149)</f>
        <v>0</v>
      </c>
      <c r="AH149" s="19">
        <f t="shared" ref="AH149:AH180" si="39">SUM(U149,Y149,AC149,AG149)</f>
        <v>0</v>
      </c>
      <c r="AI149" s="31">
        <f t="shared" ref="AI149:AI180" si="40">IF(ISERROR(AH149/J149),0,AH149/J149)</f>
        <v>0</v>
      </c>
      <c r="AJ149" s="31">
        <f t="shared" ref="AJ149:AJ180" si="41">IF(ISERROR(AH149/$AH$243),"-",AH149/$AH$243)</f>
        <v>0</v>
      </c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</row>
    <row r="150" spans="1:106" ht="24.95" customHeight="1" outlineLevel="1" x14ac:dyDescent="0.2">
      <c r="A150" s="25">
        <v>3</v>
      </c>
      <c r="B150" s="25"/>
      <c r="C150" s="26"/>
      <c r="D150" s="27"/>
      <c r="E150" s="26" t="s">
        <v>238</v>
      </c>
      <c r="F150" s="20" t="s">
        <v>103</v>
      </c>
      <c r="G150" s="20" t="s">
        <v>102</v>
      </c>
      <c r="H150" s="27"/>
      <c r="I150" s="27"/>
      <c r="J150" s="28"/>
      <c r="K150" s="103">
        <v>15790000</v>
      </c>
      <c r="L150" s="26" t="s">
        <v>101</v>
      </c>
      <c r="M150" s="30"/>
      <c r="N150" s="30"/>
      <c r="O150" s="30"/>
      <c r="P150" s="26"/>
      <c r="Q150" s="26"/>
      <c r="R150" s="30"/>
      <c r="S150" s="30"/>
      <c r="T150" s="30"/>
      <c r="U150" s="19">
        <f t="shared" si="35"/>
        <v>0</v>
      </c>
      <c r="V150" s="30"/>
      <c r="W150" s="30"/>
      <c r="X150" s="30"/>
      <c r="Y150" s="19">
        <f t="shared" si="36"/>
        <v>0</v>
      </c>
      <c r="Z150" s="30"/>
      <c r="AA150" s="30"/>
      <c r="AB150" s="30"/>
      <c r="AC150" s="19">
        <f t="shared" si="37"/>
        <v>0</v>
      </c>
      <c r="AD150" s="30"/>
      <c r="AE150" s="30"/>
      <c r="AF150" s="30"/>
      <c r="AG150" s="19">
        <f t="shared" si="38"/>
        <v>0</v>
      </c>
      <c r="AH150" s="19">
        <f t="shared" si="39"/>
        <v>0</v>
      </c>
      <c r="AI150" s="31">
        <f t="shared" si="40"/>
        <v>0</v>
      </c>
      <c r="AJ150" s="31">
        <f t="shared" si="41"/>
        <v>0</v>
      </c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</row>
    <row r="151" spans="1:106" ht="24.95" customHeight="1" outlineLevel="1" x14ac:dyDescent="0.2">
      <c r="A151" s="25">
        <v>4</v>
      </c>
      <c r="B151" s="25"/>
      <c r="C151" s="26"/>
      <c r="D151" s="27"/>
      <c r="E151" s="26" t="s">
        <v>239</v>
      </c>
      <c r="F151" s="20" t="s">
        <v>103</v>
      </c>
      <c r="G151" s="20" t="s">
        <v>102</v>
      </c>
      <c r="H151" s="27"/>
      <c r="I151" s="27"/>
      <c r="J151" s="28"/>
      <c r="K151" s="103">
        <v>11340000</v>
      </c>
      <c r="L151" s="26" t="s">
        <v>101</v>
      </c>
      <c r="M151" s="30"/>
      <c r="N151" s="30"/>
      <c r="O151" s="30"/>
      <c r="P151" s="26"/>
      <c r="Q151" s="26"/>
      <c r="R151" s="30"/>
      <c r="S151" s="30"/>
      <c r="T151" s="30"/>
      <c r="U151" s="19">
        <f t="shared" si="35"/>
        <v>0</v>
      </c>
      <c r="V151" s="30"/>
      <c r="W151" s="30"/>
      <c r="X151" s="30"/>
      <c r="Y151" s="19">
        <f t="shared" si="36"/>
        <v>0</v>
      </c>
      <c r="Z151" s="30"/>
      <c r="AA151" s="30"/>
      <c r="AB151" s="30"/>
      <c r="AC151" s="19">
        <f t="shared" si="37"/>
        <v>0</v>
      </c>
      <c r="AD151" s="30"/>
      <c r="AE151" s="30"/>
      <c r="AF151" s="30"/>
      <c r="AG151" s="19">
        <f t="shared" si="38"/>
        <v>0</v>
      </c>
      <c r="AH151" s="19">
        <f t="shared" si="39"/>
        <v>0</v>
      </c>
      <c r="AI151" s="31">
        <f t="shared" si="40"/>
        <v>0</v>
      </c>
      <c r="AJ151" s="31">
        <f t="shared" si="41"/>
        <v>0</v>
      </c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</row>
    <row r="152" spans="1:106" ht="24.95" customHeight="1" outlineLevel="1" x14ac:dyDescent="0.2">
      <c r="A152" s="25">
        <v>5</v>
      </c>
      <c r="B152" s="25"/>
      <c r="C152" s="26"/>
      <c r="D152" s="27"/>
      <c r="E152" s="26" t="s">
        <v>240</v>
      </c>
      <c r="F152" s="20" t="s">
        <v>103</v>
      </c>
      <c r="G152" s="20" t="s">
        <v>102</v>
      </c>
      <c r="H152" s="27"/>
      <c r="I152" s="27"/>
      <c r="J152" s="28"/>
      <c r="K152" s="103">
        <v>12100000</v>
      </c>
      <c r="L152" s="26" t="s">
        <v>101</v>
      </c>
      <c r="M152" s="30"/>
      <c r="N152" s="30"/>
      <c r="O152" s="30"/>
      <c r="P152" s="26"/>
      <c r="Q152" s="26"/>
      <c r="R152" s="30"/>
      <c r="S152" s="30"/>
      <c r="T152" s="30"/>
      <c r="U152" s="19">
        <f t="shared" si="35"/>
        <v>0</v>
      </c>
      <c r="V152" s="30"/>
      <c r="W152" s="30"/>
      <c r="X152" s="30"/>
      <c r="Y152" s="19">
        <f t="shared" si="36"/>
        <v>0</v>
      </c>
      <c r="Z152" s="30"/>
      <c r="AA152" s="30"/>
      <c r="AB152" s="30"/>
      <c r="AC152" s="19">
        <f t="shared" si="37"/>
        <v>0</v>
      </c>
      <c r="AD152" s="30"/>
      <c r="AE152" s="30"/>
      <c r="AF152" s="30"/>
      <c r="AG152" s="19">
        <f t="shared" si="38"/>
        <v>0</v>
      </c>
      <c r="AH152" s="19">
        <f t="shared" si="39"/>
        <v>0</v>
      </c>
      <c r="AI152" s="31">
        <f t="shared" si="40"/>
        <v>0</v>
      </c>
      <c r="AJ152" s="31">
        <f t="shared" si="41"/>
        <v>0</v>
      </c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</row>
    <row r="153" spans="1:106" ht="24.95" customHeight="1" outlineLevel="1" x14ac:dyDescent="0.2">
      <c r="A153" s="25">
        <v>6</v>
      </c>
      <c r="B153" s="25"/>
      <c r="C153" s="26"/>
      <c r="D153" s="27"/>
      <c r="E153" s="26" t="s">
        <v>241</v>
      </c>
      <c r="F153" s="20" t="s">
        <v>103</v>
      </c>
      <c r="G153" s="20" t="s">
        <v>102</v>
      </c>
      <c r="H153" s="27"/>
      <c r="I153" s="27"/>
      <c r="J153" s="28"/>
      <c r="K153" s="103">
        <v>30910000</v>
      </c>
      <c r="L153" s="26" t="s">
        <v>101</v>
      </c>
      <c r="M153" s="30"/>
      <c r="N153" s="30"/>
      <c r="O153" s="30"/>
      <c r="P153" s="26"/>
      <c r="Q153" s="26"/>
      <c r="R153" s="30"/>
      <c r="S153" s="30"/>
      <c r="T153" s="30"/>
      <c r="U153" s="19">
        <f t="shared" si="35"/>
        <v>0</v>
      </c>
      <c r="V153" s="30"/>
      <c r="W153" s="30"/>
      <c r="X153" s="30"/>
      <c r="Y153" s="19">
        <f t="shared" si="36"/>
        <v>0</v>
      </c>
      <c r="Z153" s="30"/>
      <c r="AA153" s="30"/>
      <c r="AB153" s="30"/>
      <c r="AC153" s="19">
        <f t="shared" si="37"/>
        <v>0</v>
      </c>
      <c r="AD153" s="30"/>
      <c r="AE153" s="30"/>
      <c r="AF153" s="30"/>
      <c r="AG153" s="19">
        <f t="shared" si="38"/>
        <v>0</v>
      </c>
      <c r="AH153" s="19">
        <f t="shared" si="39"/>
        <v>0</v>
      </c>
      <c r="AI153" s="31">
        <f t="shared" si="40"/>
        <v>0</v>
      </c>
      <c r="AJ153" s="31">
        <f t="shared" si="41"/>
        <v>0</v>
      </c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</row>
    <row r="154" spans="1:106" ht="24.95" customHeight="1" outlineLevel="1" x14ac:dyDescent="0.2">
      <c r="A154" s="25">
        <v>7</v>
      </c>
      <c r="B154" s="25"/>
      <c r="C154" s="26"/>
      <c r="D154" s="27"/>
      <c r="E154" s="26" t="s">
        <v>242</v>
      </c>
      <c r="F154" s="20" t="s">
        <v>103</v>
      </c>
      <c r="G154" s="20" t="s">
        <v>102</v>
      </c>
      <c r="H154" s="27"/>
      <c r="I154" s="27"/>
      <c r="J154" s="28"/>
      <c r="K154" s="103"/>
      <c r="L154" s="26" t="s">
        <v>101</v>
      </c>
      <c r="M154" s="30"/>
      <c r="N154" s="30"/>
      <c r="O154" s="30"/>
      <c r="P154" s="26"/>
      <c r="Q154" s="26"/>
      <c r="R154" s="30"/>
      <c r="S154" s="30"/>
      <c r="T154" s="30"/>
      <c r="U154" s="19">
        <f t="shared" si="35"/>
        <v>0</v>
      </c>
      <c r="V154" s="30"/>
      <c r="W154" s="30"/>
      <c r="X154" s="30"/>
      <c r="Y154" s="19">
        <f t="shared" si="36"/>
        <v>0</v>
      </c>
      <c r="Z154" s="30"/>
      <c r="AA154" s="30"/>
      <c r="AB154" s="30"/>
      <c r="AC154" s="19">
        <f t="shared" si="37"/>
        <v>0</v>
      </c>
      <c r="AD154" s="30"/>
      <c r="AE154" s="30"/>
      <c r="AF154" s="30"/>
      <c r="AG154" s="19">
        <f t="shared" si="38"/>
        <v>0</v>
      </c>
      <c r="AH154" s="19">
        <f t="shared" si="39"/>
        <v>0</v>
      </c>
      <c r="AI154" s="31">
        <f t="shared" si="40"/>
        <v>0</v>
      </c>
      <c r="AJ154" s="31">
        <f t="shared" si="41"/>
        <v>0</v>
      </c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</row>
    <row r="155" spans="1:106" ht="24.95" customHeight="1" outlineLevel="1" x14ac:dyDescent="0.2">
      <c r="A155" s="25">
        <v>8</v>
      </c>
      <c r="B155" s="25"/>
      <c r="C155" s="26"/>
      <c r="D155" s="27"/>
      <c r="E155" s="26" t="s">
        <v>243</v>
      </c>
      <c r="F155" s="20" t="s">
        <v>103</v>
      </c>
      <c r="G155" s="20" t="s">
        <v>102</v>
      </c>
      <c r="H155" s="27"/>
      <c r="I155" s="27"/>
      <c r="J155" s="28"/>
      <c r="K155" s="103">
        <v>5290000</v>
      </c>
      <c r="L155" s="26" t="s">
        <v>101</v>
      </c>
      <c r="M155" s="30"/>
      <c r="N155" s="30"/>
      <c r="O155" s="30"/>
      <c r="P155" s="26"/>
      <c r="Q155" s="26"/>
      <c r="R155" s="30"/>
      <c r="S155" s="30"/>
      <c r="T155" s="30"/>
      <c r="U155" s="19">
        <f t="shared" si="35"/>
        <v>0</v>
      </c>
      <c r="V155" s="30"/>
      <c r="W155" s="30"/>
      <c r="X155" s="30"/>
      <c r="Y155" s="19">
        <f t="shared" si="36"/>
        <v>0</v>
      </c>
      <c r="Z155" s="30"/>
      <c r="AA155" s="30"/>
      <c r="AB155" s="30"/>
      <c r="AC155" s="19">
        <f t="shared" si="37"/>
        <v>0</v>
      </c>
      <c r="AD155" s="30"/>
      <c r="AE155" s="30"/>
      <c r="AF155" s="30"/>
      <c r="AG155" s="19">
        <f t="shared" si="38"/>
        <v>0</v>
      </c>
      <c r="AH155" s="19">
        <f t="shared" si="39"/>
        <v>0</v>
      </c>
      <c r="AI155" s="31">
        <f t="shared" si="40"/>
        <v>0</v>
      </c>
      <c r="AJ155" s="31">
        <f t="shared" si="41"/>
        <v>0</v>
      </c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</row>
    <row r="156" spans="1:106" ht="24.95" customHeight="1" outlineLevel="1" x14ac:dyDescent="0.2">
      <c r="A156" s="25">
        <v>9</v>
      </c>
      <c r="B156" s="25"/>
      <c r="C156" s="26"/>
      <c r="D156" s="27"/>
      <c r="E156" s="26" t="s">
        <v>244</v>
      </c>
      <c r="F156" s="20" t="s">
        <v>103</v>
      </c>
      <c r="G156" s="20" t="s">
        <v>102</v>
      </c>
      <c r="H156" s="27"/>
      <c r="I156" s="27"/>
      <c r="J156" s="28"/>
      <c r="K156" s="103">
        <v>34960000</v>
      </c>
      <c r="L156" s="26" t="s">
        <v>101</v>
      </c>
      <c r="M156" s="30"/>
      <c r="N156" s="30"/>
      <c r="O156" s="30"/>
      <c r="P156" s="26"/>
      <c r="Q156" s="26"/>
      <c r="R156" s="30"/>
      <c r="S156" s="30"/>
      <c r="T156" s="30"/>
      <c r="U156" s="19">
        <f t="shared" si="35"/>
        <v>0</v>
      </c>
      <c r="V156" s="30"/>
      <c r="W156" s="30"/>
      <c r="X156" s="30"/>
      <c r="Y156" s="19">
        <f t="shared" si="36"/>
        <v>0</v>
      </c>
      <c r="Z156" s="30"/>
      <c r="AA156" s="30"/>
      <c r="AB156" s="30"/>
      <c r="AC156" s="19">
        <f t="shared" si="37"/>
        <v>0</v>
      </c>
      <c r="AD156" s="30"/>
      <c r="AE156" s="30"/>
      <c r="AF156" s="30"/>
      <c r="AG156" s="19">
        <f t="shared" si="38"/>
        <v>0</v>
      </c>
      <c r="AH156" s="19">
        <f t="shared" si="39"/>
        <v>0</v>
      </c>
      <c r="AI156" s="31">
        <f t="shared" si="40"/>
        <v>0</v>
      </c>
      <c r="AJ156" s="31">
        <f t="shared" si="41"/>
        <v>0</v>
      </c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</row>
    <row r="157" spans="1:106" ht="24.95" customHeight="1" outlineLevel="1" x14ac:dyDescent="0.2">
      <c r="A157" s="25">
        <v>10</v>
      </c>
      <c r="B157" s="25"/>
      <c r="C157" s="26"/>
      <c r="D157" s="27"/>
      <c r="E157" s="26" t="s">
        <v>245</v>
      </c>
      <c r="F157" s="20" t="s">
        <v>103</v>
      </c>
      <c r="G157" s="20" t="s">
        <v>102</v>
      </c>
      <c r="H157" s="27"/>
      <c r="I157" s="27"/>
      <c r="J157" s="28"/>
      <c r="K157" s="103"/>
      <c r="L157" s="26" t="s">
        <v>101</v>
      </c>
      <c r="M157" s="30"/>
      <c r="N157" s="30"/>
      <c r="O157" s="30"/>
      <c r="P157" s="26"/>
      <c r="Q157" s="26"/>
      <c r="R157" s="30"/>
      <c r="S157" s="30"/>
      <c r="T157" s="30"/>
      <c r="U157" s="19">
        <f t="shared" si="35"/>
        <v>0</v>
      </c>
      <c r="V157" s="30"/>
      <c r="W157" s="30"/>
      <c r="X157" s="30"/>
      <c r="Y157" s="19">
        <f t="shared" si="36"/>
        <v>0</v>
      </c>
      <c r="Z157" s="30"/>
      <c r="AA157" s="30"/>
      <c r="AB157" s="30"/>
      <c r="AC157" s="19">
        <f t="shared" si="37"/>
        <v>0</v>
      </c>
      <c r="AD157" s="30"/>
      <c r="AE157" s="30"/>
      <c r="AF157" s="30"/>
      <c r="AG157" s="19">
        <f t="shared" si="38"/>
        <v>0</v>
      </c>
      <c r="AH157" s="19">
        <f t="shared" si="39"/>
        <v>0</v>
      </c>
      <c r="AI157" s="31">
        <f t="shared" si="40"/>
        <v>0</v>
      </c>
      <c r="AJ157" s="31">
        <f t="shared" si="41"/>
        <v>0</v>
      </c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</row>
    <row r="158" spans="1:106" ht="24.95" customHeight="1" outlineLevel="1" x14ac:dyDescent="0.2">
      <c r="A158" s="25">
        <v>11</v>
      </c>
      <c r="B158" s="25"/>
      <c r="C158" s="26"/>
      <c r="D158" s="27"/>
      <c r="E158" s="26" t="s">
        <v>246</v>
      </c>
      <c r="F158" s="20" t="s">
        <v>103</v>
      </c>
      <c r="G158" s="20" t="s">
        <v>102</v>
      </c>
      <c r="H158" s="27"/>
      <c r="I158" s="27"/>
      <c r="J158" s="28"/>
      <c r="K158" s="103">
        <v>5050000</v>
      </c>
      <c r="L158" s="26" t="s">
        <v>101</v>
      </c>
      <c r="M158" s="30"/>
      <c r="N158" s="30"/>
      <c r="O158" s="30"/>
      <c r="P158" s="26"/>
      <c r="Q158" s="26"/>
      <c r="R158" s="30"/>
      <c r="S158" s="30"/>
      <c r="T158" s="30"/>
      <c r="U158" s="19">
        <f t="shared" si="35"/>
        <v>0</v>
      </c>
      <c r="V158" s="30"/>
      <c r="W158" s="30"/>
      <c r="X158" s="30"/>
      <c r="Y158" s="19">
        <f t="shared" si="36"/>
        <v>0</v>
      </c>
      <c r="Z158" s="30"/>
      <c r="AA158" s="30"/>
      <c r="AB158" s="30"/>
      <c r="AC158" s="19">
        <f t="shared" si="37"/>
        <v>0</v>
      </c>
      <c r="AD158" s="30"/>
      <c r="AE158" s="30"/>
      <c r="AF158" s="30"/>
      <c r="AG158" s="19">
        <f t="shared" si="38"/>
        <v>0</v>
      </c>
      <c r="AH158" s="19">
        <f t="shared" si="39"/>
        <v>0</v>
      </c>
      <c r="AI158" s="31">
        <f t="shared" si="40"/>
        <v>0</v>
      </c>
      <c r="AJ158" s="31">
        <f t="shared" si="41"/>
        <v>0</v>
      </c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</row>
    <row r="159" spans="1:106" ht="24.95" customHeight="1" outlineLevel="1" x14ac:dyDescent="0.2">
      <c r="A159" s="25">
        <v>12</v>
      </c>
      <c r="B159" s="25"/>
      <c r="C159" s="26"/>
      <c r="D159" s="27"/>
      <c r="E159" s="26" t="s">
        <v>247</v>
      </c>
      <c r="F159" s="20" t="s">
        <v>103</v>
      </c>
      <c r="G159" s="20" t="s">
        <v>102</v>
      </c>
      <c r="H159" s="27"/>
      <c r="I159" s="27"/>
      <c r="J159" s="28"/>
      <c r="K159" s="103">
        <v>34070000</v>
      </c>
      <c r="L159" s="26" t="s">
        <v>101</v>
      </c>
      <c r="M159" s="30"/>
      <c r="N159" s="30"/>
      <c r="O159" s="30"/>
      <c r="P159" s="26"/>
      <c r="Q159" s="26"/>
      <c r="R159" s="30"/>
      <c r="S159" s="30"/>
      <c r="T159" s="30"/>
      <c r="U159" s="19">
        <f t="shared" si="35"/>
        <v>0</v>
      </c>
      <c r="V159" s="30"/>
      <c r="W159" s="30"/>
      <c r="X159" s="30"/>
      <c r="Y159" s="19">
        <f t="shared" si="36"/>
        <v>0</v>
      </c>
      <c r="Z159" s="30"/>
      <c r="AA159" s="30"/>
      <c r="AB159" s="30"/>
      <c r="AC159" s="19">
        <f t="shared" si="37"/>
        <v>0</v>
      </c>
      <c r="AD159" s="30"/>
      <c r="AE159" s="30"/>
      <c r="AF159" s="30"/>
      <c r="AG159" s="19">
        <f t="shared" si="38"/>
        <v>0</v>
      </c>
      <c r="AH159" s="19">
        <f t="shared" si="39"/>
        <v>0</v>
      </c>
      <c r="AI159" s="31">
        <f t="shared" si="40"/>
        <v>0</v>
      </c>
      <c r="AJ159" s="31">
        <f t="shared" si="41"/>
        <v>0</v>
      </c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</row>
    <row r="160" spans="1:106" ht="24.95" customHeight="1" outlineLevel="1" x14ac:dyDescent="0.2">
      <c r="A160" s="25">
        <v>13</v>
      </c>
      <c r="B160" s="25"/>
      <c r="C160" s="26"/>
      <c r="D160" s="27"/>
      <c r="E160" s="26" t="s">
        <v>248</v>
      </c>
      <c r="F160" s="20" t="s">
        <v>103</v>
      </c>
      <c r="G160" s="20" t="s">
        <v>102</v>
      </c>
      <c r="H160" s="27"/>
      <c r="I160" s="27"/>
      <c r="J160" s="28"/>
      <c r="K160" s="103">
        <v>10930000</v>
      </c>
      <c r="L160" s="26" t="s">
        <v>101</v>
      </c>
      <c r="M160" s="30"/>
      <c r="N160" s="30"/>
      <c r="O160" s="30"/>
      <c r="P160" s="26"/>
      <c r="Q160" s="26"/>
      <c r="R160" s="30"/>
      <c r="S160" s="30"/>
      <c r="T160" s="30"/>
      <c r="U160" s="19">
        <f t="shared" si="35"/>
        <v>0</v>
      </c>
      <c r="V160" s="30"/>
      <c r="W160" s="30"/>
      <c r="X160" s="30"/>
      <c r="Y160" s="19">
        <f t="shared" si="36"/>
        <v>0</v>
      </c>
      <c r="Z160" s="30"/>
      <c r="AA160" s="30"/>
      <c r="AB160" s="30"/>
      <c r="AC160" s="19">
        <f t="shared" si="37"/>
        <v>0</v>
      </c>
      <c r="AD160" s="30"/>
      <c r="AE160" s="30"/>
      <c r="AF160" s="30"/>
      <c r="AG160" s="19">
        <f t="shared" si="38"/>
        <v>0</v>
      </c>
      <c r="AH160" s="19">
        <f t="shared" si="39"/>
        <v>0</v>
      </c>
      <c r="AI160" s="31">
        <f t="shared" si="40"/>
        <v>0</v>
      </c>
      <c r="AJ160" s="31">
        <f t="shared" si="41"/>
        <v>0</v>
      </c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</row>
    <row r="161" spans="1:106" ht="24.95" customHeight="1" outlineLevel="1" x14ac:dyDescent="0.2">
      <c r="A161" s="25">
        <v>14</v>
      </c>
      <c r="B161" s="25"/>
      <c r="C161" s="26"/>
      <c r="D161" s="27"/>
      <c r="E161" s="26" t="s">
        <v>249</v>
      </c>
      <c r="F161" s="20" t="s">
        <v>103</v>
      </c>
      <c r="G161" s="20" t="s">
        <v>102</v>
      </c>
      <c r="H161" s="27"/>
      <c r="I161" s="27"/>
      <c r="J161" s="28"/>
      <c r="K161" s="103"/>
      <c r="L161" s="26" t="s">
        <v>101</v>
      </c>
      <c r="M161" s="30"/>
      <c r="N161" s="30"/>
      <c r="O161" s="30"/>
      <c r="P161" s="26"/>
      <c r="Q161" s="26"/>
      <c r="R161" s="30"/>
      <c r="S161" s="30"/>
      <c r="T161" s="30"/>
      <c r="U161" s="19">
        <f t="shared" si="35"/>
        <v>0</v>
      </c>
      <c r="V161" s="30"/>
      <c r="W161" s="30"/>
      <c r="X161" s="30"/>
      <c r="Y161" s="19">
        <f t="shared" si="36"/>
        <v>0</v>
      </c>
      <c r="Z161" s="30"/>
      <c r="AA161" s="30"/>
      <c r="AB161" s="30"/>
      <c r="AC161" s="19">
        <f t="shared" si="37"/>
        <v>0</v>
      </c>
      <c r="AD161" s="30"/>
      <c r="AE161" s="30"/>
      <c r="AF161" s="30"/>
      <c r="AG161" s="19">
        <f t="shared" si="38"/>
        <v>0</v>
      </c>
      <c r="AH161" s="19">
        <f t="shared" si="39"/>
        <v>0</v>
      </c>
      <c r="AI161" s="31">
        <f t="shared" si="40"/>
        <v>0</v>
      </c>
      <c r="AJ161" s="31">
        <f t="shared" si="41"/>
        <v>0</v>
      </c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</row>
    <row r="162" spans="1:106" ht="24.95" customHeight="1" outlineLevel="1" x14ac:dyDescent="0.2">
      <c r="A162" s="25">
        <v>15</v>
      </c>
      <c r="B162" s="25"/>
      <c r="C162" s="26"/>
      <c r="D162" s="27"/>
      <c r="E162" s="26" t="s">
        <v>250</v>
      </c>
      <c r="F162" s="20" t="s">
        <v>103</v>
      </c>
      <c r="G162" s="20" t="s">
        <v>102</v>
      </c>
      <c r="H162" s="27"/>
      <c r="I162" s="27"/>
      <c r="J162" s="28"/>
      <c r="K162" s="103">
        <v>12540000</v>
      </c>
      <c r="L162" s="26" t="s">
        <v>101</v>
      </c>
      <c r="M162" s="30"/>
      <c r="N162" s="30"/>
      <c r="O162" s="30"/>
      <c r="P162" s="26"/>
      <c r="Q162" s="26"/>
      <c r="R162" s="30"/>
      <c r="S162" s="30"/>
      <c r="T162" s="30"/>
      <c r="U162" s="19">
        <f t="shared" si="35"/>
        <v>0</v>
      </c>
      <c r="V162" s="30"/>
      <c r="W162" s="30"/>
      <c r="X162" s="30"/>
      <c r="Y162" s="19">
        <f t="shared" si="36"/>
        <v>0</v>
      </c>
      <c r="Z162" s="30"/>
      <c r="AA162" s="30"/>
      <c r="AB162" s="30"/>
      <c r="AC162" s="19">
        <f t="shared" si="37"/>
        <v>0</v>
      </c>
      <c r="AD162" s="30"/>
      <c r="AE162" s="30"/>
      <c r="AF162" s="30"/>
      <c r="AG162" s="19">
        <f t="shared" si="38"/>
        <v>0</v>
      </c>
      <c r="AH162" s="19">
        <f t="shared" si="39"/>
        <v>0</v>
      </c>
      <c r="AI162" s="31">
        <f t="shared" si="40"/>
        <v>0</v>
      </c>
      <c r="AJ162" s="31">
        <f t="shared" si="41"/>
        <v>0</v>
      </c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</row>
    <row r="163" spans="1:106" ht="24.95" customHeight="1" outlineLevel="1" x14ac:dyDescent="0.2">
      <c r="A163" s="25">
        <v>16</v>
      </c>
      <c r="B163" s="25"/>
      <c r="C163" s="26"/>
      <c r="D163" s="27"/>
      <c r="E163" s="26" t="s">
        <v>251</v>
      </c>
      <c r="F163" s="20" t="s">
        <v>103</v>
      </c>
      <c r="G163" s="20" t="s">
        <v>102</v>
      </c>
      <c r="H163" s="27"/>
      <c r="I163" s="27"/>
      <c r="J163" s="28"/>
      <c r="K163" s="103">
        <v>9490000</v>
      </c>
      <c r="L163" s="26" t="s">
        <v>101</v>
      </c>
      <c r="M163" s="30"/>
      <c r="N163" s="30"/>
      <c r="O163" s="30"/>
      <c r="P163" s="26"/>
      <c r="Q163" s="26"/>
      <c r="R163" s="30"/>
      <c r="S163" s="30"/>
      <c r="T163" s="30"/>
      <c r="U163" s="19">
        <f t="shared" si="35"/>
        <v>0</v>
      </c>
      <c r="V163" s="30"/>
      <c r="W163" s="30"/>
      <c r="X163" s="30"/>
      <c r="Y163" s="19">
        <f t="shared" si="36"/>
        <v>0</v>
      </c>
      <c r="Z163" s="30"/>
      <c r="AA163" s="30"/>
      <c r="AB163" s="30"/>
      <c r="AC163" s="19">
        <f t="shared" si="37"/>
        <v>0</v>
      </c>
      <c r="AD163" s="30"/>
      <c r="AE163" s="30"/>
      <c r="AF163" s="30"/>
      <c r="AG163" s="19">
        <f t="shared" si="38"/>
        <v>0</v>
      </c>
      <c r="AH163" s="19">
        <f t="shared" si="39"/>
        <v>0</v>
      </c>
      <c r="AI163" s="31">
        <f t="shared" si="40"/>
        <v>0</v>
      </c>
      <c r="AJ163" s="31">
        <f t="shared" si="41"/>
        <v>0</v>
      </c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</row>
    <row r="164" spans="1:106" ht="24.95" customHeight="1" outlineLevel="1" x14ac:dyDescent="0.2">
      <c r="A164" s="25">
        <v>17</v>
      </c>
      <c r="B164" s="25"/>
      <c r="C164" s="26"/>
      <c r="D164" s="27"/>
      <c r="E164" s="26" t="s">
        <v>252</v>
      </c>
      <c r="F164" s="20" t="s">
        <v>103</v>
      </c>
      <c r="G164" s="20" t="s">
        <v>102</v>
      </c>
      <c r="H164" s="27"/>
      <c r="I164" s="27"/>
      <c r="J164" s="28"/>
      <c r="K164" s="103">
        <v>64750000</v>
      </c>
      <c r="L164" s="26" t="s">
        <v>101</v>
      </c>
      <c r="M164" s="30"/>
      <c r="N164" s="30"/>
      <c r="O164" s="30"/>
      <c r="P164" s="26"/>
      <c r="Q164" s="26"/>
      <c r="R164" s="30"/>
      <c r="S164" s="30"/>
      <c r="T164" s="30"/>
      <c r="U164" s="19">
        <f t="shared" si="35"/>
        <v>0</v>
      </c>
      <c r="V164" s="30"/>
      <c r="W164" s="30"/>
      <c r="X164" s="30"/>
      <c r="Y164" s="19">
        <f t="shared" si="36"/>
        <v>0</v>
      </c>
      <c r="Z164" s="30"/>
      <c r="AA164" s="30"/>
      <c r="AB164" s="30"/>
      <c r="AC164" s="19">
        <f t="shared" si="37"/>
        <v>0</v>
      </c>
      <c r="AD164" s="30"/>
      <c r="AE164" s="30"/>
      <c r="AF164" s="30"/>
      <c r="AG164" s="19">
        <f t="shared" si="38"/>
        <v>0</v>
      </c>
      <c r="AH164" s="19">
        <f t="shared" si="39"/>
        <v>0</v>
      </c>
      <c r="AI164" s="31">
        <f t="shared" si="40"/>
        <v>0</v>
      </c>
      <c r="AJ164" s="31">
        <f t="shared" si="41"/>
        <v>0</v>
      </c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</row>
    <row r="165" spans="1:106" ht="24.95" customHeight="1" outlineLevel="1" x14ac:dyDescent="0.2">
      <c r="A165" s="25">
        <v>18</v>
      </c>
      <c r="B165" s="25"/>
      <c r="C165" s="26"/>
      <c r="D165" s="27"/>
      <c r="E165" s="26" t="s">
        <v>253</v>
      </c>
      <c r="F165" s="20" t="s">
        <v>103</v>
      </c>
      <c r="G165" s="20" t="s">
        <v>102</v>
      </c>
      <c r="H165" s="27"/>
      <c r="I165" s="27"/>
      <c r="J165" s="28"/>
      <c r="K165" s="103">
        <v>16210000</v>
      </c>
      <c r="L165" s="26" t="s">
        <v>101</v>
      </c>
      <c r="M165" s="30"/>
      <c r="N165" s="30"/>
      <c r="O165" s="30"/>
      <c r="P165" s="26"/>
      <c r="Q165" s="26"/>
      <c r="R165" s="30"/>
      <c r="S165" s="30"/>
      <c r="T165" s="30"/>
      <c r="U165" s="19">
        <f t="shared" si="35"/>
        <v>0</v>
      </c>
      <c r="V165" s="30"/>
      <c r="W165" s="30"/>
      <c r="X165" s="30"/>
      <c r="Y165" s="19">
        <f t="shared" si="36"/>
        <v>0</v>
      </c>
      <c r="Z165" s="30"/>
      <c r="AA165" s="30"/>
      <c r="AB165" s="30"/>
      <c r="AC165" s="19">
        <f t="shared" si="37"/>
        <v>0</v>
      </c>
      <c r="AD165" s="30"/>
      <c r="AE165" s="30"/>
      <c r="AF165" s="30"/>
      <c r="AG165" s="19">
        <f t="shared" si="38"/>
        <v>0</v>
      </c>
      <c r="AH165" s="19">
        <f t="shared" si="39"/>
        <v>0</v>
      </c>
      <c r="AI165" s="31">
        <f t="shared" si="40"/>
        <v>0</v>
      </c>
      <c r="AJ165" s="31">
        <f t="shared" si="41"/>
        <v>0</v>
      </c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</row>
    <row r="166" spans="1:106" ht="24.95" customHeight="1" outlineLevel="1" x14ac:dyDescent="0.2">
      <c r="A166" s="25">
        <v>19</v>
      </c>
      <c r="B166" s="25"/>
      <c r="C166" s="26"/>
      <c r="D166" s="27"/>
      <c r="E166" s="26" t="s">
        <v>254</v>
      </c>
      <c r="F166" s="20" t="s">
        <v>103</v>
      </c>
      <c r="G166" s="20" t="s">
        <v>102</v>
      </c>
      <c r="H166" s="27"/>
      <c r="I166" s="27"/>
      <c r="J166" s="28"/>
      <c r="K166" s="103">
        <v>11030000</v>
      </c>
      <c r="L166" s="26" t="s">
        <v>101</v>
      </c>
      <c r="M166" s="30"/>
      <c r="N166" s="30"/>
      <c r="O166" s="30"/>
      <c r="P166" s="26"/>
      <c r="Q166" s="26"/>
      <c r="R166" s="30"/>
      <c r="S166" s="30"/>
      <c r="T166" s="30"/>
      <c r="U166" s="19">
        <f t="shared" si="35"/>
        <v>0</v>
      </c>
      <c r="V166" s="30"/>
      <c r="W166" s="30"/>
      <c r="X166" s="30"/>
      <c r="Y166" s="19">
        <f t="shared" si="36"/>
        <v>0</v>
      </c>
      <c r="Z166" s="30"/>
      <c r="AA166" s="30"/>
      <c r="AB166" s="30"/>
      <c r="AC166" s="19">
        <f t="shared" si="37"/>
        <v>0</v>
      </c>
      <c r="AD166" s="30"/>
      <c r="AE166" s="30"/>
      <c r="AF166" s="30"/>
      <c r="AG166" s="19">
        <f t="shared" si="38"/>
        <v>0</v>
      </c>
      <c r="AH166" s="19">
        <f t="shared" si="39"/>
        <v>0</v>
      </c>
      <c r="AI166" s="31">
        <f t="shared" si="40"/>
        <v>0</v>
      </c>
      <c r="AJ166" s="31">
        <f t="shared" si="41"/>
        <v>0</v>
      </c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</row>
    <row r="167" spans="1:106" ht="24.95" customHeight="1" outlineLevel="1" x14ac:dyDescent="0.2">
      <c r="A167" s="25">
        <v>20</v>
      </c>
      <c r="B167" s="25"/>
      <c r="C167" s="26"/>
      <c r="D167" s="27"/>
      <c r="E167" s="26" t="s">
        <v>255</v>
      </c>
      <c r="F167" s="20" t="s">
        <v>103</v>
      </c>
      <c r="G167" s="20" t="s">
        <v>102</v>
      </c>
      <c r="H167" s="27"/>
      <c r="I167" s="27"/>
      <c r="J167" s="28"/>
      <c r="K167" s="103">
        <v>9120000</v>
      </c>
      <c r="L167" s="26" t="s">
        <v>101</v>
      </c>
      <c r="M167" s="30"/>
      <c r="N167" s="30"/>
      <c r="O167" s="30"/>
      <c r="P167" s="26"/>
      <c r="Q167" s="26"/>
      <c r="R167" s="30"/>
      <c r="S167" s="30"/>
      <c r="T167" s="30"/>
      <c r="U167" s="19">
        <f t="shared" si="35"/>
        <v>0</v>
      </c>
      <c r="V167" s="30"/>
      <c r="W167" s="30"/>
      <c r="X167" s="30"/>
      <c r="Y167" s="19">
        <f t="shared" si="36"/>
        <v>0</v>
      </c>
      <c r="Z167" s="30"/>
      <c r="AA167" s="30"/>
      <c r="AB167" s="30"/>
      <c r="AC167" s="19">
        <f t="shared" si="37"/>
        <v>0</v>
      </c>
      <c r="AD167" s="30"/>
      <c r="AE167" s="30"/>
      <c r="AF167" s="30"/>
      <c r="AG167" s="19">
        <f t="shared" si="38"/>
        <v>0</v>
      </c>
      <c r="AH167" s="19">
        <f t="shared" si="39"/>
        <v>0</v>
      </c>
      <c r="AI167" s="31">
        <f t="shared" si="40"/>
        <v>0</v>
      </c>
      <c r="AJ167" s="31">
        <f t="shared" si="41"/>
        <v>0</v>
      </c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</row>
    <row r="168" spans="1:106" ht="24.95" customHeight="1" outlineLevel="1" x14ac:dyDescent="0.2">
      <c r="A168" s="25">
        <v>21</v>
      </c>
      <c r="B168" s="25"/>
      <c r="C168" s="26"/>
      <c r="D168" s="27"/>
      <c r="E168" s="26" t="s">
        <v>256</v>
      </c>
      <c r="F168" s="20" t="s">
        <v>103</v>
      </c>
      <c r="G168" s="20" t="s">
        <v>102</v>
      </c>
      <c r="H168" s="27"/>
      <c r="I168" s="27"/>
      <c r="J168" s="28"/>
      <c r="K168" s="103">
        <v>5840000</v>
      </c>
      <c r="L168" s="26" t="s">
        <v>101</v>
      </c>
      <c r="M168" s="30"/>
      <c r="N168" s="30"/>
      <c r="O168" s="30"/>
      <c r="P168" s="26"/>
      <c r="Q168" s="26"/>
      <c r="R168" s="30"/>
      <c r="S168" s="30"/>
      <c r="T168" s="30"/>
      <c r="U168" s="19">
        <f t="shared" si="35"/>
        <v>0</v>
      </c>
      <c r="V168" s="30"/>
      <c r="W168" s="30"/>
      <c r="X168" s="30"/>
      <c r="Y168" s="19">
        <f t="shared" si="36"/>
        <v>0</v>
      </c>
      <c r="Z168" s="30"/>
      <c r="AA168" s="30"/>
      <c r="AB168" s="30"/>
      <c r="AC168" s="19">
        <f t="shared" si="37"/>
        <v>0</v>
      </c>
      <c r="AD168" s="30"/>
      <c r="AE168" s="30"/>
      <c r="AF168" s="30"/>
      <c r="AG168" s="19">
        <f t="shared" si="38"/>
        <v>0</v>
      </c>
      <c r="AH168" s="19">
        <f t="shared" si="39"/>
        <v>0</v>
      </c>
      <c r="AI168" s="31">
        <f t="shared" si="40"/>
        <v>0</v>
      </c>
      <c r="AJ168" s="31">
        <f t="shared" si="41"/>
        <v>0</v>
      </c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</row>
    <row r="169" spans="1:106" ht="24.95" customHeight="1" outlineLevel="1" x14ac:dyDescent="0.2">
      <c r="A169" s="25">
        <v>22</v>
      </c>
      <c r="B169" s="25"/>
      <c r="C169" s="26"/>
      <c r="D169" s="27"/>
      <c r="E169" s="26" t="s">
        <v>257</v>
      </c>
      <c r="F169" s="20" t="s">
        <v>103</v>
      </c>
      <c r="G169" s="20" t="s">
        <v>102</v>
      </c>
      <c r="H169" s="27"/>
      <c r="I169" s="27"/>
      <c r="J169" s="28"/>
      <c r="K169" s="103">
        <v>18270000</v>
      </c>
      <c r="L169" s="26" t="s">
        <v>101</v>
      </c>
      <c r="M169" s="30"/>
      <c r="N169" s="30"/>
      <c r="O169" s="30"/>
      <c r="P169" s="26"/>
      <c r="Q169" s="26"/>
      <c r="R169" s="30"/>
      <c r="S169" s="30"/>
      <c r="T169" s="30"/>
      <c r="U169" s="19">
        <f t="shared" si="35"/>
        <v>0</v>
      </c>
      <c r="V169" s="30"/>
      <c r="W169" s="30"/>
      <c r="X169" s="30"/>
      <c r="Y169" s="19">
        <f t="shared" si="36"/>
        <v>0</v>
      </c>
      <c r="Z169" s="30"/>
      <c r="AA169" s="30"/>
      <c r="AB169" s="30"/>
      <c r="AC169" s="19">
        <f t="shared" si="37"/>
        <v>0</v>
      </c>
      <c r="AD169" s="30"/>
      <c r="AE169" s="30"/>
      <c r="AF169" s="30"/>
      <c r="AG169" s="19">
        <f t="shared" si="38"/>
        <v>0</v>
      </c>
      <c r="AH169" s="19">
        <f t="shared" si="39"/>
        <v>0</v>
      </c>
      <c r="AI169" s="31">
        <f t="shared" si="40"/>
        <v>0</v>
      </c>
      <c r="AJ169" s="31">
        <f t="shared" si="41"/>
        <v>0</v>
      </c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</row>
    <row r="170" spans="1:106" ht="24.95" customHeight="1" outlineLevel="1" x14ac:dyDescent="0.2">
      <c r="A170" s="25">
        <v>23</v>
      </c>
      <c r="B170" s="25"/>
      <c r="C170" s="26"/>
      <c r="D170" s="27"/>
      <c r="E170" s="26" t="s">
        <v>258</v>
      </c>
      <c r="F170" s="20" t="s">
        <v>103</v>
      </c>
      <c r="G170" s="20" t="s">
        <v>102</v>
      </c>
      <c r="H170" s="27"/>
      <c r="I170" s="27"/>
      <c r="J170" s="28"/>
      <c r="K170" s="103">
        <v>5850000</v>
      </c>
      <c r="L170" s="26" t="s">
        <v>101</v>
      </c>
      <c r="M170" s="30"/>
      <c r="N170" s="30"/>
      <c r="O170" s="30"/>
      <c r="P170" s="26"/>
      <c r="Q170" s="26"/>
      <c r="R170" s="30"/>
      <c r="S170" s="30"/>
      <c r="T170" s="30"/>
      <c r="U170" s="19">
        <f t="shared" si="35"/>
        <v>0</v>
      </c>
      <c r="V170" s="30"/>
      <c r="W170" s="30"/>
      <c r="X170" s="30"/>
      <c r="Y170" s="19">
        <f t="shared" si="36"/>
        <v>0</v>
      </c>
      <c r="Z170" s="30"/>
      <c r="AA170" s="30"/>
      <c r="AB170" s="30"/>
      <c r="AC170" s="19">
        <f t="shared" si="37"/>
        <v>0</v>
      </c>
      <c r="AD170" s="30"/>
      <c r="AE170" s="30"/>
      <c r="AF170" s="30"/>
      <c r="AG170" s="19">
        <f t="shared" si="38"/>
        <v>0</v>
      </c>
      <c r="AH170" s="19">
        <f t="shared" si="39"/>
        <v>0</v>
      </c>
      <c r="AI170" s="31">
        <f t="shared" si="40"/>
        <v>0</v>
      </c>
      <c r="AJ170" s="31">
        <f t="shared" si="41"/>
        <v>0</v>
      </c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</row>
    <row r="171" spans="1:106" ht="24.95" customHeight="1" outlineLevel="1" x14ac:dyDescent="0.2">
      <c r="A171" s="25">
        <v>24</v>
      </c>
      <c r="B171" s="25"/>
      <c r="C171" s="26"/>
      <c r="D171" s="27"/>
      <c r="E171" s="26" t="s">
        <v>259</v>
      </c>
      <c r="F171" s="20" t="s">
        <v>103</v>
      </c>
      <c r="G171" s="20" t="s">
        <v>102</v>
      </c>
      <c r="H171" s="27"/>
      <c r="I171" s="27"/>
      <c r="J171" s="28"/>
      <c r="K171" s="103">
        <v>6110000</v>
      </c>
      <c r="L171" s="26" t="s">
        <v>101</v>
      </c>
      <c r="M171" s="30"/>
      <c r="N171" s="30"/>
      <c r="O171" s="30"/>
      <c r="P171" s="26"/>
      <c r="Q171" s="26"/>
      <c r="R171" s="30"/>
      <c r="S171" s="30"/>
      <c r="T171" s="30"/>
      <c r="U171" s="19">
        <f t="shared" si="35"/>
        <v>0</v>
      </c>
      <c r="V171" s="30"/>
      <c r="W171" s="30"/>
      <c r="X171" s="30"/>
      <c r="Y171" s="19">
        <f t="shared" si="36"/>
        <v>0</v>
      </c>
      <c r="Z171" s="30"/>
      <c r="AA171" s="30"/>
      <c r="AB171" s="30"/>
      <c r="AC171" s="19">
        <f t="shared" si="37"/>
        <v>0</v>
      </c>
      <c r="AD171" s="30"/>
      <c r="AE171" s="30"/>
      <c r="AF171" s="30"/>
      <c r="AG171" s="19">
        <f t="shared" si="38"/>
        <v>0</v>
      </c>
      <c r="AH171" s="19">
        <f t="shared" si="39"/>
        <v>0</v>
      </c>
      <c r="AI171" s="31">
        <f t="shared" si="40"/>
        <v>0</v>
      </c>
      <c r="AJ171" s="31">
        <f t="shared" si="41"/>
        <v>0</v>
      </c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</row>
    <row r="172" spans="1:106" ht="24.95" customHeight="1" outlineLevel="1" x14ac:dyDescent="0.2">
      <c r="A172" s="25">
        <v>25</v>
      </c>
      <c r="B172" s="25"/>
      <c r="C172" s="26"/>
      <c r="D172" s="27"/>
      <c r="E172" s="26" t="s">
        <v>260</v>
      </c>
      <c r="F172" s="20" t="s">
        <v>103</v>
      </c>
      <c r="G172" s="20" t="s">
        <v>102</v>
      </c>
      <c r="H172" s="27"/>
      <c r="I172" s="27"/>
      <c r="J172" s="28"/>
      <c r="K172" s="103">
        <v>25440000</v>
      </c>
      <c r="L172" s="26" t="s">
        <v>101</v>
      </c>
      <c r="M172" s="30"/>
      <c r="N172" s="30"/>
      <c r="O172" s="30"/>
      <c r="P172" s="26"/>
      <c r="Q172" s="26"/>
      <c r="R172" s="30"/>
      <c r="S172" s="30"/>
      <c r="T172" s="30"/>
      <c r="U172" s="19">
        <f t="shared" si="35"/>
        <v>0</v>
      </c>
      <c r="V172" s="30"/>
      <c r="W172" s="30"/>
      <c r="X172" s="30"/>
      <c r="Y172" s="19">
        <f t="shared" si="36"/>
        <v>0</v>
      </c>
      <c r="Z172" s="30"/>
      <c r="AA172" s="30"/>
      <c r="AB172" s="30"/>
      <c r="AC172" s="19">
        <f t="shared" si="37"/>
        <v>0</v>
      </c>
      <c r="AD172" s="30"/>
      <c r="AE172" s="30"/>
      <c r="AF172" s="30"/>
      <c r="AG172" s="19">
        <f t="shared" si="38"/>
        <v>0</v>
      </c>
      <c r="AH172" s="19">
        <f t="shared" si="39"/>
        <v>0</v>
      </c>
      <c r="AI172" s="31">
        <f t="shared" si="40"/>
        <v>0</v>
      </c>
      <c r="AJ172" s="31">
        <f t="shared" si="41"/>
        <v>0</v>
      </c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</row>
    <row r="173" spans="1:106" ht="24.95" customHeight="1" outlineLevel="1" x14ac:dyDescent="0.2">
      <c r="A173" s="25">
        <v>26</v>
      </c>
      <c r="B173" s="25"/>
      <c r="C173" s="26"/>
      <c r="D173" s="27"/>
      <c r="E173" s="26" t="s">
        <v>261</v>
      </c>
      <c r="F173" s="20" t="s">
        <v>103</v>
      </c>
      <c r="G173" s="20" t="s">
        <v>102</v>
      </c>
      <c r="H173" s="27"/>
      <c r="I173" s="27"/>
      <c r="J173" s="28"/>
      <c r="K173" s="103">
        <v>4170000</v>
      </c>
      <c r="L173" s="26" t="s">
        <v>101</v>
      </c>
      <c r="M173" s="30"/>
      <c r="N173" s="30"/>
      <c r="O173" s="30"/>
      <c r="P173" s="26"/>
      <c r="Q173" s="26"/>
      <c r="R173" s="30"/>
      <c r="S173" s="30"/>
      <c r="T173" s="30"/>
      <c r="U173" s="19">
        <f t="shared" si="35"/>
        <v>0</v>
      </c>
      <c r="V173" s="30"/>
      <c r="W173" s="30"/>
      <c r="X173" s="30"/>
      <c r="Y173" s="19">
        <f t="shared" si="36"/>
        <v>0</v>
      </c>
      <c r="Z173" s="30"/>
      <c r="AA173" s="30"/>
      <c r="AB173" s="30"/>
      <c r="AC173" s="19">
        <f t="shared" si="37"/>
        <v>0</v>
      </c>
      <c r="AD173" s="30"/>
      <c r="AE173" s="30"/>
      <c r="AF173" s="30"/>
      <c r="AG173" s="19">
        <f t="shared" si="38"/>
        <v>0</v>
      </c>
      <c r="AH173" s="19">
        <f t="shared" si="39"/>
        <v>0</v>
      </c>
      <c r="AI173" s="31">
        <f t="shared" si="40"/>
        <v>0</v>
      </c>
      <c r="AJ173" s="31">
        <f t="shared" si="41"/>
        <v>0</v>
      </c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</row>
    <row r="174" spans="1:106" ht="24.95" customHeight="1" outlineLevel="1" x14ac:dyDescent="0.2">
      <c r="A174" s="25">
        <v>27</v>
      </c>
      <c r="B174" s="25"/>
      <c r="C174" s="26"/>
      <c r="D174" s="27"/>
      <c r="E174" s="26" t="s">
        <v>262</v>
      </c>
      <c r="F174" s="20" t="s">
        <v>103</v>
      </c>
      <c r="G174" s="20" t="s">
        <v>102</v>
      </c>
      <c r="H174" s="27"/>
      <c r="I174" s="27"/>
      <c r="J174" s="28"/>
      <c r="K174" s="103">
        <v>6960000</v>
      </c>
      <c r="L174" s="26" t="s">
        <v>101</v>
      </c>
      <c r="M174" s="30"/>
      <c r="N174" s="30"/>
      <c r="O174" s="30"/>
      <c r="P174" s="26"/>
      <c r="Q174" s="26"/>
      <c r="R174" s="30"/>
      <c r="S174" s="30"/>
      <c r="T174" s="30"/>
      <c r="U174" s="19">
        <f t="shared" si="35"/>
        <v>0</v>
      </c>
      <c r="V174" s="30"/>
      <c r="W174" s="30"/>
      <c r="X174" s="30"/>
      <c r="Y174" s="19">
        <f t="shared" si="36"/>
        <v>0</v>
      </c>
      <c r="Z174" s="30"/>
      <c r="AA174" s="30"/>
      <c r="AB174" s="30"/>
      <c r="AC174" s="19">
        <f t="shared" si="37"/>
        <v>0</v>
      </c>
      <c r="AD174" s="30"/>
      <c r="AE174" s="30"/>
      <c r="AF174" s="30"/>
      <c r="AG174" s="19">
        <f t="shared" si="38"/>
        <v>0</v>
      </c>
      <c r="AH174" s="19">
        <f t="shared" si="39"/>
        <v>0</v>
      </c>
      <c r="AI174" s="31">
        <f t="shared" si="40"/>
        <v>0</v>
      </c>
      <c r="AJ174" s="31">
        <f t="shared" si="41"/>
        <v>0</v>
      </c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</row>
    <row r="175" spans="1:106" ht="24.95" customHeight="1" outlineLevel="1" x14ac:dyDescent="0.2">
      <c r="A175" s="25">
        <v>28</v>
      </c>
      <c r="B175" s="25"/>
      <c r="C175" s="26"/>
      <c r="D175" s="27"/>
      <c r="E175" s="26" t="s">
        <v>263</v>
      </c>
      <c r="F175" s="20" t="s">
        <v>103</v>
      </c>
      <c r="G175" s="20" t="s">
        <v>102</v>
      </c>
      <c r="H175" s="27"/>
      <c r="I175" s="27"/>
      <c r="J175" s="28"/>
      <c r="K175" s="103">
        <v>8140000</v>
      </c>
      <c r="L175" s="26" t="s">
        <v>101</v>
      </c>
      <c r="M175" s="30"/>
      <c r="N175" s="30"/>
      <c r="O175" s="30"/>
      <c r="P175" s="26"/>
      <c r="Q175" s="26"/>
      <c r="R175" s="30"/>
      <c r="S175" s="30"/>
      <c r="T175" s="30"/>
      <c r="U175" s="19">
        <f t="shared" si="35"/>
        <v>0</v>
      </c>
      <c r="V175" s="30"/>
      <c r="W175" s="30"/>
      <c r="X175" s="30"/>
      <c r="Y175" s="19">
        <f t="shared" si="36"/>
        <v>0</v>
      </c>
      <c r="Z175" s="30"/>
      <c r="AA175" s="30"/>
      <c r="AB175" s="30"/>
      <c r="AC175" s="19">
        <f t="shared" si="37"/>
        <v>0</v>
      </c>
      <c r="AD175" s="30"/>
      <c r="AE175" s="30"/>
      <c r="AF175" s="30"/>
      <c r="AG175" s="19">
        <f t="shared" si="38"/>
        <v>0</v>
      </c>
      <c r="AH175" s="19">
        <f t="shared" si="39"/>
        <v>0</v>
      </c>
      <c r="AI175" s="31">
        <f t="shared" si="40"/>
        <v>0</v>
      </c>
      <c r="AJ175" s="31">
        <f t="shared" si="41"/>
        <v>0</v>
      </c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</row>
    <row r="176" spans="1:106" ht="24.95" customHeight="1" outlineLevel="1" x14ac:dyDescent="0.2">
      <c r="A176" s="25">
        <v>29</v>
      </c>
      <c r="B176" s="25"/>
      <c r="C176" s="26"/>
      <c r="D176" s="27"/>
      <c r="E176" s="26" t="s">
        <v>264</v>
      </c>
      <c r="F176" s="20" t="s">
        <v>103</v>
      </c>
      <c r="G176" s="20" t="s">
        <v>102</v>
      </c>
      <c r="H176" s="27"/>
      <c r="I176" s="27"/>
      <c r="J176" s="28"/>
      <c r="K176" s="103">
        <v>47950000</v>
      </c>
      <c r="L176" s="26" t="s">
        <v>101</v>
      </c>
      <c r="M176" s="30"/>
      <c r="N176" s="30"/>
      <c r="O176" s="30"/>
      <c r="P176" s="26"/>
      <c r="Q176" s="26"/>
      <c r="R176" s="30"/>
      <c r="S176" s="30"/>
      <c r="T176" s="30"/>
      <c r="U176" s="19">
        <f t="shared" si="35"/>
        <v>0</v>
      </c>
      <c r="V176" s="30"/>
      <c r="W176" s="30"/>
      <c r="X176" s="30"/>
      <c r="Y176" s="19">
        <f t="shared" si="36"/>
        <v>0</v>
      </c>
      <c r="Z176" s="30"/>
      <c r="AA176" s="30"/>
      <c r="AB176" s="30"/>
      <c r="AC176" s="19">
        <f t="shared" si="37"/>
        <v>0</v>
      </c>
      <c r="AD176" s="30"/>
      <c r="AE176" s="30"/>
      <c r="AF176" s="30"/>
      <c r="AG176" s="19">
        <f t="shared" si="38"/>
        <v>0</v>
      </c>
      <c r="AH176" s="19">
        <f t="shared" si="39"/>
        <v>0</v>
      </c>
      <c r="AI176" s="31">
        <f t="shared" si="40"/>
        <v>0</v>
      </c>
      <c r="AJ176" s="31">
        <f t="shared" si="41"/>
        <v>0</v>
      </c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</row>
    <row r="177" spans="1:106" ht="24.95" customHeight="1" outlineLevel="1" x14ac:dyDescent="0.2">
      <c r="A177" s="25">
        <v>30</v>
      </c>
      <c r="B177" s="25"/>
      <c r="C177" s="26"/>
      <c r="D177" s="27"/>
      <c r="E177" s="26" t="s">
        <v>265</v>
      </c>
      <c r="F177" s="20" t="s">
        <v>103</v>
      </c>
      <c r="G177" s="20" t="s">
        <v>102</v>
      </c>
      <c r="H177" s="27"/>
      <c r="I177" s="27"/>
      <c r="J177" s="28"/>
      <c r="K177" s="103">
        <v>9270000</v>
      </c>
      <c r="L177" s="26" t="s">
        <v>101</v>
      </c>
      <c r="M177" s="30"/>
      <c r="N177" s="30"/>
      <c r="O177" s="30"/>
      <c r="P177" s="26"/>
      <c r="Q177" s="26"/>
      <c r="R177" s="30"/>
      <c r="S177" s="30"/>
      <c r="T177" s="30"/>
      <c r="U177" s="19">
        <f t="shared" si="35"/>
        <v>0</v>
      </c>
      <c r="V177" s="30"/>
      <c r="W177" s="30"/>
      <c r="X177" s="30"/>
      <c r="Y177" s="19">
        <f t="shared" si="36"/>
        <v>0</v>
      </c>
      <c r="Z177" s="30"/>
      <c r="AA177" s="30"/>
      <c r="AB177" s="30"/>
      <c r="AC177" s="19">
        <f t="shared" si="37"/>
        <v>0</v>
      </c>
      <c r="AD177" s="30"/>
      <c r="AE177" s="30"/>
      <c r="AF177" s="30"/>
      <c r="AG177" s="19">
        <f t="shared" si="38"/>
        <v>0</v>
      </c>
      <c r="AH177" s="19">
        <f t="shared" si="39"/>
        <v>0</v>
      </c>
      <c r="AI177" s="31">
        <f t="shared" si="40"/>
        <v>0</v>
      </c>
      <c r="AJ177" s="31">
        <f t="shared" si="41"/>
        <v>0</v>
      </c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</row>
    <row r="178" spans="1:106" ht="24.95" customHeight="1" outlineLevel="1" x14ac:dyDescent="0.2">
      <c r="A178" s="25">
        <v>31</v>
      </c>
      <c r="B178" s="25"/>
      <c r="C178" s="26"/>
      <c r="D178" s="27"/>
      <c r="E178" s="26" t="s">
        <v>266</v>
      </c>
      <c r="F178" s="20" t="s">
        <v>103</v>
      </c>
      <c r="G178" s="20" t="s">
        <v>102</v>
      </c>
      <c r="H178" s="27"/>
      <c r="I178" s="27"/>
      <c r="J178" s="28"/>
      <c r="K178" s="103">
        <v>19660000</v>
      </c>
      <c r="L178" s="26" t="s">
        <v>101</v>
      </c>
      <c r="M178" s="30"/>
      <c r="N178" s="30"/>
      <c r="O178" s="30"/>
      <c r="P178" s="26"/>
      <c r="Q178" s="26"/>
      <c r="R178" s="30"/>
      <c r="S178" s="30"/>
      <c r="T178" s="30"/>
      <c r="U178" s="19">
        <f t="shared" si="35"/>
        <v>0</v>
      </c>
      <c r="V178" s="30"/>
      <c r="W178" s="30"/>
      <c r="X178" s="30"/>
      <c r="Y178" s="19">
        <f t="shared" si="36"/>
        <v>0</v>
      </c>
      <c r="Z178" s="30"/>
      <c r="AA178" s="30"/>
      <c r="AB178" s="30"/>
      <c r="AC178" s="19">
        <f t="shared" si="37"/>
        <v>0</v>
      </c>
      <c r="AD178" s="30"/>
      <c r="AE178" s="30"/>
      <c r="AF178" s="30"/>
      <c r="AG178" s="19">
        <f t="shared" si="38"/>
        <v>0</v>
      </c>
      <c r="AH178" s="19">
        <f t="shared" si="39"/>
        <v>0</v>
      </c>
      <c r="AI178" s="31">
        <f t="shared" si="40"/>
        <v>0</v>
      </c>
      <c r="AJ178" s="31">
        <f t="shared" si="41"/>
        <v>0</v>
      </c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</row>
    <row r="179" spans="1:106" ht="24.95" customHeight="1" outlineLevel="1" x14ac:dyDescent="0.2">
      <c r="A179" s="25">
        <v>32</v>
      </c>
      <c r="B179" s="25"/>
      <c r="C179" s="26"/>
      <c r="D179" s="27"/>
      <c r="E179" s="26" t="s">
        <v>267</v>
      </c>
      <c r="F179" s="20" t="s">
        <v>103</v>
      </c>
      <c r="G179" s="20" t="s">
        <v>102</v>
      </c>
      <c r="H179" s="27"/>
      <c r="I179" s="27"/>
      <c r="J179" s="28"/>
      <c r="K179" s="103">
        <v>7470000</v>
      </c>
      <c r="L179" s="26" t="s">
        <v>101</v>
      </c>
      <c r="M179" s="30"/>
      <c r="N179" s="30"/>
      <c r="O179" s="30"/>
      <c r="P179" s="26"/>
      <c r="Q179" s="26"/>
      <c r="R179" s="30"/>
      <c r="S179" s="30"/>
      <c r="T179" s="30"/>
      <c r="U179" s="19">
        <f t="shared" si="35"/>
        <v>0</v>
      </c>
      <c r="V179" s="30"/>
      <c r="W179" s="30"/>
      <c r="X179" s="30"/>
      <c r="Y179" s="19">
        <f t="shared" si="36"/>
        <v>0</v>
      </c>
      <c r="Z179" s="30"/>
      <c r="AA179" s="30"/>
      <c r="AB179" s="30"/>
      <c r="AC179" s="19">
        <f t="shared" si="37"/>
        <v>0</v>
      </c>
      <c r="AD179" s="30"/>
      <c r="AE179" s="30"/>
      <c r="AF179" s="30"/>
      <c r="AG179" s="19">
        <f t="shared" si="38"/>
        <v>0</v>
      </c>
      <c r="AH179" s="19">
        <f t="shared" si="39"/>
        <v>0</v>
      </c>
      <c r="AI179" s="31">
        <f t="shared" si="40"/>
        <v>0</v>
      </c>
      <c r="AJ179" s="31">
        <f t="shared" si="41"/>
        <v>0</v>
      </c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</row>
    <row r="180" spans="1:106" ht="24.95" customHeight="1" outlineLevel="1" x14ac:dyDescent="0.2">
      <c r="A180" s="25">
        <v>33</v>
      </c>
      <c r="B180" s="25"/>
      <c r="C180" s="26"/>
      <c r="D180" s="27"/>
      <c r="E180" s="26" t="s">
        <v>268</v>
      </c>
      <c r="F180" s="20" t="s">
        <v>103</v>
      </c>
      <c r="G180" s="20" t="s">
        <v>102</v>
      </c>
      <c r="H180" s="27"/>
      <c r="I180" s="27"/>
      <c r="J180" s="28"/>
      <c r="K180" s="103"/>
      <c r="L180" s="26" t="s">
        <v>101</v>
      </c>
      <c r="M180" s="30"/>
      <c r="N180" s="30"/>
      <c r="O180" s="30"/>
      <c r="P180" s="26"/>
      <c r="Q180" s="26"/>
      <c r="R180" s="30"/>
      <c r="S180" s="30"/>
      <c r="T180" s="30"/>
      <c r="U180" s="19">
        <f t="shared" si="35"/>
        <v>0</v>
      </c>
      <c r="V180" s="30"/>
      <c r="W180" s="30"/>
      <c r="X180" s="30"/>
      <c r="Y180" s="19">
        <f t="shared" si="36"/>
        <v>0</v>
      </c>
      <c r="Z180" s="30"/>
      <c r="AA180" s="30"/>
      <c r="AB180" s="30"/>
      <c r="AC180" s="19">
        <f t="shared" si="37"/>
        <v>0</v>
      </c>
      <c r="AD180" s="30"/>
      <c r="AE180" s="30"/>
      <c r="AF180" s="30"/>
      <c r="AG180" s="19">
        <f t="shared" si="38"/>
        <v>0</v>
      </c>
      <c r="AH180" s="19">
        <f t="shared" si="39"/>
        <v>0</v>
      </c>
      <c r="AI180" s="31">
        <f t="shared" si="40"/>
        <v>0</v>
      </c>
      <c r="AJ180" s="31">
        <f t="shared" si="41"/>
        <v>0</v>
      </c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</row>
    <row r="181" spans="1:106" ht="24.95" customHeight="1" outlineLevel="1" x14ac:dyDescent="0.2">
      <c r="A181" s="25">
        <v>34</v>
      </c>
      <c r="B181" s="25"/>
      <c r="C181" s="26"/>
      <c r="D181" s="27"/>
      <c r="E181" s="26"/>
      <c r="F181" s="26"/>
      <c r="G181" s="26"/>
      <c r="H181" s="27"/>
      <c r="I181" s="27"/>
      <c r="J181" s="28"/>
      <c r="K181" s="29"/>
      <c r="L181" s="26"/>
      <c r="M181" s="30"/>
      <c r="N181" s="30"/>
      <c r="O181" s="30"/>
      <c r="P181" s="26"/>
      <c r="Q181" s="26"/>
      <c r="R181" s="30"/>
      <c r="S181" s="30"/>
      <c r="T181" s="30"/>
      <c r="U181" s="19">
        <f>SUM(R181:T181)</f>
        <v>0</v>
      </c>
      <c r="V181" s="30"/>
      <c r="W181" s="30"/>
      <c r="X181" s="30"/>
      <c r="Y181" s="19">
        <f>SUM(V181:X181)</f>
        <v>0</v>
      </c>
      <c r="Z181" s="30"/>
      <c r="AA181" s="30"/>
      <c r="AB181" s="30"/>
      <c r="AC181" s="19">
        <f>SUM(Z181:AB181)</f>
        <v>0</v>
      </c>
      <c r="AD181" s="30"/>
      <c r="AE181" s="30"/>
      <c r="AF181" s="30"/>
      <c r="AG181" s="19">
        <f>SUM(AD181:AF181)</f>
        <v>0</v>
      </c>
      <c r="AH181" s="19">
        <f>SUM(U181,Y181,AC181,AG181)</f>
        <v>0</v>
      </c>
      <c r="AI181" s="31">
        <f>IF(ISERROR(AH181/J181),0,AH181/J181)</f>
        <v>0</v>
      </c>
      <c r="AJ181" s="31">
        <f>IF(ISERROR(AH181/$AH$243),"-",AH181/$AH$243)</f>
        <v>0</v>
      </c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</row>
    <row r="182" spans="1:106" s="39" customFormat="1" ht="24.95" customHeight="1" x14ac:dyDescent="0.25">
      <c r="A182" s="33" t="s">
        <v>59</v>
      </c>
      <c r="B182" s="33"/>
      <c r="C182" s="33"/>
      <c r="D182" s="33"/>
      <c r="E182" s="33"/>
      <c r="F182" s="33"/>
      <c r="G182" s="33"/>
      <c r="H182" s="33"/>
      <c r="I182" s="33"/>
      <c r="J182" s="34">
        <f>SUM(J148:J181)</f>
        <v>492220000</v>
      </c>
      <c r="K182" s="34">
        <f>SUM(K148:K181)</f>
        <v>464470000</v>
      </c>
      <c r="L182" s="35"/>
      <c r="M182" s="34">
        <f>SUM(M148:M181)</f>
        <v>0</v>
      </c>
      <c r="N182" s="34">
        <f>SUM(N148:N181)</f>
        <v>0</v>
      </c>
      <c r="O182" s="34">
        <f>SUM(O148:O181)</f>
        <v>0</v>
      </c>
      <c r="P182" s="36"/>
      <c r="Q182" s="37"/>
      <c r="R182" s="34">
        <f t="shared" ref="R182:AH182" si="42">SUM(R148:R181)</f>
        <v>0</v>
      </c>
      <c r="S182" s="34">
        <f t="shared" si="42"/>
        <v>0</v>
      </c>
      <c r="T182" s="34">
        <f t="shared" si="42"/>
        <v>0</v>
      </c>
      <c r="U182" s="34">
        <f t="shared" si="42"/>
        <v>0</v>
      </c>
      <c r="V182" s="34">
        <f t="shared" si="42"/>
        <v>0</v>
      </c>
      <c r="W182" s="34">
        <f t="shared" si="42"/>
        <v>0</v>
      </c>
      <c r="X182" s="34">
        <f t="shared" si="42"/>
        <v>0</v>
      </c>
      <c r="Y182" s="34">
        <f t="shared" si="42"/>
        <v>0</v>
      </c>
      <c r="Z182" s="34">
        <f t="shared" si="42"/>
        <v>0</v>
      </c>
      <c r="AA182" s="34">
        <f t="shared" si="42"/>
        <v>0</v>
      </c>
      <c r="AB182" s="34">
        <f t="shared" si="42"/>
        <v>0</v>
      </c>
      <c r="AC182" s="34">
        <f t="shared" si="42"/>
        <v>0</v>
      </c>
      <c r="AD182" s="34">
        <f t="shared" si="42"/>
        <v>0</v>
      </c>
      <c r="AE182" s="34">
        <f t="shared" si="42"/>
        <v>0</v>
      </c>
      <c r="AF182" s="34">
        <f t="shared" si="42"/>
        <v>0</v>
      </c>
      <c r="AG182" s="34">
        <f t="shared" si="42"/>
        <v>0</v>
      </c>
      <c r="AH182" s="34">
        <f t="shared" si="42"/>
        <v>0</v>
      </c>
      <c r="AI182" s="38">
        <f>IF(ISERROR(AH182/J182),0,AH182/J182)</f>
        <v>0</v>
      </c>
      <c r="AJ182" s="38">
        <f>IF(ISERROR(AH182/$AH$243),0,AH182/$AH$243)</f>
        <v>0</v>
      </c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</row>
    <row r="183" spans="1:106" ht="24.95" customHeight="1" x14ac:dyDescent="0.25">
      <c r="A183" s="14" t="s">
        <v>60</v>
      </c>
      <c r="B183" s="14"/>
      <c r="C183" s="14"/>
      <c r="D183" s="14"/>
      <c r="E183" s="14"/>
      <c r="F183" s="15"/>
      <c r="G183" s="16"/>
      <c r="H183" s="17"/>
      <c r="I183" s="17"/>
      <c r="J183" s="18"/>
      <c r="K183" s="19"/>
      <c r="L183" s="20"/>
      <c r="M183" s="21"/>
      <c r="N183" s="21"/>
      <c r="O183" s="21"/>
      <c r="P183" s="16"/>
      <c r="Q183" s="22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23"/>
      <c r="AJ183" s="24"/>
    </row>
    <row r="184" spans="1:106" ht="24.95" customHeight="1" outlineLevel="1" x14ac:dyDescent="0.25">
      <c r="A184" s="25">
        <v>1</v>
      </c>
      <c r="B184" s="25"/>
      <c r="C184" s="42"/>
      <c r="D184" s="43"/>
      <c r="E184" s="44"/>
      <c r="F184" s="45"/>
      <c r="G184" s="45"/>
      <c r="H184" s="56"/>
      <c r="I184" s="56"/>
      <c r="J184" s="28">
        <v>433960000</v>
      </c>
      <c r="K184" s="47"/>
      <c r="L184" s="48"/>
      <c r="M184" s="49"/>
      <c r="N184" s="50"/>
      <c r="O184" s="49"/>
      <c r="P184" s="45"/>
      <c r="Q184" s="45"/>
      <c r="R184" s="30"/>
      <c r="S184" s="30"/>
      <c r="T184" s="30"/>
      <c r="U184" s="19">
        <f>SUM(R184:T184)</f>
        <v>0</v>
      </c>
      <c r="V184" s="30"/>
      <c r="W184" s="30"/>
      <c r="X184" s="30"/>
      <c r="Y184" s="19">
        <f>SUM(V184:X184)</f>
        <v>0</v>
      </c>
      <c r="Z184" s="30"/>
      <c r="AA184" s="30"/>
      <c r="AB184" s="30"/>
      <c r="AC184" s="19">
        <f>SUM(Z184:AB184)</f>
        <v>0</v>
      </c>
      <c r="AD184" s="30"/>
      <c r="AE184" s="30">
        <v>0</v>
      </c>
      <c r="AF184" s="30">
        <v>0</v>
      </c>
      <c r="AG184" s="19">
        <f>SUM(AD184:AF184)</f>
        <v>0</v>
      </c>
      <c r="AH184" s="19">
        <f>SUM(U184,Y184,AC184,AG184)</f>
        <v>0</v>
      </c>
      <c r="AI184" s="31">
        <f>IF(ISERROR(AH184/J184),0,AH184/J184)</f>
        <v>0</v>
      </c>
      <c r="AJ184" s="31">
        <f>IF(ISERROR(AH184/$AH$243),"-",AH184/$AH$243)</f>
        <v>0</v>
      </c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</row>
    <row r="185" spans="1:106" ht="24.95" customHeight="1" outlineLevel="1" x14ac:dyDescent="0.2">
      <c r="A185" s="25">
        <v>2</v>
      </c>
      <c r="B185" s="25"/>
      <c r="C185" s="26"/>
      <c r="D185" s="27"/>
      <c r="E185" s="26"/>
      <c r="F185" s="26"/>
      <c r="G185" s="26"/>
      <c r="H185" s="27"/>
      <c r="I185" s="27"/>
      <c r="J185" s="28"/>
      <c r="K185" s="29"/>
      <c r="L185" s="26"/>
      <c r="M185" s="30"/>
      <c r="N185" s="30"/>
      <c r="O185" s="30"/>
      <c r="P185" s="26"/>
      <c r="Q185" s="26"/>
      <c r="R185" s="30"/>
      <c r="S185" s="30"/>
      <c r="T185" s="30"/>
      <c r="U185" s="19">
        <f>SUM(R185:T185)</f>
        <v>0</v>
      </c>
      <c r="V185" s="30"/>
      <c r="W185" s="30"/>
      <c r="X185" s="30"/>
      <c r="Y185" s="19">
        <f>SUM(V185:X185)</f>
        <v>0</v>
      </c>
      <c r="Z185" s="30"/>
      <c r="AA185" s="30"/>
      <c r="AB185" s="30"/>
      <c r="AC185" s="19">
        <f>SUM(Z185:AB185)</f>
        <v>0</v>
      </c>
      <c r="AD185" s="30"/>
      <c r="AE185" s="30"/>
      <c r="AF185" s="30"/>
      <c r="AG185" s="19">
        <f>SUM(AD185:AF185)</f>
        <v>0</v>
      </c>
      <c r="AH185" s="19">
        <f>SUM(U185,Y185,AC185,AG185)</f>
        <v>0</v>
      </c>
      <c r="AI185" s="31">
        <f>IF(ISERROR(AH185/J185),0,AH185/J185)</f>
        <v>0</v>
      </c>
      <c r="AJ185" s="31">
        <f>IF(ISERROR(AH185/$AH$243),"-",AH185/$AH$243)</f>
        <v>0</v>
      </c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</row>
    <row r="186" spans="1:106" s="39" customFormat="1" ht="24.95" customHeight="1" x14ac:dyDescent="0.25">
      <c r="A186" s="33" t="s">
        <v>61</v>
      </c>
      <c r="B186" s="33"/>
      <c r="C186" s="33"/>
      <c r="D186" s="33"/>
      <c r="E186" s="33"/>
      <c r="F186" s="33"/>
      <c r="G186" s="33"/>
      <c r="H186" s="33"/>
      <c r="I186" s="33"/>
      <c r="J186" s="34">
        <f>SUM(J184:J185)</f>
        <v>433960000</v>
      </c>
      <c r="K186" s="34">
        <f>SUM(K184:K185)</f>
        <v>0</v>
      </c>
      <c r="L186" s="35"/>
      <c r="M186" s="34">
        <f>SUM(M184:M185)</f>
        <v>0</v>
      </c>
      <c r="N186" s="34">
        <f>SUM(N184:N185)</f>
        <v>0</v>
      </c>
      <c r="O186" s="34">
        <f>SUM(O184:O185)</f>
        <v>0</v>
      </c>
      <c r="P186" s="36"/>
      <c r="Q186" s="37"/>
      <c r="R186" s="34">
        <f t="shared" ref="R186:AH186" si="43">SUM(R184:R185)</f>
        <v>0</v>
      </c>
      <c r="S186" s="34">
        <f t="shared" si="43"/>
        <v>0</v>
      </c>
      <c r="T186" s="34">
        <f t="shared" si="43"/>
        <v>0</v>
      </c>
      <c r="U186" s="34">
        <f t="shared" si="43"/>
        <v>0</v>
      </c>
      <c r="V186" s="34">
        <f t="shared" si="43"/>
        <v>0</v>
      </c>
      <c r="W186" s="34">
        <f t="shared" si="43"/>
        <v>0</v>
      </c>
      <c r="X186" s="34">
        <f t="shared" si="43"/>
        <v>0</v>
      </c>
      <c r="Y186" s="34">
        <f t="shared" si="43"/>
        <v>0</v>
      </c>
      <c r="Z186" s="34">
        <f t="shared" si="43"/>
        <v>0</v>
      </c>
      <c r="AA186" s="34">
        <f t="shared" si="43"/>
        <v>0</v>
      </c>
      <c r="AB186" s="34">
        <f t="shared" si="43"/>
        <v>0</v>
      </c>
      <c r="AC186" s="34">
        <f t="shared" si="43"/>
        <v>0</v>
      </c>
      <c r="AD186" s="34">
        <f t="shared" si="43"/>
        <v>0</v>
      </c>
      <c r="AE186" s="34">
        <f t="shared" si="43"/>
        <v>0</v>
      </c>
      <c r="AF186" s="34">
        <f t="shared" si="43"/>
        <v>0</v>
      </c>
      <c r="AG186" s="34">
        <f t="shared" si="43"/>
        <v>0</v>
      </c>
      <c r="AH186" s="34">
        <f t="shared" si="43"/>
        <v>0</v>
      </c>
      <c r="AI186" s="38">
        <f>IF(ISERROR(AH186/J186),0,AH186/J186)</f>
        <v>0</v>
      </c>
      <c r="AJ186" s="38">
        <f>IF(ISERROR(AH186/$AH$243),0,AH186/$AH$243)</f>
        <v>0</v>
      </c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</row>
    <row r="187" spans="1:106" ht="24.95" customHeight="1" x14ac:dyDescent="0.25">
      <c r="A187" s="14" t="s">
        <v>62</v>
      </c>
      <c r="B187" s="14"/>
      <c r="C187" s="14"/>
      <c r="D187" s="14"/>
      <c r="E187" s="14"/>
      <c r="F187" s="15"/>
      <c r="G187" s="16"/>
      <c r="H187" s="17"/>
      <c r="I187" s="17"/>
      <c r="J187" s="18"/>
      <c r="K187" s="19"/>
      <c r="L187" s="20"/>
      <c r="M187" s="21"/>
      <c r="N187" s="21"/>
      <c r="O187" s="21"/>
      <c r="P187" s="16"/>
      <c r="Q187" s="22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23"/>
      <c r="AJ187" s="24"/>
    </row>
    <row r="188" spans="1:106" ht="24.95" customHeight="1" outlineLevel="1" x14ac:dyDescent="0.25">
      <c r="A188" s="25">
        <v>1</v>
      </c>
      <c r="B188" s="25"/>
      <c r="C188" s="42"/>
      <c r="D188" s="43"/>
      <c r="E188" s="44"/>
      <c r="F188" s="45"/>
      <c r="G188" s="45"/>
      <c r="H188" s="56"/>
      <c r="I188" s="56"/>
      <c r="J188" s="28">
        <v>234620000</v>
      </c>
      <c r="K188" s="47"/>
      <c r="L188" s="48"/>
      <c r="M188" s="49"/>
      <c r="N188" s="50"/>
      <c r="O188" s="49"/>
      <c r="P188" s="45"/>
      <c r="Q188" s="45"/>
      <c r="R188" s="30">
        <v>0</v>
      </c>
      <c r="S188" s="30">
        <v>0</v>
      </c>
      <c r="T188" s="30">
        <v>0</v>
      </c>
      <c r="U188" s="19">
        <f>SUM(R188:T188)</f>
        <v>0</v>
      </c>
      <c r="V188" s="30">
        <v>0</v>
      </c>
      <c r="W188" s="30">
        <v>0</v>
      </c>
      <c r="X188" s="30">
        <v>0</v>
      </c>
      <c r="Y188" s="19">
        <f>SUM(V188:X188)</f>
        <v>0</v>
      </c>
      <c r="Z188" s="30">
        <v>0</v>
      </c>
      <c r="AA188" s="30">
        <v>0</v>
      </c>
      <c r="AB188" s="30">
        <v>0</v>
      </c>
      <c r="AC188" s="19">
        <f>SUM(Z188:AB188)</f>
        <v>0</v>
      </c>
      <c r="AD188" s="30">
        <v>0</v>
      </c>
      <c r="AE188" s="30">
        <v>0</v>
      </c>
      <c r="AF188" s="30">
        <v>0</v>
      </c>
      <c r="AG188" s="19">
        <f>SUM(AD188:AF188)</f>
        <v>0</v>
      </c>
      <c r="AH188" s="19">
        <f>SUM(U188,Y188,AC188,AG188)</f>
        <v>0</v>
      </c>
      <c r="AI188" s="31">
        <f>IF(ISERROR(AH188/J188),0,AH188/J188)</f>
        <v>0</v>
      </c>
      <c r="AJ188" s="31">
        <f>IF(ISERROR(AH188/$AH$243),"-",AH188/$AH$243)</f>
        <v>0</v>
      </c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</row>
    <row r="189" spans="1:106" ht="24.95" customHeight="1" outlineLevel="1" x14ac:dyDescent="0.2">
      <c r="A189" s="25">
        <v>2</v>
      </c>
      <c r="B189" s="25"/>
      <c r="C189" s="26"/>
      <c r="D189" s="27"/>
      <c r="E189" s="26"/>
      <c r="F189" s="26"/>
      <c r="G189" s="26"/>
      <c r="H189" s="27"/>
      <c r="I189" s="27"/>
      <c r="J189" s="28"/>
      <c r="K189" s="47"/>
      <c r="L189" s="26"/>
      <c r="M189" s="30"/>
      <c r="N189" s="30"/>
      <c r="O189" s="30"/>
      <c r="P189" s="26"/>
      <c r="Q189" s="26"/>
      <c r="R189" s="30"/>
      <c r="S189" s="30"/>
      <c r="T189" s="30"/>
      <c r="U189" s="19">
        <f>SUM(R189:T189)</f>
        <v>0</v>
      </c>
      <c r="V189" s="30"/>
      <c r="W189" s="30"/>
      <c r="X189" s="30"/>
      <c r="Y189" s="19">
        <f>SUM(V189:X189)</f>
        <v>0</v>
      </c>
      <c r="Z189" s="30"/>
      <c r="AA189" s="30"/>
      <c r="AB189" s="30"/>
      <c r="AC189" s="19">
        <f>SUM(Z189:AB189)</f>
        <v>0</v>
      </c>
      <c r="AD189" s="30"/>
      <c r="AE189" s="30"/>
      <c r="AF189" s="30"/>
      <c r="AG189" s="19">
        <f>SUM(AD189:AF189)</f>
        <v>0</v>
      </c>
      <c r="AH189" s="19">
        <f>SUM(U189,Y189,AC189,AG189)</f>
        <v>0</v>
      </c>
      <c r="AI189" s="31">
        <f>IF(ISERROR(AH189/J189),0,AH189/J189)</f>
        <v>0</v>
      </c>
      <c r="AJ189" s="31">
        <f>IF(ISERROR(AH189/$AH$243),"-",AH189/$AH$243)</f>
        <v>0</v>
      </c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</row>
    <row r="190" spans="1:106" s="39" customFormat="1" ht="24.95" customHeight="1" x14ac:dyDescent="0.25">
      <c r="A190" s="33" t="s">
        <v>63</v>
      </c>
      <c r="B190" s="33"/>
      <c r="C190" s="33"/>
      <c r="D190" s="33"/>
      <c r="E190" s="33"/>
      <c r="F190" s="33"/>
      <c r="G190" s="33"/>
      <c r="H190" s="33"/>
      <c r="I190" s="33"/>
      <c r="J190" s="34">
        <f>SUM(J188:J189)</f>
        <v>234620000</v>
      </c>
      <c r="K190" s="34">
        <f>SUM(K188:K189)</f>
        <v>0</v>
      </c>
      <c r="L190" s="35"/>
      <c r="M190" s="34">
        <f>SUM(M188:M189)</f>
        <v>0</v>
      </c>
      <c r="N190" s="34">
        <f>SUM(N188:N189)</f>
        <v>0</v>
      </c>
      <c r="O190" s="34">
        <f>SUM(O188:O189)</f>
        <v>0</v>
      </c>
      <c r="P190" s="36"/>
      <c r="Q190" s="37"/>
      <c r="R190" s="34">
        <f t="shared" ref="R190:AH190" si="44">SUM(R188:R189)</f>
        <v>0</v>
      </c>
      <c r="S190" s="34">
        <f t="shared" si="44"/>
        <v>0</v>
      </c>
      <c r="T190" s="34">
        <f t="shared" si="44"/>
        <v>0</v>
      </c>
      <c r="U190" s="34">
        <f t="shared" si="44"/>
        <v>0</v>
      </c>
      <c r="V190" s="34">
        <f t="shared" si="44"/>
        <v>0</v>
      </c>
      <c r="W190" s="34">
        <f t="shared" si="44"/>
        <v>0</v>
      </c>
      <c r="X190" s="34">
        <f t="shared" si="44"/>
        <v>0</v>
      </c>
      <c r="Y190" s="34">
        <f t="shared" si="44"/>
        <v>0</v>
      </c>
      <c r="Z190" s="34">
        <f t="shared" si="44"/>
        <v>0</v>
      </c>
      <c r="AA190" s="34">
        <f t="shared" si="44"/>
        <v>0</v>
      </c>
      <c r="AB190" s="34">
        <f t="shared" si="44"/>
        <v>0</v>
      </c>
      <c r="AC190" s="34">
        <f t="shared" si="44"/>
        <v>0</v>
      </c>
      <c r="AD190" s="34">
        <f t="shared" si="44"/>
        <v>0</v>
      </c>
      <c r="AE190" s="34">
        <f t="shared" si="44"/>
        <v>0</v>
      </c>
      <c r="AF190" s="34">
        <f t="shared" si="44"/>
        <v>0</v>
      </c>
      <c r="AG190" s="34">
        <f t="shared" si="44"/>
        <v>0</v>
      </c>
      <c r="AH190" s="34">
        <f t="shared" si="44"/>
        <v>0</v>
      </c>
      <c r="AI190" s="38">
        <f>IF(ISERROR(AH190/J190),0,AH190/J190)</f>
        <v>0</v>
      </c>
      <c r="AJ190" s="38">
        <f>IF(ISERROR(AH190/$AH$243),0,AH190/$AH$243)</f>
        <v>0</v>
      </c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</row>
    <row r="191" spans="1:106" ht="24.95" customHeight="1" x14ac:dyDescent="0.25">
      <c r="A191" s="14" t="s">
        <v>64</v>
      </c>
      <c r="B191" s="14"/>
      <c r="C191" s="14"/>
      <c r="D191" s="14"/>
      <c r="E191" s="14"/>
      <c r="F191" s="15"/>
      <c r="G191" s="16"/>
      <c r="H191" s="17"/>
      <c r="I191" s="17"/>
      <c r="J191" s="18"/>
      <c r="K191" s="19"/>
      <c r="L191" s="20"/>
      <c r="M191" s="21"/>
      <c r="N191" s="21"/>
      <c r="O191" s="21"/>
      <c r="P191" s="16"/>
      <c r="Q191" s="22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23"/>
      <c r="AJ191" s="24"/>
    </row>
    <row r="192" spans="1:106" ht="24.95" customHeight="1" outlineLevel="1" x14ac:dyDescent="0.25">
      <c r="A192" s="25">
        <v>1</v>
      </c>
      <c r="B192" s="48"/>
      <c r="C192" s="48"/>
      <c r="D192" s="46"/>
      <c r="E192" s="57"/>
      <c r="F192" s="57"/>
      <c r="G192" s="16"/>
      <c r="H192" s="56"/>
      <c r="I192" s="56"/>
      <c r="J192" s="28">
        <v>81190000</v>
      </c>
      <c r="K192" s="19"/>
      <c r="L192" s="56"/>
      <c r="M192" s="58"/>
      <c r="N192" s="58"/>
      <c r="O192" s="16"/>
      <c r="P192" s="16"/>
      <c r="Q192" s="16"/>
      <c r="R192" s="59"/>
      <c r="S192" s="59"/>
      <c r="T192" s="59"/>
      <c r="U192" s="19">
        <f>SUM(R192:T192)</f>
        <v>0</v>
      </c>
      <c r="V192" s="30"/>
      <c r="W192" s="30"/>
      <c r="X192" s="30"/>
      <c r="Y192" s="19">
        <f>SUM(V192:X192)</f>
        <v>0</v>
      </c>
      <c r="Z192" s="30"/>
      <c r="AA192" s="30"/>
      <c r="AB192" s="30"/>
      <c r="AC192" s="19">
        <f>SUM(Z192:AB192)</f>
        <v>0</v>
      </c>
      <c r="AD192" s="30"/>
      <c r="AE192" s="30"/>
      <c r="AF192" s="30"/>
      <c r="AG192" s="19">
        <f>SUM(AD192:AF192)</f>
        <v>0</v>
      </c>
      <c r="AH192" s="19">
        <f>SUM(U192,Y192,AC192,AG192)</f>
        <v>0</v>
      </c>
      <c r="AI192" s="31">
        <f>IF(ISERROR(AH192/J192),0,AH192/J192)</f>
        <v>0</v>
      </c>
      <c r="AJ192" s="31">
        <f>IF(ISERROR(AH192/$AH$243),"-",AH192/$AH$243)</f>
        <v>0</v>
      </c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</row>
    <row r="193" spans="1:106" ht="24.95" customHeight="1" outlineLevel="1" x14ac:dyDescent="0.2">
      <c r="A193" s="25">
        <v>2</v>
      </c>
      <c r="B193" s="25"/>
      <c r="C193" s="26"/>
      <c r="D193" s="27"/>
      <c r="E193" s="26"/>
      <c r="F193" s="26"/>
      <c r="G193" s="26"/>
      <c r="H193" s="27"/>
      <c r="I193" s="27"/>
      <c r="J193" s="28"/>
      <c r="K193" s="29"/>
      <c r="L193" s="26"/>
      <c r="M193" s="30"/>
      <c r="N193" s="30"/>
      <c r="O193" s="30"/>
      <c r="P193" s="26"/>
      <c r="Q193" s="26"/>
      <c r="R193" s="30"/>
      <c r="S193" s="30"/>
      <c r="T193" s="30"/>
      <c r="U193" s="19">
        <f>SUM(R193:T193)</f>
        <v>0</v>
      </c>
      <c r="V193" s="30"/>
      <c r="W193" s="30"/>
      <c r="X193" s="30"/>
      <c r="Y193" s="19">
        <f>SUM(V193:X193)</f>
        <v>0</v>
      </c>
      <c r="Z193" s="30"/>
      <c r="AA193" s="30"/>
      <c r="AB193" s="30"/>
      <c r="AC193" s="19">
        <f>SUM(Z193:AB193)</f>
        <v>0</v>
      </c>
      <c r="AD193" s="30"/>
      <c r="AE193" s="30"/>
      <c r="AF193" s="30"/>
      <c r="AG193" s="19">
        <f>SUM(AD193:AF193)</f>
        <v>0</v>
      </c>
      <c r="AH193" s="19">
        <f>SUM(U193,Y193,AC193,AG193)</f>
        <v>0</v>
      </c>
      <c r="AI193" s="31">
        <f>IF(ISERROR(AH193/J193),0,AH193/J193)</f>
        <v>0</v>
      </c>
      <c r="AJ193" s="31">
        <f>IF(ISERROR(AH193/$AH$243),"-",AH193/$AH$243)</f>
        <v>0</v>
      </c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</row>
    <row r="194" spans="1:106" s="39" customFormat="1" ht="24.95" customHeight="1" x14ac:dyDescent="0.25">
      <c r="A194" s="33" t="s">
        <v>65</v>
      </c>
      <c r="B194" s="33"/>
      <c r="C194" s="33"/>
      <c r="D194" s="33"/>
      <c r="E194" s="33"/>
      <c r="F194" s="33"/>
      <c r="G194" s="33"/>
      <c r="H194" s="33"/>
      <c r="I194" s="33"/>
      <c r="J194" s="34">
        <f>J192</f>
        <v>81190000</v>
      </c>
      <c r="K194" s="34">
        <v>0</v>
      </c>
      <c r="L194" s="35"/>
      <c r="M194" s="34">
        <f>SUM(M192:M193)</f>
        <v>0</v>
      </c>
      <c r="N194" s="34">
        <f>SUM(N192:N193)</f>
        <v>0</v>
      </c>
      <c r="O194" s="34">
        <f>SUM(O192:O193)</f>
        <v>0</v>
      </c>
      <c r="P194" s="36"/>
      <c r="Q194" s="37"/>
      <c r="R194" s="34">
        <f t="shared" ref="R194:AH194" si="45">SUM(R192:R193)</f>
        <v>0</v>
      </c>
      <c r="S194" s="34">
        <f t="shared" si="45"/>
        <v>0</v>
      </c>
      <c r="T194" s="34">
        <f t="shared" si="45"/>
        <v>0</v>
      </c>
      <c r="U194" s="34">
        <f t="shared" si="45"/>
        <v>0</v>
      </c>
      <c r="V194" s="34">
        <f t="shared" si="45"/>
        <v>0</v>
      </c>
      <c r="W194" s="34">
        <f t="shared" si="45"/>
        <v>0</v>
      </c>
      <c r="X194" s="34">
        <f t="shared" si="45"/>
        <v>0</v>
      </c>
      <c r="Y194" s="34">
        <f t="shared" si="45"/>
        <v>0</v>
      </c>
      <c r="Z194" s="34">
        <f t="shared" si="45"/>
        <v>0</v>
      </c>
      <c r="AA194" s="34">
        <f t="shared" si="45"/>
        <v>0</v>
      </c>
      <c r="AB194" s="34">
        <f t="shared" si="45"/>
        <v>0</v>
      </c>
      <c r="AC194" s="34">
        <f t="shared" si="45"/>
        <v>0</v>
      </c>
      <c r="AD194" s="34">
        <f t="shared" si="45"/>
        <v>0</v>
      </c>
      <c r="AE194" s="34">
        <f t="shared" si="45"/>
        <v>0</v>
      </c>
      <c r="AF194" s="34">
        <f t="shared" si="45"/>
        <v>0</v>
      </c>
      <c r="AG194" s="34">
        <f t="shared" si="45"/>
        <v>0</v>
      </c>
      <c r="AH194" s="34">
        <f t="shared" si="45"/>
        <v>0</v>
      </c>
      <c r="AI194" s="38">
        <f>IF(ISERROR(AH194/J194),0,AH194/J194)</f>
        <v>0</v>
      </c>
      <c r="AJ194" s="38">
        <f>IF(ISERROR(AH194/$AH$243),0,AH194/$AH$243)</f>
        <v>0</v>
      </c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</row>
    <row r="195" spans="1:106" ht="24.95" customHeight="1" x14ac:dyDescent="0.25">
      <c r="A195" s="14" t="s">
        <v>66</v>
      </c>
      <c r="B195" s="14"/>
      <c r="C195" s="14"/>
      <c r="D195" s="14"/>
      <c r="E195" s="14"/>
      <c r="F195" s="15"/>
      <c r="G195" s="16"/>
      <c r="H195" s="17"/>
      <c r="I195" s="17"/>
      <c r="J195" s="18"/>
      <c r="K195" s="19"/>
      <c r="L195" s="20"/>
      <c r="M195" s="21"/>
      <c r="N195" s="21"/>
      <c r="O195" s="21"/>
      <c r="P195" s="16"/>
      <c r="Q195" s="22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23"/>
      <c r="AJ195" s="24"/>
    </row>
    <row r="196" spans="1:106" ht="24.95" customHeight="1" outlineLevel="1" x14ac:dyDescent="0.2">
      <c r="A196" s="25">
        <v>1</v>
      </c>
      <c r="B196" s="25"/>
      <c r="C196" s="42"/>
      <c r="D196" s="43"/>
      <c r="E196" s="26" t="s">
        <v>269</v>
      </c>
      <c r="F196" s="20" t="s">
        <v>103</v>
      </c>
      <c r="G196" s="20" t="s">
        <v>102</v>
      </c>
      <c r="H196" s="27"/>
      <c r="I196" s="27"/>
      <c r="J196" s="28">
        <v>86320000</v>
      </c>
      <c r="K196" s="29"/>
      <c r="L196" s="26" t="s">
        <v>101</v>
      </c>
      <c r="M196" s="30"/>
      <c r="N196" s="30"/>
      <c r="O196" s="30"/>
      <c r="P196" s="26"/>
      <c r="Q196" s="26"/>
      <c r="R196" s="30"/>
      <c r="S196" s="30"/>
      <c r="T196" s="30"/>
      <c r="U196" s="19">
        <f>SUM(R196:T196)</f>
        <v>0</v>
      </c>
      <c r="V196" s="30"/>
      <c r="W196" s="30"/>
      <c r="X196" s="30"/>
      <c r="Y196" s="19">
        <f>SUM(V196:X196)</f>
        <v>0</v>
      </c>
      <c r="Z196" s="30"/>
      <c r="AA196" s="30"/>
      <c r="AB196" s="30"/>
      <c r="AC196" s="19">
        <f>SUM(Z196:AB196)</f>
        <v>0</v>
      </c>
      <c r="AD196" s="30"/>
      <c r="AE196" s="30"/>
      <c r="AF196" s="30"/>
      <c r="AG196" s="19">
        <f>SUM(AD196:AF196)</f>
        <v>0</v>
      </c>
      <c r="AH196" s="19">
        <f>SUM(U196,Y196,AC196,AG196)</f>
        <v>0</v>
      </c>
      <c r="AI196" s="31">
        <f>IF(ISERROR(AH196/J196),0,AH196/J196)</f>
        <v>0</v>
      </c>
      <c r="AJ196" s="31">
        <f>IF(ISERROR(AH196/$AH$243),"-",AH196/$AH$243)</f>
        <v>0</v>
      </c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</row>
    <row r="197" spans="1:106" ht="24.95" customHeight="1" outlineLevel="1" x14ac:dyDescent="0.2">
      <c r="A197" s="25">
        <v>2</v>
      </c>
      <c r="B197" s="25"/>
      <c r="C197" s="42"/>
      <c r="D197" s="43"/>
      <c r="E197" s="26" t="s">
        <v>270</v>
      </c>
      <c r="F197" s="20" t="s">
        <v>103</v>
      </c>
      <c r="G197" s="20" t="s">
        <v>102</v>
      </c>
      <c r="H197" s="27"/>
      <c r="I197" s="27"/>
      <c r="J197" s="28"/>
      <c r="K197" s="29"/>
      <c r="L197" s="26" t="s">
        <v>101</v>
      </c>
      <c r="M197" s="30"/>
      <c r="N197" s="30"/>
      <c r="O197" s="30"/>
      <c r="P197" s="26"/>
      <c r="Q197" s="26"/>
      <c r="R197" s="30"/>
      <c r="S197" s="30"/>
      <c r="T197" s="30"/>
      <c r="U197" s="19">
        <f t="shared" ref="U197:U205" si="46">SUM(R197:T197)</f>
        <v>0</v>
      </c>
      <c r="V197" s="30"/>
      <c r="W197" s="30"/>
      <c r="X197" s="30"/>
      <c r="Y197" s="19">
        <f t="shared" ref="Y197:Y205" si="47">SUM(V197:X197)</f>
        <v>0</v>
      </c>
      <c r="Z197" s="30"/>
      <c r="AA197" s="30"/>
      <c r="AB197" s="30"/>
      <c r="AC197" s="19">
        <f t="shared" ref="AC197:AC205" si="48">SUM(Z197:AB197)</f>
        <v>0</v>
      </c>
      <c r="AD197" s="30"/>
      <c r="AE197" s="30"/>
      <c r="AF197" s="30"/>
      <c r="AG197" s="19">
        <f t="shared" ref="AG197:AG205" si="49">SUM(AD197:AF197)</f>
        <v>0</v>
      </c>
      <c r="AH197" s="19">
        <f t="shared" ref="AH197:AH205" si="50">SUM(U197,Y197,AC197,AG197)</f>
        <v>0</v>
      </c>
      <c r="AI197" s="31">
        <f t="shared" ref="AI197:AI205" si="51">IF(ISERROR(AH197/J197),0,AH197/J197)</f>
        <v>0</v>
      </c>
      <c r="AJ197" s="31">
        <f t="shared" ref="AJ197:AJ205" si="52">IF(ISERROR(AH197/$AH$243),"-",AH197/$AH$243)</f>
        <v>0</v>
      </c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</row>
    <row r="198" spans="1:106" ht="24.95" customHeight="1" outlineLevel="1" x14ac:dyDescent="0.2">
      <c r="A198" s="25">
        <v>3</v>
      </c>
      <c r="B198" s="25"/>
      <c r="C198" s="42"/>
      <c r="D198" s="43"/>
      <c r="E198" s="26" t="s">
        <v>271</v>
      </c>
      <c r="F198" s="20" t="s">
        <v>103</v>
      </c>
      <c r="G198" s="20" t="s">
        <v>102</v>
      </c>
      <c r="H198" s="27"/>
      <c r="I198" s="27"/>
      <c r="J198" s="28"/>
      <c r="K198" s="29"/>
      <c r="L198" s="26" t="s">
        <v>101</v>
      </c>
      <c r="M198" s="30"/>
      <c r="N198" s="30"/>
      <c r="O198" s="30"/>
      <c r="P198" s="26"/>
      <c r="Q198" s="26"/>
      <c r="R198" s="30"/>
      <c r="S198" s="30"/>
      <c r="T198" s="30"/>
      <c r="U198" s="19">
        <f t="shared" si="46"/>
        <v>0</v>
      </c>
      <c r="V198" s="30"/>
      <c r="W198" s="30"/>
      <c r="X198" s="30"/>
      <c r="Y198" s="19">
        <f t="shared" si="47"/>
        <v>0</v>
      </c>
      <c r="Z198" s="30"/>
      <c r="AA198" s="30"/>
      <c r="AB198" s="30"/>
      <c r="AC198" s="19">
        <f t="shared" si="48"/>
        <v>0</v>
      </c>
      <c r="AD198" s="30"/>
      <c r="AE198" s="30"/>
      <c r="AF198" s="30"/>
      <c r="AG198" s="19">
        <f t="shared" si="49"/>
        <v>0</v>
      </c>
      <c r="AH198" s="19">
        <f t="shared" si="50"/>
        <v>0</v>
      </c>
      <c r="AI198" s="31">
        <f t="shared" si="51"/>
        <v>0</v>
      </c>
      <c r="AJ198" s="31">
        <f t="shared" si="52"/>
        <v>0</v>
      </c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</row>
    <row r="199" spans="1:106" ht="24.95" customHeight="1" outlineLevel="1" x14ac:dyDescent="0.2">
      <c r="A199" s="25">
        <v>4</v>
      </c>
      <c r="B199" s="25"/>
      <c r="C199" s="42"/>
      <c r="D199" s="43"/>
      <c r="E199" s="26" t="s">
        <v>272</v>
      </c>
      <c r="F199" s="20" t="s">
        <v>103</v>
      </c>
      <c r="G199" s="20" t="s">
        <v>102</v>
      </c>
      <c r="H199" s="27"/>
      <c r="I199" s="27"/>
      <c r="J199" s="28"/>
      <c r="K199" s="29"/>
      <c r="L199" s="26" t="s">
        <v>101</v>
      </c>
      <c r="M199" s="30"/>
      <c r="N199" s="30"/>
      <c r="O199" s="30"/>
      <c r="P199" s="26"/>
      <c r="Q199" s="26"/>
      <c r="R199" s="30"/>
      <c r="S199" s="30"/>
      <c r="T199" s="30"/>
      <c r="U199" s="19">
        <f t="shared" si="46"/>
        <v>0</v>
      </c>
      <c r="V199" s="30"/>
      <c r="W199" s="30"/>
      <c r="X199" s="30"/>
      <c r="Y199" s="19">
        <f t="shared" si="47"/>
        <v>0</v>
      </c>
      <c r="Z199" s="30"/>
      <c r="AA199" s="30"/>
      <c r="AB199" s="30"/>
      <c r="AC199" s="19">
        <f t="shared" si="48"/>
        <v>0</v>
      </c>
      <c r="AD199" s="30"/>
      <c r="AE199" s="30"/>
      <c r="AF199" s="30"/>
      <c r="AG199" s="19">
        <f t="shared" si="49"/>
        <v>0</v>
      </c>
      <c r="AH199" s="19">
        <f t="shared" si="50"/>
        <v>0</v>
      </c>
      <c r="AI199" s="31">
        <f t="shared" si="51"/>
        <v>0</v>
      </c>
      <c r="AJ199" s="31">
        <f t="shared" si="52"/>
        <v>0</v>
      </c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</row>
    <row r="200" spans="1:106" ht="24.95" customHeight="1" outlineLevel="1" x14ac:dyDescent="0.2">
      <c r="A200" s="25">
        <v>5</v>
      </c>
      <c r="B200" s="25"/>
      <c r="C200" s="42"/>
      <c r="D200" s="43"/>
      <c r="E200" s="26" t="s">
        <v>273</v>
      </c>
      <c r="F200" s="20" t="s">
        <v>103</v>
      </c>
      <c r="G200" s="20" t="s">
        <v>102</v>
      </c>
      <c r="H200" s="27"/>
      <c r="I200" s="27"/>
      <c r="J200" s="28"/>
      <c r="K200" s="29"/>
      <c r="L200" s="26" t="s">
        <v>101</v>
      </c>
      <c r="M200" s="30"/>
      <c r="N200" s="30"/>
      <c r="O200" s="30"/>
      <c r="P200" s="26"/>
      <c r="Q200" s="26"/>
      <c r="R200" s="30"/>
      <c r="S200" s="30"/>
      <c r="T200" s="30"/>
      <c r="U200" s="19">
        <f t="shared" si="46"/>
        <v>0</v>
      </c>
      <c r="V200" s="30"/>
      <c r="W200" s="30"/>
      <c r="X200" s="30"/>
      <c r="Y200" s="19">
        <f t="shared" si="47"/>
        <v>0</v>
      </c>
      <c r="Z200" s="30"/>
      <c r="AA200" s="30"/>
      <c r="AB200" s="30"/>
      <c r="AC200" s="19">
        <f t="shared" si="48"/>
        <v>0</v>
      </c>
      <c r="AD200" s="30"/>
      <c r="AE200" s="30"/>
      <c r="AF200" s="30"/>
      <c r="AG200" s="19">
        <f t="shared" si="49"/>
        <v>0</v>
      </c>
      <c r="AH200" s="19">
        <f t="shared" si="50"/>
        <v>0</v>
      </c>
      <c r="AI200" s="31">
        <f t="shared" si="51"/>
        <v>0</v>
      </c>
      <c r="AJ200" s="31">
        <f t="shared" si="52"/>
        <v>0</v>
      </c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</row>
    <row r="201" spans="1:106" ht="24.95" customHeight="1" outlineLevel="1" x14ac:dyDescent="0.2">
      <c r="A201" s="25">
        <v>6</v>
      </c>
      <c r="B201" s="25"/>
      <c r="C201" s="42" t="s">
        <v>279</v>
      </c>
      <c r="D201" s="43">
        <v>45735</v>
      </c>
      <c r="E201" s="26" t="s">
        <v>274</v>
      </c>
      <c r="F201" s="20" t="s">
        <v>103</v>
      </c>
      <c r="G201" s="20" t="s">
        <v>102</v>
      </c>
      <c r="H201" s="27"/>
      <c r="I201" s="27"/>
      <c r="J201" s="28"/>
      <c r="K201" s="29">
        <v>38100000</v>
      </c>
      <c r="L201" s="26" t="s">
        <v>101</v>
      </c>
      <c r="M201" s="30"/>
      <c r="N201" s="30"/>
      <c r="O201" s="30"/>
      <c r="P201" s="26"/>
      <c r="Q201" s="26"/>
      <c r="R201" s="30"/>
      <c r="S201" s="30"/>
      <c r="T201" s="29">
        <v>38100000</v>
      </c>
      <c r="U201" s="19">
        <f t="shared" si="46"/>
        <v>38100000</v>
      </c>
      <c r="V201" s="30"/>
      <c r="W201" s="30"/>
      <c r="X201" s="30"/>
      <c r="Y201" s="19">
        <f t="shared" si="47"/>
        <v>0</v>
      </c>
      <c r="Z201" s="30"/>
      <c r="AA201" s="30"/>
      <c r="AB201" s="30"/>
      <c r="AC201" s="19">
        <f t="shared" si="48"/>
        <v>0</v>
      </c>
      <c r="AD201" s="30"/>
      <c r="AE201" s="30"/>
      <c r="AF201" s="30"/>
      <c r="AG201" s="19">
        <f t="shared" si="49"/>
        <v>0</v>
      </c>
      <c r="AH201" s="19">
        <f t="shared" si="50"/>
        <v>38100000</v>
      </c>
      <c r="AI201" s="31">
        <f t="shared" si="51"/>
        <v>0</v>
      </c>
      <c r="AJ201" s="31">
        <f t="shared" si="52"/>
        <v>8.74900744118009E-2</v>
      </c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</row>
    <row r="202" spans="1:106" ht="24.95" customHeight="1" outlineLevel="1" x14ac:dyDescent="0.2">
      <c r="A202" s="25">
        <v>7</v>
      </c>
      <c r="B202" s="25"/>
      <c r="C202" s="42"/>
      <c r="D202" s="43"/>
      <c r="E202" s="26" t="s">
        <v>275</v>
      </c>
      <c r="F202" s="20" t="s">
        <v>103</v>
      </c>
      <c r="G202" s="20" t="s">
        <v>102</v>
      </c>
      <c r="H202" s="27"/>
      <c r="I202" s="27"/>
      <c r="J202" s="28"/>
      <c r="K202" s="29"/>
      <c r="L202" s="26" t="s">
        <v>101</v>
      </c>
      <c r="M202" s="30"/>
      <c r="N202" s="30"/>
      <c r="O202" s="30"/>
      <c r="P202" s="26"/>
      <c r="Q202" s="26"/>
      <c r="R202" s="30"/>
      <c r="S202" s="30"/>
      <c r="T202" s="30"/>
      <c r="U202" s="19">
        <f t="shared" si="46"/>
        <v>0</v>
      </c>
      <c r="V202" s="30"/>
      <c r="W202" s="30"/>
      <c r="X202" s="30"/>
      <c r="Y202" s="19">
        <f t="shared" si="47"/>
        <v>0</v>
      </c>
      <c r="Z202" s="30"/>
      <c r="AA202" s="30"/>
      <c r="AB202" s="30"/>
      <c r="AC202" s="19">
        <f t="shared" si="48"/>
        <v>0</v>
      </c>
      <c r="AD202" s="30"/>
      <c r="AE202" s="30"/>
      <c r="AF202" s="30"/>
      <c r="AG202" s="19">
        <f t="shared" si="49"/>
        <v>0</v>
      </c>
      <c r="AH202" s="19">
        <f t="shared" si="50"/>
        <v>0</v>
      </c>
      <c r="AI202" s="31">
        <f t="shared" si="51"/>
        <v>0</v>
      </c>
      <c r="AJ202" s="31">
        <f t="shared" si="52"/>
        <v>0</v>
      </c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</row>
    <row r="203" spans="1:106" ht="24.95" customHeight="1" outlineLevel="1" x14ac:dyDescent="0.2">
      <c r="A203" s="25">
        <v>8</v>
      </c>
      <c r="B203" s="25"/>
      <c r="C203" s="42"/>
      <c r="D203" s="43"/>
      <c r="E203" s="26" t="s">
        <v>276</v>
      </c>
      <c r="F203" s="20" t="s">
        <v>103</v>
      </c>
      <c r="G203" s="20" t="s">
        <v>102</v>
      </c>
      <c r="H203" s="27"/>
      <c r="I203" s="27"/>
      <c r="J203" s="28"/>
      <c r="K203" s="29"/>
      <c r="L203" s="26" t="s">
        <v>101</v>
      </c>
      <c r="M203" s="30"/>
      <c r="N203" s="30"/>
      <c r="O203" s="30"/>
      <c r="P203" s="26"/>
      <c r="Q203" s="26"/>
      <c r="R203" s="30"/>
      <c r="S203" s="30"/>
      <c r="T203" s="30"/>
      <c r="U203" s="19">
        <f t="shared" si="46"/>
        <v>0</v>
      </c>
      <c r="V203" s="30"/>
      <c r="W203" s="30"/>
      <c r="X203" s="30"/>
      <c r="Y203" s="19">
        <f t="shared" si="47"/>
        <v>0</v>
      </c>
      <c r="Z203" s="30"/>
      <c r="AA203" s="30"/>
      <c r="AB203" s="30"/>
      <c r="AC203" s="19">
        <f t="shared" si="48"/>
        <v>0</v>
      </c>
      <c r="AD203" s="30"/>
      <c r="AE203" s="30"/>
      <c r="AF203" s="30"/>
      <c r="AG203" s="19">
        <f t="shared" si="49"/>
        <v>0</v>
      </c>
      <c r="AH203" s="19">
        <f t="shared" si="50"/>
        <v>0</v>
      </c>
      <c r="AI203" s="31">
        <f t="shared" si="51"/>
        <v>0</v>
      </c>
      <c r="AJ203" s="31">
        <f t="shared" si="52"/>
        <v>0</v>
      </c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</row>
    <row r="204" spans="1:106" ht="24.95" customHeight="1" outlineLevel="1" x14ac:dyDescent="0.2">
      <c r="A204" s="25">
        <v>9</v>
      </c>
      <c r="B204" s="25"/>
      <c r="C204" s="42"/>
      <c r="D204" s="43"/>
      <c r="E204" s="26" t="s">
        <v>277</v>
      </c>
      <c r="F204" s="20" t="s">
        <v>103</v>
      </c>
      <c r="G204" s="20" t="s">
        <v>102</v>
      </c>
      <c r="H204" s="27"/>
      <c r="I204" s="27"/>
      <c r="J204" s="28"/>
      <c r="K204" s="29"/>
      <c r="L204" s="26" t="s">
        <v>101</v>
      </c>
      <c r="M204" s="30"/>
      <c r="N204" s="30"/>
      <c r="O204" s="30"/>
      <c r="P204" s="26"/>
      <c r="Q204" s="26"/>
      <c r="R204" s="30"/>
      <c r="S204" s="30"/>
      <c r="T204" s="30"/>
      <c r="U204" s="19">
        <f t="shared" si="46"/>
        <v>0</v>
      </c>
      <c r="V204" s="30"/>
      <c r="W204" s="30"/>
      <c r="X204" s="30"/>
      <c r="Y204" s="19">
        <f t="shared" si="47"/>
        <v>0</v>
      </c>
      <c r="Z204" s="30"/>
      <c r="AA204" s="30"/>
      <c r="AB204" s="30"/>
      <c r="AC204" s="19">
        <f t="shared" si="48"/>
        <v>0</v>
      </c>
      <c r="AD204" s="30"/>
      <c r="AE204" s="30"/>
      <c r="AF204" s="30"/>
      <c r="AG204" s="19">
        <f t="shared" si="49"/>
        <v>0</v>
      </c>
      <c r="AH204" s="19">
        <f t="shared" si="50"/>
        <v>0</v>
      </c>
      <c r="AI204" s="31">
        <f t="shared" si="51"/>
        <v>0</v>
      </c>
      <c r="AJ204" s="31">
        <f t="shared" si="52"/>
        <v>0</v>
      </c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</row>
    <row r="205" spans="1:106" ht="24.95" customHeight="1" outlineLevel="1" x14ac:dyDescent="0.2">
      <c r="A205" s="25">
        <v>10</v>
      </c>
      <c r="B205" s="25"/>
      <c r="C205" s="42"/>
      <c r="D205" s="43"/>
      <c r="E205" s="26" t="s">
        <v>278</v>
      </c>
      <c r="F205" s="20" t="s">
        <v>103</v>
      </c>
      <c r="G205" s="20" t="s">
        <v>102</v>
      </c>
      <c r="H205" s="27"/>
      <c r="I205" s="27"/>
      <c r="J205" s="28"/>
      <c r="K205" s="29"/>
      <c r="L205" s="26" t="s">
        <v>101</v>
      </c>
      <c r="M205" s="30"/>
      <c r="N205" s="30"/>
      <c r="O205" s="30"/>
      <c r="P205" s="26"/>
      <c r="Q205" s="26"/>
      <c r="R205" s="30"/>
      <c r="S205" s="30"/>
      <c r="T205" s="30"/>
      <c r="U205" s="19">
        <f t="shared" si="46"/>
        <v>0</v>
      </c>
      <c r="V205" s="30"/>
      <c r="W205" s="30"/>
      <c r="X205" s="30"/>
      <c r="Y205" s="19">
        <f t="shared" si="47"/>
        <v>0</v>
      </c>
      <c r="Z205" s="30"/>
      <c r="AA205" s="30"/>
      <c r="AB205" s="30"/>
      <c r="AC205" s="19">
        <f t="shared" si="48"/>
        <v>0</v>
      </c>
      <c r="AD205" s="30"/>
      <c r="AE205" s="30"/>
      <c r="AF205" s="30"/>
      <c r="AG205" s="19">
        <f t="shared" si="49"/>
        <v>0</v>
      </c>
      <c r="AH205" s="19">
        <f t="shared" si="50"/>
        <v>0</v>
      </c>
      <c r="AI205" s="31">
        <f t="shared" si="51"/>
        <v>0</v>
      </c>
      <c r="AJ205" s="31">
        <f t="shared" si="52"/>
        <v>0</v>
      </c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</row>
    <row r="206" spans="1:106" ht="24.95" customHeight="1" outlineLevel="1" x14ac:dyDescent="0.2">
      <c r="A206" s="25">
        <v>11</v>
      </c>
      <c r="B206" s="25"/>
      <c r="C206" s="42"/>
      <c r="D206" s="43"/>
      <c r="E206" s="26"/>
      <c r="F206" s="26"/>
      <c r="G206" s="26"/>
      <c r="H206" s="27"/>
      <c r="I206" s="27"/>
      <c r="J206" s="28"/>
      <c r="K206" s="29"/>
      <c r="L206" s="26"/>
      <c r="M206" s="30"/>
      <c r="N206" s="30"/>
      <c r="O206" s="30"/>
      <c r="P206" s="26"/>
      <c r="Q206" s="26"/>
      <c r="R206" s="30"/>
      <c r="S206" s="30"/>
      <c r="T206" s="30"/>
      <c r="U206" s="19">
        <f>SUM(R206:T206)</f>
        <v>0</v>
      </c>
      <c r="V206" s="30"/>
      <c r="W206" s="30"/>
      <c r="X206" s="30"/>
      <c r="Y206" s="19">
        <f>SUM(V206:X206)</f>
        <v>0</v>
      </c>
      <c r="Z206" s="30"/>
      <c r="AA206" s="30"/>
      <c r="AB206" s="30"/>
      <c r="AC206" s="19">
        <f>SUM(Z206:AB206)</f>
        <v>0</v>
      </c>
      <c r="AD206" s="30"/>
      <c r="AE206" s="30"/>
      <c r="AF206" s="30"/>
      <c r="AG206" s="19">
        <f>SUM(AD206:AF206)</f>
        <v>0</v>
      </c>
      <c r="AH206" s="19">
        <f>SUM(U206,Y206,AC206,AG206)</f>
        <v>0</v>
      </c>
      <c r="AI206" s="31">
        <f>IF(ISERROR(AH206/J206),0,AH206/J206)</f>
        <v>0</v>
      </c>
      <c r="AJ206" s="31">
        <f>IF(ISERROR(AH206/$AH$243),"-",AH206/$AH$243)</f>
        <v>0</v>
      </c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</row>
    <row r="207" spans="1:106" s="39" customFormat="1" ht="24.95" customHeight="1" x14ac:dyDescent="0.25">
      <c r="A207" s="33" t="s">
        <v>67</v>
      </c>
      <c r="B207" s="33"/>
      <c r="C207" s="33"/>
      <c r="D207" s="33"/>
      <c r="E207" s="33"/>
      <c r="F207" s="33"/>
      <c r="G207" s="33"/>
      <c r="H207" s="33"/>
      <c r="I207" s="33"/>
      <c r="J207" s="34">
        <f>SUM(J196:J206)</f>
        <v>86320000</v>
      </c>
      <c r="K207" s="34">
        <f>SUM(K196:K206)</f>
        <v>38100000</v>
      </c>
      <c r="L207" s="35"/>
      <c r="M207" s="34">
        <f>SUM(M196:M206)</f>
        <v>0</v>
      </c>
      <c r="N207" s="34">
        <f>SUM(N196:N206)</f>
        <v>0</v>
      </c>
      <c r="O207" s="34">
        <f>SUM(O196:O206)</f>
        <v>0</v>
      </c>
      <c r="P207" s="36"/>
      <c r="Q207" s="37"/>
      <c r="R207" s="34">
        <f t="shared" ref="R207:AH207" si="53">SUM(R196:R206)</f>
        <v>0</v>
      </c>
      <c r="S207" s="34">
        <f t="shared" si="53"/>
        <v>0</v>
      </c>
      <c r="T207" s="34">
        <f t="shared" si="53"/>
        <v>38100000</v>
      </c>
      <c r="U207" s="34">
        <f t="shared" si="53"/>
        <v>38100000</v>
      </c>
      <c r="V207" s="34">
        <f t="shared" si="53"/>
        <v>0</v>
      </c>
      <c r="W207" s="34">
        <f t="shared" si="53"/>
        <v>0</v>
      </c>
      <c r="X207" s="34">
        <f t="shared" si="53"/>
        <v>0</v>
      </c>
      <c r="Y207" s="34">
        <f t="shared" si="53"/>
        <v>0</v>
      </c>
      <c r="Z207" s="34">
        <f t="shared" si="53"/>
        <v>0</v>
      </c>
      <c r="AA207" s="34">
        <f t="shared" si="53"/>
        <v>0</v>
      </c>
      <c r="AB207" s="34">
        <f t="shared" si="53"/>
        <v>0</v>
      </c>
      <c r="AC207" s="34">
        <f t="shared" si="53"/>
        <v>0</v>
      </c>
      <c r="AD207" s="34">
        <f t="shared" si="53"/>
        <v>0</v>
      </c>
      <c r="AE207" s="34">
        <f t="shared" si="53"/>
        <v>0</v>
      </c>
      <c r="AF207" s="34">
        <f t="shared" si="53"/>
        <v>0</v>
      </c>
      <c r="AG207" s="34">
        <f t="shared" si="53"/>
        <v>0</v>
      </c>
      <c r="AH207" s="34">
        <f t="shared" si="53"/>
        <v>38100000</v>
      </c>
      <c r="AI207" s="38">
        <f>IF(ISERROR(AH207/J207),0,AH207/J207)</f>
        <v>0.44138090824837811</v>
      </c>
      <c r="AJ207" s="38">
        <f>IF(ISERROR(AH207/$AH$243),0,AH207/$AH$243)</f>
        <v>8.74900744118009E-2</v>
      </c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</row>
    <row r="208" spans="1:106" ht="24.95" customHeight="1" x14ac:dyDescent="0.25">
      <c r="A208" s="14" t="s">
        <v>68</v>
      </c>
      <c r="B208" s="14"/>
      <c r="C208" s="14"/>
      <c r="D208" s="14"/>
      <c r="E208" s="14"/>
      <c r="F208" s="15"/>
      <c r="G208" s="16"/>
      <c r="H208" s="17"/>
      <c r="I208" s="17"/>
      <c r="J208" s="18"/>
      <c r="K208" s="19"/>
      <c r="L208" s="20"/>
      <c r="M208" s="21"/>
      <c r="N208" s="21"/>
      <c r="O208" s="21"/>
      <c r="P208" s="16"/>
      <c r="Q208" s="22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23"/>
      <c r="AJ208" s="24"/>
    </row>
    <row r="209" spans="1:106" ht="24.95" customHeight="1" outlineLevel="1" x14ac:dyDescent="0.2">
      <c r="A209" s="25">
        <v>1</v>
      </c>
      <c r="B209" s="25"/>
      <c r="C209" s="42" t="s">
        <v>202</v>
      </c>
      <c r="D209" s="43">
        <v>45715</v>
      </c>
      <c r="E209" s="26" t="s">
        <v>280</v>
      </c>
      <c r="F209" s="20" t="s">
        <v>103</v>
      </c>
      <c r="G209" s="20" t="s">
        <v>102</v>
      </c>
      <c r="H209" s="27"/>
      <c r="I209" s="27"/>
      <c r="J209" s="28">
        <v>164960000</v>
      </c>
      <c r="K209" s="29">
        <v>7840000</v>
      </c>
      <c r="L209" s="26"/>
      <c r="M209" s="30"/>
      <c r="N209" s="30"/>
      <c r="O209" s="30"/>
      <c r="P209" s="26"/>
      <c r="Q209" s="26"/>
      <c r="R209" s="30"/>
      <c r="S209" s="30"/>
      <c r="T209" s="29">
        <v>7840000</v>
      </c>
      <c r="U209" s="19">
        <f>SUM(R209:T209)</f>
        <v>7840000</v>
      </c>
      <c r="V209" s="30"/>
      <c r="W209" s="30"/>
      <c r="X209" s="30"/>
      <c r="Y209" s="19">
        <f>SUM(V209:X209)</f>
        <v>0</v>
      </c>
      <c r="Z209" s="30"/>
      <c r="AA209" s="30"/>
      <c r="AB209" s="30"/>
      <c r="AC209" s="19">
        <f>SUM(Z209:AB209)</f>
        <v>0</v>
      </c>
      <c r="AD209" s="30"/>
      <c r="AE209" s="30"/>
      <c r="AF209" s="30"/>
      <c r="AG209" s="19">
        <f>SUM(AD209:AF209)</f>
        <v>0</v>
      </c>
      <c r="AH209" s="19">
        <f>SUM(U209,Y209,AC209,AG209)</f>
        <v>7840000</v>
      </c>
      <c r="AI209" s="31">
        <f>IF(ISERROR(AH209/J209),0,AH209/J209)</f>
        <v>4.7526673132880698E-2</v>
      </c>
      <c r="AJ209" s="31">
        <f>IF(ISERROR(AH209/$AH$243),"-",AH209/$AH$243)</f>
        <v>1.8003206913084491E-2</v>
      </c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</row>
    <row r="210" spans="1:106" ht="24.95" customHeight="1" outlineLevel="1" x14ac:dyDescent="0.2">
      <c r="A210" s="25">
        <v>2</v>
      </c>
      <c r="B210" s="25"/>
      <c r="C210" s="42" t="s">
        <v>203</v>
      </c>
      <c r="D210" s="43">
        <v>45715</v>
      </c>
      <c r="E210" s="26" t="s">
        <v>281</v>
      </c>
      <c r="F210" s="20" t="s">
        <v>103</v>
      </c>
      <c r="G210" s="20" t="s">
        <v>102</v>
      </c>
      <c r="H210" s="27"/>
      <c r="I210" s="27"/>
      <c r="J210" s="28"/>
      <c r="K210" s="29">
        <v>10460000</v>
      </c>
      <c r="L210" s="26"/>
      <c r="M210" s="30"/>
      <c r="N210" s="30"/>
      <c r="O210" s="30"/>
      <c r="P210" s="26"/>
      <c r="Q210" s="26"/>
      <c r="R210" s="30"/>
      <c r="S210" s="30"/>
      <c r="T210" s="29">
        <v>10460000</v>
      </c>
      <c r="U210" s="19">
        <f t="shared" ref="U210:U221" si="54">SUM(R210:T210)</f>
        <v>10460000</v>
      </c>
      <c r="V210" s="30"/>
      <c r="W210" s="30"/>
      <c r="X210" s="30"/>
      <c r="Y210" s="19">
        <f t="shared" ref="Y210:Y221" si="55">SUM(V210:X210)</f>
        <v>0</v>
      </c>
      <c r="Z210" s="30"/>
      <c r="AA210" s="30"/>
      <c r="AB210" s="30"/>
      <c r="AC210" s="19">
        <f t="shared" ref="AC210:AC221" si="56">SUM(Z210:AB210)</f>
        <v>0</v>
      </c>
      <c r="AD210" s="30"/>
      <c r="AE210" s="30"/>
      <c r="AF210" s="30"/>
      <c r="AG210" s="19">
        <f t="shared" ref="AG210:AG221" si="57">SUM(AD210:AF210)</f>
        <v>0</v>
      </c>
      <c r="AH210" s="19">
        <f t="shared" ref="AH210:AH221" si="58">SUM(U210,Y210,AC210,AG210)</f>
        <v>10460000</v>
      </c>
      <c r="AI210" s="31">
        <f t="shared" ref="AI210:AI221" si="59">IF(ISERROR(AH210/J210),0,AH210/J210)</f>
        <v>0</v>
      </c>
      <c r="AJ210" s="31">
        <f t="shared" ref="AJ210:AJ221" si="60">IF(ISERROR(AH210/$AH$243),"-",AH210/$AH$243)</f>
        <v>2.401958473352854E-2</v>
      </c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</row>
    <row r="211" spans="1:106" ht="24.95" customHeight="1" outlineLevel="1" x14ac:dyDescent="0.2">
      <c r="A211" s="25">
        <v>3</v>
      </c>
      <c r="B211" s="25"/>
      <c r="C211" s="42" t="s">
        <v>296</v>
      </c>
      <c r="D211" s="43">
        <v>45722</v>
      </c>
      <c r="E211" s="26" t="s">
        <v>282</v>
      </c>
      <c r="F211" s="20" t="s">
        <v>103</v>
      </c>
      <c r="G211" s="20" t="s">
        <v>102</v>
      </c>
      <c r="H211" s="27"/>
      <c r="I211" s="27"/>
      <c r="J211" s="28"/>
      <c r="K211" s="29">
        <v>17450000</v>
      </c>
      <c r="L211" s="26"/>
      <c r="M211" s="30"/>
      <c r="N211" s="30"/>
      <c r="O211" s="30"/>
      <c r="P211" s="26"/>
      <c r="Q211" s="26"/>
      <c r="R211" s="30"/>
      <c r="S211" s="30"/>
      <c r="T211" s="29">
        <v>17450000</v>
      </c>
      <c r="U211" s="19">
        <f t="shared" si="54"/>
        <v>17450000</v>
      </c>
      <c r="V211" s="30"/>
      <c r="W211" s="30"/>
      <c r="X211" s="30"/>
      <c r="Y211" s="19">
        <f t="shared" si="55"/>
        <v>0</v>
      </c>
      <c r="Z211" s="30"/>
      <c r="AA211" s="30"/>
      <c r="AB211" s="30"/>
      <c r="AC211" s="19">
        <f t="shared" si="56"/>
        <v>0</v>
      </c>
      <c r="AD211" s="30"/>
      <c r="AE211" s="30"/>
      <c r="AF211" s="30"/>
      <c r="AG211" s="19">
        <f t="shared" si="57"/>
        <v>0</v>
      </c>
      <c r="AH211" s="19">
        <f t="shared" si="58"/>
        <v>17450000</v>
      </c>
      <c r="AI211" s="31">
        <f t="shared" si="59"/>
        <v>0</v>
      </c>
      <c r="AJ211" s="31">
        <f t="shared" si="60"/>
        <v>4.007091334608729E-2</v>
      </c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</row>
    <row r="212" spans="1:106" ht="24.95" customHeight="1" outlineLevel="1" x14ac:dyDescent="0.2">
      <c r="A212" s="25">
        <v>4</v>
      </c>
      <c r="B212" s="25"/>
      <c r="C212" s="42" t="s">
        <v>294</v>
      </c>
      <c r="D212" s="43">
        <v>45716</v>
      </c>
      <c r="E212" s="26" t="s">
        <v>283</v>
      </c>
      <c r="F212" s="20" t="s">
        <v>103</v>
      </c>
      <c r="G212" s="20" t="s">
        <v>102</v>
      </c>
      <c r="H212" s="27"/>
      <c r="I212" s="27"/>
      <c r="J212" s="28"/>
      <c r="K212" s="29">
        <v>12580000</v>
      </c>
      <c r="L212" s="26"/>
      <c r="M212" s="30"/>
      <c r="N212" s="30"/>
      <c r="O212" s="30"/>
      <c r="P212" s="26"/>
      <c r="Q212" s="26"/>
      <c r="R212" s="30"/>
      <c r="S212" s="30"/>
      <c r="T212" s="29">
        <v>12580000</v>
      </c>
      <c r="U212" s="19">
        <f t="shared" si="54"/>
        <v>12580000</v>
      </c>
      <c r="V212" s="30"/>
      <c r="W212" s="30"/>
      <c r="X212" s="30"/>
      <c r="Y212" s="19">
        <f t="shared" si="55"/>
        <v>0</v>
      </c>
      <c r="Z212" s="30"/>
      <c r="AA212" s="30"/>
      <c r="AB212" s="30"/>
      <c r="AC212" s="19">
        <f t="shared" si="56"/>
        <v>0</v>
      </c>
      <c r="AD212" s="30"/>
      <c r="AE212" s="30"/>
      <c r="AF212" s="30"/>
      <c r="AG212" s="19">
        <f t="shared" si="57"/>
        <v>0</v>
      </c>
      <c r="AH212" s="19">
        <f t="shared" si="58"/>
        <v>12580000</v>
      </c>
      <c r="AI212" s="31">
        <f t="shared" si="59"/>
        <v>0</v>
      </c>
      <c r="AJ212" s="31">
        <f t="shared" si="60"/>
        <v>2.888779884778098E-2</v>
      </c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</row>
    <row r="213" spans="1:106" ht="24.95" customHeight="1" outlineLevel="1" x14ac:dyDescent="0.2">
      <c r="A213" s="25">
        <v>5</v>
      </c>
      <c r="B213" s="25"/>
      <c r="C213" s="42" t="s">
        <v>100</v>
      </c>
      <c r="D213" s="43">
        <v>45715</v>
      </c>
      <c r="E213" s="26" t="s">
        <v>284</v>
      </c>
      <c r="F213" s="20" t="s">
        <v>103</v>
      </c>
      <c r="G213" s="20" t="s">
        <v>102</v>
      </c>
      <c r="H213" s="27"/>
      <c r="I213" s="27"/>
      <c r="J213" s="28"/>
      <c r="K213" s="29">
        <v>16560000</v>
      </c>
      <c r="L213" s="26"/>
      <c r="M213" s="30"/>
      <c r="N213" s="30"/>
      <c r="O213" s="30"/>
      <c r="P213" s="26"/>
      <c r="Q213" s="26"/>
      <c r="R213" s="30"/>
      <c r="S213" s="30"/>
      <c r="T213" s="29">
        <v>16560000</v>
      </c>
      <c r="U213" s="19">
        <f t="shared" si="54"/>
        <v>16560000</v>
      </c>
      <c r="V213" s="30"/>
      <c r="W213" s="30"/>
      <c r="X213" s="30"/>
      <c r="Y213" s="19">
        <f t="shared" si="55"/>
        <v>0</v>
      </c>
      <c r="Z213" s="30"/>
      <c r="AA213" s="30"/>
      <c r="AB213" s="30"/>
      <c r="AC213" s="19">
        <f t="shared" si="56"/>
        <v>0</v>
      </c>
      <c r="AD213" s="30"/>
      <c r="AE213" s="30"/>
      <c r="AF213" s="30"/>
      <c r="AG213" s="19">
        <f t="shared" si="57"/>
        <v>0</v>
      </c>
      <c r="AH213" s="19">
        <f t="shared" si="58"/>
        <v>16560000</v>
      </c>
      <c r="AI213" s="31">
        <f t="shared" si="59"/>
        <v>0</v>
      </c>
      <c r="AJ213" s="31">
        <f t="shared" si="60"/>
        <v>3.8027181949066215E-2</v>
      </c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</row>
    <row r="214" spans="1:106" ht="24.95" customHeight="1" outlineLevel="1" x14ac:dyDescent="0.2">
      <c r="A214" s="25">
        <v>6</v>
      </c>
      <c r="B214" s="25"/>
      <c r="C214" s="42" t="s">
        <v>204</v>
      </c>
      <c r="D214" s="43">
        <v>45715</v>
      </c>
      <c r="E214" s="26" t="s">
        <v>285</v>
      </c>
      <c r="F214" s="20" t="s">
        <v>103</v>
      </c>
      <c r="G214" s="20" t="s">
        <v>102</v>
      </c>
      <c r="H214" s="27"/>
      <c r="I214" s="27"/>
      <c r="J214" s="28"/>
      <c r="K214" s="29">
        <v>9390000</v>
      </c>
      <c r="L214" s="26"/>
      <c r="M214" s="30"/>
      <c r="N214" s="30"/>
      <c r="O214" s="30"/>
      <c r="P214" s="26"/>
      <c r="Q214" s="26"/>
      <c r="R214" s="30"/>
      <c r="S214" s="30"/>
      <c r="T214" s="29">
        <v>9390000</v>
      </c>
      <c r="U214" s="19">
        <f t="shared" si="54"/>
        <v>9390000</v>
      </c>
      <c r="V214" s="30"/>
      <c r="W214" s="30"/>
      <c r="X214" s="30"/>
      <c r="Y214" s="19">
        <f t="shared" si="55"/>
        <v>0</v>
      </c>
      <c r="Z214" s="30"/>
      <c r="AA214" s="30"/>
      <c r="AB214" s="30"/>
      <c r="AC214" s="19">
        <f t="shared" si="56"/>
        <v>0</v>
      </c>
      <c r="AD214" s="30"/>
      <c r="AE214" s="30"/>
      <c r="AF214" s="30"/>
      <c r="AG214" s="19">
        <f t="shared" si="57"/>
        <v>0</v>
      </c>
      <c r="AH214" s="19">
        <f t="shared" si="58"/>
        <v>9390000</v>
      </c>
      <c r="AI214" s="31">
        <f t="shared" si="59"/>
        <v>0</v>
      </c>
      <c r="AJ214" s="31">
        <f t="shared" si="60"/>
        <v>2.156251440227849E-2</v>
      </c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</row>
    <row r="215" spans="1:106" ht="24.95" customHeight="1" outlineLevel="1" x14ac:dyDescent="0.2">
      <c r="A215" s="25">
        <v>7</v>
      </c>
      <c r="B215" s="25"/>
      <c r="C215" s="42" t="s">
        <v>295</v>
      </c>
      <c r="D215" s="43">
        <v>45722</v>
      </c>
      <c r="E215" s="26" t="s">
        <v>286</v>
      </c>
      <c r="F215" s="20" t="s">
        <v>103</v>
      </c>
      <c r="G215" s="20" t="s">
        <v>102</v>
      </c>
      <c r="H215" s="27"/>
      <c r="I215" s="27"/>
      <c r="J215" s="28"/>
      <c r="K215" s="29">
        <v>11160000</v>
      </c>
      <c r="L215" s="26"/>
      <c r="M215" s="30"/>
      <c r="N215" s="30"/>
      <c r="O215" s="30"/>
      <c r="P215" s="26"/>
      <c r="Q215" s="26"/>
      <c r="R215" s="30"/>
      <c r="S215" s="30"/>
      <c r="T215" s="29">
        <v>11160000</v>
      </c>
      <c r="U215" s="19">
        <f t="shared" si="54"/>
        <v>11160000</v>
      </c>
      <c r="V215" s="30"/>
      <c r="W215" s="30"/>
      <c r="X215" s="30"/>
      <c r="Y215" s="19">
        <f t="shared" si="55"/>
        <v>0</v>
      </c>
      <c r="Z215" s="30"/>
      <c r="AA215" s="30"/>
      <c r="AB215" s="30"/>
      <c r="AC215" s="19">
        <f t="shared" si="56"/>
        <v>0</v>
      </c>
      <c r="AD215" s="30"/>
      <c r="AE215" s="30"/>
      <c r="AF215" s="30"/>
      <c r="AG215" s="19">
        <f t="shared" si="57"/>
        <v>0</v>
      </c>
      <c r="AH215" s="19">
        <f t="shared" si="58"/>
        <v>11160000</v>
      </c>
      <c r="AI215" s="31">
        <f t="shared" si="59"/>
        <v>0</v>
      </c>
      <c r="AJ215" s="31">
        <f t="shared" si="60"/>
        <v>2.5627013922196799E-2</v>
      </c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</row>
    <row r="216" spans="1:106" ht="24.95" customHeight="1" outlineLevel="1" x14ac:dyDescent="0.2">
      <c r="A216" s="25">
        <v>8</v>
      </c>
      <c r="B216" s="25"/>
      <c r="C216" s="42" t="s">
        <v>298</v>
      </c>
      <c r="D216" s="43">
        <v>45727</v>
      </c>
      <c r="E216" s="26" t="s">
        <v>287</v>
      </c>
      <c r="F216" s="20" t="s">
        <v>103</v>
      </c>
      <c r="G216" s="20" t="s">
        <v>102</v>
      </c>
      <c r="H216" s="27"/>
      <c r="I216" s="27"/>
      <c r="J216" s="28"/>
      <c r="K216" s="29">
        <v>8790000</v>
      </c>
      <c r="L216" s="26"/>
      <c r="M216" s="30"/>
      <c r="N216" s="30"/>
      <c r="O216" s="30"/>
      <c r="P216" s="26"/>
      <c r="Q216" s="26"/>
      <c r="R216" s="30"/>
      <c r="S216" s="30"/>
      <c r="T216" s="29">
        <v>8790000</v>
      </c>
      <c r="U216" s="19">
        <f t="shared" si="54"/>
        <v>8790000</v>
      </c>
      <c r="V216" s="30"/>
      <c r="W216" s="30"/>
      <c r="X216" s="30"/>
      <c r="Y216" s="19">
        <f t="shared" si="55"/>
        <v>0</v>
      </c>
      <c r="Z216" s="30"/>
      <c r="AA216" s="30"/>
      <c r="AB216" s="30"/>
      <c r="AC216" s="19">
        <f t="shared" si="56"/>
        <v>0</v>
      </c>
      <c r="AD216" s="30"/>
      <c r="AE216" s="30"/>
      <c r="AF216" s="30"/>
      <c r="AG216" s="19">
        <f t="shared" si="57"/>
        <v>0</v>
      </c>
      <c r="AH216" s="19">
        <f t="shared" si="58"/>
        <v>8790000</v>
      </c>
      <c r="AI216" s="31">
        <f t="shared" si="59"/>
        <v>0</v>
      </c>
      <c r="AJ216" s="31">
        <f t="shared" si="60"/>
        <v>2.0184717954848556E-2</v>
      </c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</row>
    <row r="217" spans="1:106" ht="24.95" customHeight="1" outlineLevel="1" x14ac:dyDescent="0.2">
      <c r="A217" s="25">
        <v>9</v>
      </c>
      <c r="B217" s="25"/>
      <c r="C217" s="42" t="s">
        <v>292</v>
      </c>
      <c r="D217" s="43">
        <v>45715</v>
      </c>
      <c r="E217" s="26" t="s">
        <v>288</v>
      </c>
      <c r="F217" s="20" t="s">
        <v>103</v>
      </c>
      <c r="G217" s="20" t="s">
        <v>102</v>
      </c>
      <c r="H217" s="27"/>
      <c r="I217" s="27"/>
      <c r="J217" s="28"/>
      <c r="K217" s="29">
        <v>12440000</v>
      </c>
      <c r="L217" s="26"/>
      <c r="M217" s="30"/>
      <c r="N217" s="30"/>
      <c r="O217" s="30"/>
      <c r="P217" s="26"/>
      <c r="Q217" s="26"/>
      <c r="R217" s="30"/>
      <c r="S217" s="30"/>
      <c r="T217" s="29">
        <v>12440000</v>
      </c>
      <c r="U217" s="19">
        <f t="shared" si="54"/>
        <v>12440000</v>
      </c>
      <c r="V217" s="30"/>
      <c r="W217" s="30"/>
      <c r="X217" s="30"/>
      <c r="Y217" s="19">
        <f t="shared" si="55"/>
        <v>0</v>
      </c>
      <c r="Z217" s="30"/>
      <c r="AA217" s="30"/>
      <c r="AB217" s="30"/>
      <c r="AC217" s="19">
        <f t="shared" si="56"/>
        <v>0</v>
      </c>
      <c r="AD217" s="30"/>
      <c r="AE217" s="30"/>
      <c r="AF217" s="30"/>
      <c r="AG217" s="19">
        <f t="shared" si="57"/>
        <v>0</v>
      </c>
      <c r="AH217" s="19">
        <f t="shared" si="58"/>
        <v>12440000</v>
      </c>
      <c r="AI217" s="31">
        <f t="shared" si="59"/>
        <v>0</v>
      </c>
      <c r="AJ217" s="31">
        <f t="shared" si="60"/>
        <v>2.8566313010047327E-2</v>
      </c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</row>
    <row r="218" spans="1:106" ht="24.95" customHeight="1" outlineLevel="1" x14ac:dyDescent="0.2">
      <c r="A218" s="25">
        <v>10</v>
      </c>
      <c r="B218" s="25"/>
      <c r="C218" s="42" t="s">
        <v>299</v>
      </c>
      <c r="D218" s="43">
        <v>45727</v>
      </c>
      <c r="E218" s="26" t="s">
        <v>289</v>
      </c>
      <c r="F218" s="20" t="s">
        <v>103</v>
      </c>
      <c r="G218" s="20" t="s">
        <v>102</v>
      </c>
      <c r="H218" s="27"/>
      <c r="I218" s="27"/>
      <c r="J218" s="28"/>
      <c r="K218" s="29">
        <v>6130000</v>
      </c>
      <c r="L218" s="26"/>
      <c r="M218" s="30"/>
      <c r="N218" s="30"/>
      <c r="O218" s="30"/>
      <c r="P218" s="26"/>
      <c r="Q218" s="26"/>
      <c r="R218" s="30"/>
      <c r="S218" s="30"/>
      <c r="T218" s="29">
        <v>6130000</v>
      </c>
      <c r="U218" s="19">
        <f t="shared" si="54"/>
        <v>6130000</v>
      </c>
      <c r="V218" s="30"/>
      <c r="W218" s="30"/>
      <c r="X218" s="30"/>
      <c r="Y218" s="19">
        <f t="shared" si="55"/>
        <v>0</v>
      </c>
      <c r="Z218" s="30"/>
      <c r="AA218" s="30"/>
      <c r="AB218" s="30"/>
      <c r="AC218" s="19">
        <f t="shared" si="56"/>
        <v>0</v>
      </c>
      <c r="AD218" s="30"/>
      <c r="AE218" s="30"/>
      <c r="AF218" s="30"/>
      <c r="AG218" s="19">
        <f t="shared" si="57"/>
        <v>0</v>
      </c>
      <c r="AH218" s="19">
        <f t="shared" si="58"/>
        <v>6130000</v>
      </c>
      <c r="AI218" s="31">
        <f t="shared" si="59"/>
        <v>0</v>
      </c>
      <c r="AJ218" s="31">
        <f t="shared" si="60"/>
        <v>1.4076487037909174E-2</v>
      </c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</row>
    <row r="219" spans="1:106" ht="24.95" customHeight="1" outlineLevel="1" x14ac:dyDescent="0.2">
      <c r="A219" s="25">
        <v>11</v>
      </c>
      <c r="B219" s="25"/>
      <c r="C219" s="42" t="s">
        <v>297</v>
      </c>
      <c r="D219" s="43">
        <v>45727</v>
      </c>
      <c r="E219" s="26" t="s">
        <v>290</v>
      </c>
      <c r="F219" s="20" t="s">
        <v>103</v>
      </c>
      <c r="G219" s="20" t="s">
        <v>102</v>
      </c>
      <c r="H219" s="27"/>
      <c r="I219" s="27"/>
      <c r="J219" s="28"/>
      <c r="K219" s="29">
        <v>12320000</v>
      </c>
      <c r="L219" s="26"/>
      <c r="M219" s="30"/>
      <c r="N219" s="30"/>
      <c r="O219" s="30"/>
      <c r="P219" s="26"/>
      <c r="Q219" s="26"/>
      <c r="R219" s="30"/>
      <c r="S219" s="30"/>
      <c r="T219" s="29">
        <v>12320000</v>
      </c>
      <c r="U219" s="19">
        <f t="shared" si="54"/>
        <v>12320000</v>
      </c>
      <c r="V219" s="30"/>
      <c r="W219" s="30"/>
      <c r="X219" s="30"/>
      <c r="Y219" s="19">
        <f t="shared" si="55"/>
        <v>0</v>
      </c>
      <c r="Z219" s="30"/>
      <c r="AA219" s="30"/>
      <c r="AB219" s="30"/>
      <c r="AC219" s="19">
        <f t="shared" si="56"/>
        <v>0</v>
      </c>
      <c r="AD219" s="30"/>
      <c r="AE219" s="30"/>
      <c r="AF219" s="30"/>
      <c r="AG219" s="19">
        <f t="shared" si="57"/>
        <v>0</v>
      </c>
      <c r="AH219" s="19">
        <f t="shared" si="58"/>
        <v>12320000</v>
      </c>
      <c r="AI219" s="31">
        <f t="shared" si="59"/>
        <v>0</v>
      </c>
      <c r="AJ219" s="31">
        <f t="shared" si="60"/>
        <v>2.8290753720561342E-2</v>
      </c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</row>
    <row r="220" spans="1:106" ht="24.95" customHeight="1" outlineLevel="1" x14ac:dyDescent="0.2">
      <c r="A220" s="25">
        <v>12</v>
      </c>
      <c r="B220" s="25"/>
      <c r="C220" s="42" t="s">
        <v>293</v>
      </c>
      <c r="D220" s="43">
        <v>45716</v>
      </c>
      <c r="E220" s="26" t="s">
        <v>291</v>
      </c>
      <c r="F220" s="20" t="s">
        <v>103</v>
      </c>
      <c r="G220" s="20" t="s">
        <v>102</v>
      </c>
      <c r="H220" s="27"/>
      <c r="I220" s="27"/>
      <c r="J220" s="28"/>
      <c r="K220" s="29">
        <v>39840000</v>
      </c>
      <c r="L220" s="26"/>
      <c r="M220" s="30"/>
      <c r="N220" s="30"/>
      <c r="O220" s="30"/>
      <c r="P220" s="26"/>
      <c r="Q220" s="26"/>
      <c r="R220" s="30"/>
      <c r="S220" s="30"/>
      <c r="T220" s="29">
        <v>39840000</v>
      </c>
      <c r="U220" s="19">
        <f t="shared" si="54"/>
        <v>39840000</v>
      </c>
      <c r="V220" s="30"/>
      <c r="W220" s="30"/>
      <c r="X220" s="30"/>
      <c r="Y220" s="19">
        <f t="shared" si="55"/>
        <v>0</v>
      </c>
      <c r="Z220" s="30"/>
      <c r="AA220" s="30"/>
      <c r="AB220" s="30"/>
      <c r="AC220" s="19">
        <f t="shared" si="56"/>
        <v>0</v>
      </c>
      <c r="AD220" s="30"/>
      <c r="AE220" s="30"/>
      <c r="AF220" s="30"/>
      <c r="AG220" s="19">
        <f t="shared" si="57"/>
        <v>0</v>
      </c>
      <c r="AH220" s="19">
        <f t="shared" si="58"/>
        <v>39840000</v>
      </c>
      <c r="AI220" s="31">
        <f t="shared" si="59"/>
        <v>0</v>
      </c>
      <c r="AJ220" s="31">
        <f t="shared" si="60"/>
        <v>9.1485684109347709E-2</v>
      </c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</row>
    <row r="221" spans="1:106" ht="24.95" customHeight="1" outlineLevel="1" x14ac:dyDescent="0.2">
      <c r="A221" s="25">
        <v>13</v>
      </c>
      <c r="B221" s="25"/>
      <c r="C221" s="42"/>
      <c r="D221" s="43"/>
      <c r="E221" s="26"/>
      <c r="F221" s="26"/>
      <c r="G221" s="26"/>
      <c r="H221" s="27"/>
      <c r="I221" s="27"/>
      <c r="J221" s="28"/>
      <c r="K221" s="29"/>
      <c r="L221" s="26"/>
      <c r="M221" s="30"/>
      <c r="N221" s="30"/>
      <c r="O221" s="30"/>
      <c r="P221" s="26"/>
      <c r="Q221" s="26"/>
      <c r="R221" s="30"/>
      <c r="S221" s="30"/>
      <c r="T221" s="30"/>
      <c r="U221" s="19">
        <f t="shared" si="54"/>
        <v>0</v>
      </c>
      <c r="V221" s="30"/>
      <c r="W221" s="30"/>
      <c r="X221" s="30"/>
      <c r="Y221" s="19">
        <f t="shared" si="55"/>
        <v>0</v>
      </c>
      <c r="Z221" s="30"/>
      <c r="AA221" s="30"/>
      <c r="AB221" s="30"/>
      <c r="AC221" s="19">
        <f t="shared" si="56"/>
        <v>0</v>
      </c>
      <c r="AD221" s="30"/>
      <c r="AE221" s="30"/>
      <c r="AF221" s="30"/>
      <c r="AG221" s="19">
        <f t="shared" si="57"/>
        <v>0</v>
      </c>
      <c r="AH221" s="19">
        <f t="shared" si="58"/>
        <v>0</v>
      </c>
      <c r="AI221" s="31">
        <f t="shared" si="59"/>
        <v>0</v>
      </c>
      <c r="AJ221" s="31">
        <f t="shared" si="60"/>
        <v>0</v>
      </c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</row>
    <row r="222" spans="1:106" ht="24.95" customHeight="1" outlineLevel="1" x14ac:dyDescent="0.2">
      <c r="A222" s="25">
        <v>14</v>
      </c>
      <c r="B222" s="25"/>
      <c r="C222" s="42"/>
      <c r="D222" s="43"/>
      <c r="E222" s="26"/>
      <c r="F222" s="26"/>
      <c r="G222" s="26"/>
      <c r="H222" s="27"/>
      <c r="I222" s="27"/>
      <c r="J222" s="28"/>
      <c r="K222" s="29"/>
      <c r="L222" s="26"/>
      <c r="M222" s="30"/>
      <c r="N222" s="30"/>
      <c r="O222" s="30"/>
      <c r="P222" s="26"/>
      <c r="Q222" s="26"/>
      <c r="R222" s="30"/>
      <c r="S222" s="30"/>
      <c r="T222" s="30"/>
      <c r="U222" s="19">
        <f>SUM(R222:T222)</f>
        <v>0</v>
      </c>
      <c r="V222" s="30"/>
      <c r="W222" s="30"/>
      <c r="X222" s="30"/>
      <c r="Y222" s="19">
        <f>SUM(V222:X222)</f>
        <v>0</v>
      </c>
      <c r="Z222" s="30"/>
      <c r="AA222" s="30"/>
      <c r="AB222" s="30"/>
      <c r="AC222" s="19">
        <f>SUM(Z222:AB222)</f>
        <v>0</v>
      </c>
      <c r="AD222" s="30"/>
      <c r="AE222" s="30"/>
      <c r="AF222" s="30"/>
      <c r="AG222" s="19">
        <f>SUM(AD222:AF222)</f>
        <v>0</v>
      </c>
      <c r="AH222" s="19">
        <f>SUM(U222,Y222,AC222,AG222)</f>
        <v>0</v>
      </c>
      <c r="AI222" s="31">
        <f>IF(ISERROR(AH222/J222),0,AH222/J222)</f>
        <v>0</v>
      </c>
      <c r="AJ222" s="31">
        <f>IF(ISERROR(AH222/$AH$243),"-",AH222/$AH$243)</f>
        <v>0</v>
      </c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</row>
    <row r="223" spans="1:106" s="39" customFormat="1" ht="24.95" customHeight="1" x14ac:dyDescent="0.25">
      <c r="A223" s="33" t="s">
        <v>69</v>
      </c>
      <c r="B223" s="33"/>
      <c r="C223" s="33"/>
      <c r="D223" s="33"/>
      <c r="E223" s="33"/>
      <c r="F223" s="33"/>
      <c r="G223" s="33"/>
      <c r="H223" s="33"/>
      <c r="I223" s="33"/>
      <c r="J223" s="34">
        <f>SUM(J209:J222)</f>
        <v>164960000</v>
      </c>
      <c r="K223" s="34">
        <f>SUM(K209:K222)</f>
        <v>164960000</v>
      </c>
      <c r="L223" s="35"/>
      <c r="M223" s="34">
        <f>SUM(M209:M222)</f>
        <v>0</v>
      </c>
      <c r="N223" s="34">
        <f>SUM(N209:N222)</f>
        <v>0</v>
      </c>
      <c r="O223" s="34">
        <f>SUM(O209:O222)</f>
        <v>0</v>
      </c>
      <c r="P223" s="36"/>
      <c r="Q223" s="37"/>
      <c r="R223" s="34">
        <f t="shared" ref="R223:AH223" si="61">SUM(R209:R222)</f>
        <v>0</v>
      </c>
      <c r="S223" s="34">
        <f t="shared" si="61"/>
        <v>0</v>
      </c>
      <c r="T223" s="34">
        <f t="shared" si="61"/>
        <v>164960000</v>
      </c>
      <c r="U223" s="34">
        <f t="shared" si="61"/>
        <v>164960000</v>
      </c>
      <c r="V223" s="34">
        <f t="shared" si="61"/>
        <v>0</v>
      </c>
      <c r="W223" s="34">
        <f t="shared" si="61"/>
        <v>0</v>
      </c>
      <c r="X223" s="34">
        <f t="shared" si="61"/>
        <v>0</v>
      </c>
      <c r="Y223" s="34">
        <f t="shared" si="61"/>
        <v>0</v>
      </c>
      <c r="Z223" s="34">
        <f t="shared" si="61"/>
        <v>0</v>
      </c>
      <c r="AA223" s="34">
        <f t="shared" si="61"/>
        <v>0</v>
      </c>
      <c r="AB223" s="34">
        <f t="shared" si="61"/>
        <v>0</v>
      </c>
      <c r="AC223" s="34">
        <f t="shared" si="61"/>
        <v>0</v>
      </c>
      <c r="AD223" s="34">
        <f t="shared" si="61"/>
        <v>0</v>
      </c>
      <c r="AE223" s="34">
        <f t="shared" si="61"/>
        <v>0</v>
      </c>
      <c r="AF223" s="34">
        <f t="shared" si="61"/>
        <v>0</v>
      </c>
      <c r="AG223" s="34">
        <f t="shared" si="61"/>
        <v>0</v>
      </c>
      <c r="AH223" s="34">
        <f t="shared" si="61"/>
        <v>164960000</v>
      </c>
      <c r="AI223" s="38">
        <f>IF(ISERROR(AH223/J223),0,AH223/J223)</f>
        <v>1</v>
      </c>
      <c r="AJ223" s="38">
        <f>IF(ISERROR(AH223/$AH$243),0,AH223/$AH$243)</f>
        <v>0.37880216994673693</v>
      </c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</row>
    <row r="224" spans="1:106" ht="24.95" customHeight="1" x14ac:dyDescent="0.25">
      <c r="A224" s="14" t="s">
        <v>70</v>
      </c>
      <c r="B224" s="14"/>
      <c r="C224" s="14"/>
      <c r="D224" s="14"/>
      <c r="E224" s="14"/>
      <c r="F224" s="15"/>
      <c r="G224" s="16"/>
      <c r="H224" s="17"/>
      <c r="I224" s="17"/>
      <c r="J224" s="18"/>
      <c r="K224" s="19"/>
      <c r="L224" s="20"/>
      <c r="M224" s="21"/>
      <c r="N224" s="21"/>
      <c r="O224" s="21"/>
      <c r="P224" s="16"/>
      <c r="Q224" s="22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23"/>
      <c r="AJ224" s="24"/>
    </row>
    <row r="225" spans="1:106" ht="24.95" customHeight="1" outlineLevel="1" x14ac:dyDescent="0.2">
      <c r="A225" s="25">
        <v>1</v>
      </c>
      <c r="B225" s="25"/>
      <c r="C225" s="42" t="s">
        <v>304</v>
      </c>
      <c r="D225" s="43">
        <v>45740</v>
      </c>
      <c r="E225" s="26" t="s">
        <v>300</v>
      </c>
      <c r="F225" s="20" t="s">
        <v>103</v>
      </c>
      <c r="G225" s="20" t="s">
        <v>102</v>
      </c>
      <c r="H225" s="27"/>
      <c r="I225" s="27"/>
      <c r="J225" s="28">
        <v>68160000</v>
      </c>
      <c r="K225" s="29">
        <v>62160000</v>
      </c>
      <c r="L225" s="26"/>
      <c r="M225" s="30"/>
      <c r="N225" s="30"/>
      <c r="O225" s="30"/>
      <c r="P225" s="26"/>
      <c r="Q225" s="26"/>
      <c r="R225" s="30"/>
      <c r="S225" s="30"/>
      <c r="T225" s="29">
        <v>62160000</v>
      </c>
      <c r="U225" s="19">
        <f>SUM(R225:T225)</f>
        <v>62160000</v>
      </c>
      <c r="V225" s="30"/>
      <c r="W225" s="30"/>
      <c r="X225" s="30"/>
      <c r="Y225" s="19">
        <f>SUM(V225:X225)</f>
        <v>0</v>
      </c>
      <c r="Z225" s="30"/>
      <c r="AA225" s="30"/>
      <c r="AB225" s="30"/>
      <c r="AC225" s="19">
        <f>SUM(Z225:AB225)</f>
        <v>0</v>
      </c>
      <c r="AD225" s="30"/>
      <c r="AE225" s="30"/>
      <c r="AF225" s="30"/>
      <c r="AG225" s="19">
        <f>SUM(AD225:AF225)</f>
        <v>0</v>
      </c>
      <c r="AH225" s="19">
        <f>SUM(U225,Y225,AC225,AG225)</f>
        <v>62160000</v>
      </c>
      <c r="AI225" s="31">
        <f>IF(ISERROR(AH225/J225),0,AH225/J225)</f>
        <v>0.9119718309859155</v>
      </c>
      <c r="AJ225" s="31">
        <f>IF(ISERROR(AH225/$AH$243),"-",AH225/$AH$243)</f>
        <v>0.1427397119537413</v>
      </c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</row>
    <row r="226" spans="1:106" ht="24.95" customHeight="1" outlineLevel="1" x14ac:dyDescent="0.2">
      <c r="A226" s="25">
        <v>2</v>
      </c>
      <c r="B226" s="25"/>
      <c r="C226" s="42" t="s">
        <v>293</v>
      </c>
      <c r="D226" s="43">
        <v>45747</v>
      </c>
      <c r="E226" s="26" t="s">
        <v>301</v>
      </c>
      <c r="F226" s="20" t="s">
        <v>103</v>
      </c>
      <c r="G226" s="20" t="s">
        <v>102</v>
      </c>
      <c r="H226" s="27"/>
      <c r="I226" s="27"/>
      <c r="J226" s="28"/>
      <c r="K226" s="29">
        <v>3000000</v>
      </c>
      <c r="L226" s="26"/>
      <c r="M226" s="30"/>
      <c r="N226" s="30"/>
      <c r="O226" s="30"/>
      <c r="P226" s="26"/>
      <c r="Q226" s="26"/>
      <c r="R226" s="30"/>
      <c r="S226" s="30"/>
      <c r="T226" s="29">
        <v>3000000</v>
      </c>
      <c r="U226" s="19">
        <f t="shared" ref="U226:U228" si="62">SUM(R226:T226)</f>
        <v>3000000</v>
      </c>
      <c r="V226" s="30"/>
      <c r="W226" s="30"/>
      <c r="X226" s="30"/>
      <c r="Y226" s="19">
        <f t="shared" ref="Y226:Y228" si="63">SUM(V226:X226)</f>
        <v>0</v>
      </c>
      <c r="Z226" s="30"/>
      <c r="AA226" s="30"/>
      <c r="AB226" s="30"/>
      <c r="AC226" s="19">
        <f t="shared" ref="AC226:AC228" si="64">SUM(Z226:AB226)</f>
        <v>0</v>
      </c>
      <c r="AD226" s="30"/>
      <c r="AE226" s="30"/>
      <c r="AF226" s="30"/>
      <c r="AG226" s="19">
        <f t="shared" ref="AG226:AG228" si="65">SUM(AD226:AF226)</f>
        <v>0</v>
      </c>
      <c r="AH226" s="19">
        <f t="shared" ref="AH226:AH228" si="66">SUM(U226,Y226,AC226,AG226)</f>
        <v>3000000</v>
      </c>
      <c r="AI226" s="31">
        <f t="shared" ref="AI226:AI228" si="67">IF(ISERROR(AH226/J226),0,AH226/J226)</f>
        <v>0</v>
      </c>
      <c r="AJ226" s="31">
        <f t="shared" ref="AJ226:AJ228" si="68">IF(ISERROR(AH226/$AH$243),"-",AH226/$AH$243)</f>
        <v>6.8889822371496776E-3</v>
      </c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</row>
    <row r="227" spans="1:106" ht="24.95" customHeight="1" outlineLevel="1" x14ac:dyDescent="0.2">
      <c r="A227" s="25">
        <v>3</v>
      </c>
      <c r="B227" s="25"/>
      <c r="C227" s="42"/>
      <c r="D227" s="43"/>
      <c r="E227" s="26" t="s">
        <v>302</v>
      </c>
      <c r="F227" s="20" t="s">
        <v>103</v>
      </c>
      <c r="G227" s="20" t="s">
        <v>102</v>
      </c>
      <c r="H227" s="27"/>
      <c r="I227" s="27"/>
      <c r="J227" s="28"/>
      <c r="K227" s="29"/>
      <c r="L227" s="26"/>
      <c r="M227" s="30"/>
      <c r="N227" s="30"/>
      <c r="O227" s="30"/>
      <c r="P227" s="26"/>
      <c r="Q227" s="26"/>
      <c r="R227" s="30"/>
      <c r="S227" s="30"/>
      <c r="T227" s="30"/>
      <c r="U227" s="19">
        <f t="shared" si="62"/>
        <v>0</v>
      </c>
      <c r="V227" s="30"/>
      <c r="W227" s="30"/>
      <c r="X227" s="30"/>
      <c r="Y227" s="19">
        <f t="shared" si="63"/>
        <v>0</v>
      </c>
      <c r="Z227" s="30"/>
      <c r="AA227" s="30"/>
      <c r="AB227" s="30"/>
      <c r="AC227" s="19">
        <f t="shared" si="64"/>
        <v>0</v>
      </c>
      <c r="AD227" s="30"/>
      <c r="AE227" s="30"/>
      <c r="AF227" s="30"/>
      <c r="AG227" s="19">
        <f t="shared" si="65"/>
        <v>0</v>
      </c>
      <c r="AH227" s="19">
        <f t="shared" si="66"/>
        <v>0</v>
      </c>
      <c r="AI227" s="31">
        <f t="shared" si="67"/>
        <v>0</v>
      </c>
      <c r="AJ227" s="31">
        <f t="shared" si="68"/>
        <v>0</v>
      </c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</row>
    <row r="228" spans="1:106" ht="24.95" customHeight="1" outlineLevel="1" x14ac:dyDescent="0.2">
      <c r="A228" s="25">
        <v>4</v>
      </c>
      <c r="B228" s="25"/>
      <c r="C228" s="42"/>
      <c r="D228" s="43"/>
      <c r="E228" s="26" t="s">
        <v>303</v>
      </c>
      <c r="F228" s="20" t="s">
        <v>103</v>
      </c>
      <c r="G228" s="20" t="s">
        <v>102</v>
      </c>
      <c r="H228" s="27"/>
      <c r="I228" s="27"/>
      <c r="J228" s="28"/>
      <c r="K228" s="29"/>
      <c r="L228" s="26"/>
      <c r="M228" s="30"/>
      <c r="N228" s="30"/>
      <c r="O228" s="30"/>
      <c r="P228" s="26"/>
      <c r="Q228" s="26"/>
      <c r="R228" s="30"/>
      <c r="S228" s="30"/>
      <c r="T228" s="30"/>
      <c r="U228" s="19">
        <f t="shared" si="62"/>
        <v>0</v>
      </c>
      <c r="V228" s="30"/>
      <c r="W228" s="30"/>
      <c r="X228" s="30"/>
      <c r="Y228" s="19">
        <f t="shared" si="63"/>
        <v>0</v>
      </c>
      <c r="Z228" s="30"/>
      <c r="AA228" s="30"/>
      <c r="AB228" s="30"/>
      <c r="AC228" s="19">
        <f t="shared" si="64"/>
        <v>0</v>
      </c>
      <c r="AD228" s="30"/>
      <c r="AE228" s="30"/>
      <c r="AF228" s="30"/>
      <c r="AG228" s="19">
        <f t="shared" si="65"/>
        <v>0</v>
      </c>
      <c r="AH228" s="19">
        <f t="shared" si="66"/>
        <v>0</v>
      </c>
      <c r="AI228" s="31">
        <f t="shared" si="67"/>
        <v>0</v>
      </c>
      <c r="AJ228" s="31">
        <f t="shared" si="68"/>
        <v>0</v>
      </c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</row>
    <row r="229" spans="1:106" ht="24.95" customHeight="1" outlineLevel="1" x14ac:dyDescent="0.2">
      <c r="A229" s="25">
        <v>5</v>
      </c>
      <c r="B229" s="25"/>
      <c r="C229" s="26"/>
      <c r="D229" s="27"/>
      <c r="E229" s="26"/>
      <c r="F229" s="20" t="s">
        <v>103</v>
      </c>
      <c r="G229" s="20" t="s">
        <v>102</v>
      </c>
      <c r="H229" s="27"/>
      <c r="I229" s="27"/>
      <c r="J229" s="28"/>
      <c r="K229" s="29"/>
      <c r="L229" s="26"/>
      <c r="M229" s="30"/>
      <c r="N229" s="30"/>
      <c r="O229" s="30"/>
      <c r="P229" s="26"/>
      <c r="Q229" s="26"/>
      <c r="R229" s="30"/>
      <c r="S229" s="30"/>
      <c r="T229" s="30"/>
      <c r="U229" s="19">
        <f>SUM(R229:T229)</f>
        <v>0</v>
      </c>
      <c r="V229" s="30"/>
      <c r="W229" s="30"/>
      <c r="X229" s="30"/>
      <c r="Y229" s="19">
        <f>SUM(V229:X229)</f>
        <v>0</v>
      </c>
      <c r="Z229" s="30"/>
      <c r="AA229" s="30"/>
      <c r="AB229" s="30"/>
      <c r="AC229" s="19">
        <f>SUM(Z229:AB229)</f>
        <v>0</v>
      </c>
      <c r="AD229" s="30"/>
      <c r="AE229" s="30"/>
      <c r="AF229" s="30"/>
      <c r="AG229" s="19">
        <f>SUM(AD229:AF229)</f>
        <v>0</v>
      </c>
      <c r="AH229" s="19">
        <f>SUM(U229,Y229,AC229,AG229)</f>
        <v>0</v>
      </c>
      <c r="AI229" s="31">
        <f>IF(ISERROR(AH229/J229),0,AH229/J229)</f>
        <v>0</v>
      </c>
      <c r="AJ229" s="31">
        <f>IF(ISERROR(AH229/$AH$243),"-",AH229/$AH$243)</f>
        <v>0</v>
      </c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</row>
    <row r="230" spans="1:106" s="39" customFormat="1" ht="24.95" customHeight="1" x14ac:dyDescent="0.25">
      <c r="A230" s="33" t="s">
        <v>71</v>
      </c>
      <c r="B230" s="33"/>
      <c r="C230" s="33"/>
      <c r="D230" s="33"/>
      <c r="E230" s="33"/>
      <c r="F230" s="33"/>
      <c r="G230" s="33"/>
      <c r="H230" s="33"/>
      <c r="I230" s="33"/>
      <c r="J230" s="34">
        <f>SUM(J225:J229)</f>
        <v>68160000</v>
      </c>
      <c r="K230" s="34">
        <f>SUM(K225:K229)</f>
        <v>65160000</v>
      </c>
      <c r="L230" s="35"/>
      <c r="M230" s="34">
        <f>SUM(M225:M229)</f>
        <v>0</v>
      </c>
      <c r="N230" s="34">
        <f>SUM(N225:N229)</f>
        <v>0</v>
      </c>
      <c r="O230" s="34">
        <f>SUM(O225:O229)</f>
        <v>0</v>
      </c>
      <c r="P230" s="36"/>
      <c r="Q230" s="37"/>
      <c r="R230" s="34">
        <f t="shared" ref="R230:AH230" si="69">SUM(R225:R229)</f>
        <v>0</v>
      </c>
      <c r="S230" s="34">
        <f t="shared" si="69"/>
        <v>0</v>
      </c>
      <c r="T230" s="34">
        <f t="shared" si="69"/>
        <v>65160000</v>
      </c>
      <c r="U230" s="34">
        <f t="shared" si="69"/>
        <v>65160000</v>
      </c>
      <c r="V230" s="34">
        <f t="shared" si="69"/>
        <v>0</v>
      </c>
      <c r="W230" s="34">
        <f t="shared" si="69"/>
        <v>0</v>
      </c>
      <c r="X230" s="34">
        <f t="shared" si="69"/>
        <v>0</v>
      </c>
      <c r="Y230" s="34">
        <f t="shared" si="69"/>
        <v>0</v>
      </c>
      <c r="Z230" s="34">
        <f t="shared" si="69"/>
        <v>0</v>
      </c>
      <c r="AA230" s="34">
        <f t="shared" si="69"/>
        <v>0</v>
      </c>
      <c r="AB230" s="34">
        <f t="shared" si="69"/>
        <v>0</v>
      </c>
      <c r="AC230" s="34">
        <f t="shared" si="69"/>
        <v>0</v>
      </c>
      <c r="AD230" s="34">
        <f t="shared" si="69"/>
        <v>0</v>
      </c>
      <c r="AE230" s="34">
        <f t="shared" si="69"/>
        <v>0</v>
      </c>
      <c r="AF230" s="34">
        <f t="shared" si="69"/>
        <v>0</v>
      </c>
      <c r="AG230" s="34">
        <f t="shared" si="69"/>
        <v>0</v>
      </c>
      <c r="AH230" s="34">
        <f t="shared" si="69"/>
        <v>65160000</v>
      </c>
      <c r="AI230" s="38">
        <f>IF(ISERROR(AH230/J230),0,AH230/J230)</f>
        <v>0.95598591549295775</v>
      </c>
      <c r="AJ230" s="38">
        <f>IF(ISERROR(AH230/$AH$243),0,AH230/$AH$243)</f>
        <v>0.14962869419089098</v>
      </c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</row>
    <row r="231" spans="1:106" ht="24.95" customHeight="1" x14ac:dyDescent="0.25">
      <c r="A231" s="14" t="s">
        <v>92</v>
      </c>
      <c r="B231" s="14"/>
      <c r="C231" s="14"/>
      <c r="D231" s="14"/>
      <c r="E231" s="14"/>
      <c r="F231" s="15"/>
      <c r="G231" s="16"/>
      <c r="H231" s="17"/>
      <c r="I231" s="17"/>
      <c r="J231" s="18"/>
      <c r="K231" s="19"/>
      <c r="L231" s="20"/>
      <c r="M231" s="21"/>
      <c r="N231" s="21"/>
      <c r="O231" s="21"/>
      <c r="P231" s="16"/>
      <c r="Q231" s="22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23"/>
      <c r="AJ231" s="24"/>
    </row>
    <row r="232" spans="1:106" ht="24.95" customHeight="1" outlineLevel="1" x14ac:dyDescent="0.2">
      <c r="A232" s="25">
        <v>1</v>
      </c>
      <c r="B232" s="25"/>
      <c r="C232" s="26"/>
      <c r="D232" s="27"/>
      <c r="E232" s="26"/>
      <c r="F232" s="26"/>
      <c r="G232" s="26"/>
      <c r="H232" s="27"/>
      <c r="I232" s="27"/>
      <c r="J232" s="28">
        <v>170600000</v>
      </c>
      <c r="K232" s="29"/>
      <c r="L232" s="26"/>
      <c r="M232" s="30"/>
      <c r="N232" s="30"/>
      <c r="O232" s="30"/>
      <c r="P232" s="26"/>
      <c r="Q232" s="26"/>
      <c r="R232" s="30"/>
      <c r="S232" s="30"/>
      <c r="T232" s="30"/>
      <c r="U232" s="19">
        <f>SUM(R232:T232)</f>
        <v>0</v>
      </c>
      <c r="V232" s="30"/>
      <c r="W232" s="30"/>
      <c r="X232" s="30"/>
      <c r="Y232" s="19">
        <f>SUM(V232:X232)</f>
        <v>0</v>
      </c>
      <c r="Z232" s="30"/>
      <c r="AA232" s="30"/>
      <c r="AB232" s="30"/>
      <c r="AC232" s="19">
        <f>SUM(Z232:AB232)</f>
        <v>0</v>
      </c>
      <c r="AD232" s="30"/>
      <c r="AE232" s="30"/>
      <c r="AF232" s="30"/>
      <c r="AG232" s="19">
        <f>SUM(AD232:AF232)</f>
        <v>0</v>
      </c>
      <c r="AH232" s="19">
        <f>SUM(U232,Y232,AC232,AG232)</f>
        <v>0</v>
      </c>
      <c r="AI232" s="31">
        <f>IF(ISERROR(AH232/J232),0,AH232/J232)</f>
        <v>0</v>
      </c>
      <c r="AJ232" s="31">
        <f>IF(ISERROR(AH232/$AH$243),"-",AH232/$AH$243)</f>
        <v>0</v>
      </c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</row>
    <row r="233" spans="1:106" ht="24.95" customHeight="1" outlineLevel="1" x14ac:dyDescent="0.2">
      <c r="A233" s="25">
        <v>2</v>
      </c>
      <c r="B233" s="25"/>
      <c r="C233" s="26"/>
      <c r="D233" s="27"/>
      <c r="E233" s="26"/>
      <c r="F233" s="26"/>
      <c r="G233" s="26"/>
      <c r="H233" s="27"/>
      <c r="I233" s="27"/>
      <c r="J233" s="28"/>
      <c r="K233" s="29"/>
      <c r="L233" s="26"/>
      <c r="M233" s="30"/>
      <c r="N233" s="30"/>
      <c r="O233" s="30"/>
      <c r="P233" s="26"/>
      <c r="Q233" s="26"/>
      <c r="R233" s="30"/>
      <c r="S233" s="30"/>
      <c r="T233" s="30"/>
      <c r="U233" s="19">
        <f>SUM(R233:T233)</f>
        <v>0</v>
      </c>
      <c r="V233" s="30"/>
      <c r="W233" s="30"/>
      <c r="X233" s="30"/>
      <c r="Y233" s="19">
        <f>SUM(V233:X233)</f>
        <v>0</v>
      </c>
      <c r="Z233" s="30"/>
      <c r="AA233" s="30"/>
      <c r="AB233" s="30"/>
      <c r="AC233" s="19">
        <f>SUM(Z233:AB233)</f>
        <v>0</v>
      </c>
      <c r="AD233" s="30"/>
      <c r="AE233" s="30"/>
      <c r="AF233" s="30"/>
      <c r="AG233" s="19">
        <f>SUM(AD233:AF233)</f>
        <v>0</v>
      </c>
      <c r="AH233" s="19">
        <f>SUM(U233,Y233,AC233,AG233)</f>
        <v>0</v>
      </c>
      <c r="AI233" s="31">
        <f>IF(ISERROR(AH233/J233),0,AH233/J233)</f>
        <v>0</v>
      </c>
      <c r="AJ233" s="31">
        <f>IF(ISERROR(AH233/$AH$243),"-",AH233/$AH$243)</f>
        <v>0</v>
      </c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</row>
    <row r="234" spans="1:106" s="39" customFormat="1" ht="24.95" customHeight="1" x14ac:dyDescent="0.25">
      <c r="A234" s="33" t="s">
        <v>93</v>
      </c>
      <c r="B234" s="33"/>
      <c r="C234" s="33"/>
      <c r="D234" s="33"/>
      <c r="E234" s="33"/>
      <c r="F234" s="33"/>
      <c r="G234" s="33"/>
      <c r="H234" s="33"/>
      <c r="I234" s="33"/>
      <c r="J234" s="34">
        <f>SUM(J232:J233)</f>
        <v>170600000</v>
      </c>
      <c r="K234" s="34">
        <f>SUM(K232:K233)</f>
        <v>0</v>
      </c>
      <c r="L234" s="35"/>
      <c r="M234" s="34">
        <f>SUM(M232:M233)</f>
        <v>0</v>
      </c>
      <c r="N234" s="34">
        <f>SUM(N232:N233)</f>
        <v>0</v>
      </c>
      <c r="O234" s="34">
        <f>SUM(O232:O233)</f>
        <v>0</v>
      </c>
      <c r="P234" s="36"/>
      <c r="Q234" s="37"/>
      <c r="R234" s="34">
        <f t="shared" ref="R234:AH234" si="70">SUM(R232:R233)</f>
        <v>0</v>
      </c>
      <c r="S234" s="34">
        <f t="shared" si="70"/>
        <v>0</v>
      </c>
      <c r="T234" s="34">
        <f t="shared" si="70"/>
        <v>0</v>
      </c>
      <c r="U234" s="34">
        <f t="shared" si="70"/>
        <v>0</v>
      </c>
      <c r="V234" s="34">
        <f t="shared" si="70"/>
        <v>0</v>
      </c>
      <c r="W234" s="34">
        <f t="shared" si="70"/>
        <v>0</v>
      </c>
      <c r="X234" s="34">
        <f t="shared" si="70"/>
        <v>0</v>
      </c>
      <c r="Y234" s="34">
        <f t="shared" si="70"/>
        <v>0</v>
      </c>
      <c r="Z234" s="34">
        <f t="shared" si="70"/>
        <v>0</v>
      </c>
      <c r="AA234" s="34">
        <f t="shared" si="70"/>
        <v>0</v>
      </c>
      <c r="AB234" s="34">
        <f t="shared" si="70"/>
        <v>0</v>
      </c>
      <c r="AC234" s="34">
        <f t="shared" si="70"/>
        <v>0</v>
      </c>
      <c r="AD234" s="34">
        <f t="shared" si="70"/>
        <v>0</v>
      </c>
      <c r="AE234" s="34">
        <f t="shared" si="70"/>
        <v>0</v>
      </c>
      <c r="AF234" s="34">
        <f t="shared" si="70"/>
        <v>0</v>
      </c>
      <c r="AG234" s="34">
        <f t="shared" si="70"/>
        <v>0</v>
      </c>
      <c r="AH234" s="34">
        <f t="shared" si="70"/>
        <v>0</v>
      </c>
      <c r="AI234" s="38">
        <f>IF(ISERROR(AH234/J234),0,AH234/J234)</f>
        <v>0</v>
      </c>
      <c r="AJ234" s="38">
        <f>IF(ISERROR(AH234/$AH$243),0,AH234/$AH$243)</f>
        <v>0</v>
      </c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</row>
    <row r="235" spans="1:106" ht="24.95" customHeight="1" x14ac:dyDescent="0.25">
      <c r="A235" s="14" t="s">
        <v>72</v>
      </c>
      <c r="B235" s="14"/>
      <c r="C235" s="14"/>
      <c r="D235" s="14"/>
      <c r="E235" s="14"/>
      <c r="F235" s="15"/>
      <c r="G235" s="16"/>
      <c r="H235" s="17"/>
      <c r="I235" s="17"/>
      <c r="J235" s="18"/>
      <c r="K235" s="19"/>
      <c r="L235" s="20"/>
      <c r="M235" s="21"/>
      <c r="N235" s="21"/>
      <c r="O235" s="21"/>
      <c r="P235" s="16"/>
      <c r="Q235" s="22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23"/>
      <c r="AJ235" s="24"/>
    </row>
    <row r="236" spans="1:106" ht="24.95" customHeight="1" outlineLevel="1" x14ac:dyDescent="0.2">
      <c r="A236" s="25">
        <v>1</v>
      </c>
      <c r="B236" s="25"/>
      <c r="C236" s="26"/>
      <c r="D236" s="27"/>
      <c r="E236" s="26"/>
      <c r="F236" s="26"/>
      <c r="G236" s="26"/>
      <c r="H236" s="27"/>
      <c r="I236" s="27"/>
      <c r="J236" s="28">
        <v>1233610000</v>
      </c>
      <c r="K236" s="29"/>
      <c r="L236" s="26"/>
      <c r="M236" s="30"/>
      <c r="N236" s="30"/>
      <c r="O236" s="30"/>
      <c r="P236" s="26"/>
      <c r="Q236" s="26"/>
      <c r="R236" s="30"/>
      <c r="S236" s="30"/>
      <c r="T236" s="30"/>
      <c r="U236" s="19">
        <f>SUM(R236:T236)</f>
        <v>0</v>
      </c>
      <c r="V236" s="30"/>
      <c r="W236" s="30"/>
      <c r="X236" s="30"/>
      <c r="Y236" s="19">
        <f>SUM(V236:X236)</f>
        <v>0</v>
      </c>
      <c r="Z236" s="30"/>
      <c r="AA236" s="30"/>
      <c r="AB236" s="30"/>
      <c r="AC236" s="19">
        <f>SUM(Z236:AB236)</f>
        <v>0</v>
      </c>
      <c r="AD236" s="30"/>
      <c r="AE236" s="30"/>
      <c r="AF236" s="30"/>
      <c r="AG236" s="19">
        <f>SUM(AD236:AF236)</f>
        <v>0</v>
      </c>
      <c r="AH236" s="19">
        <f>SUM(U236,Y236,AC236,AG236)</f>
        <v>0</v>
      </c>
      <c r="AI236" s="31">
        <f>IF(ISERROR(AH236/J236),0,AH236/J236)</f>
        <v>0</v>
      </c>
      <c r="AJ236" s="31">
        <f>IF(ISERROR(AH236/$AH$243),"-",AH236/$AH$243)</f>
        <v>0</v>
      </c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</row>
    <row r="237" spans="1:106" ht="24.95" customHeight="1" outlineLevel="1" x14ac:dyDescent="0.2">
      <c r="A237" s="25">
        <v>2</v>
      </c>
      <c r="B237" s="25"/>
      <c r="C237" s="26"/>
      <c r="D237" s="27"/>
      <c r="E237" s="26"/>
      <c r="F237" s="26"/>
      <c r="G237" s="26"/>
      <c r="H237" s="27"/>
      <c r="I237" s="27"/>
      <c r="J237" s="28"/>
      <c r="K237" s="29"/>
      <c r="L237" s="26"/>
      <c r="M237" s="30"/>
      <c r="N237" s="30"/>
      <c r="O237" s="30"/>
      <c r="P237" s="26"/>
      <c r="Q237" s="26"/>
      <c r="R237" s="30"/>
      <c r="S237" s="30"/>
      <c r="T237" s="30"/>
      <c r="U237" s="19">
        <f>SUM(R237:T237)</f>
        <v>0</v>
      </c>
      <c r="V237" s="30"/>
      <c r="W237" s="30"/>
      <c r="X237" s="30"/>
      <c r="Y237" s="19">
        <f>SUM(V237:X237)</f>
        <v>0</v>
      </c>
      <c r="Z237" s="30"/>
      <c r="AA237" s="30"/>
      <c r="AB237" s="30"/>
      <c r="AC237" s="19">
        <f>SUM(Z237:AB237)</f>
        <v>0</v>
      </c>
      <c r="AD237" s="30"/>
      <c r="AE237" s="30"/>
      <c r="AF237" s="30"/>
      <c r="AG237" s="19">
        <f>SUM(AD237:AF237)</f>
        <v>0</v>
      </c>
      <c r="AH237" s="19">
        <f>SUM(U237,Y237,AC237,AG237)</f>
        <v>0</v>
      </c>
      <c r="AI237" s="31">
        <f>IF(ISERROR(AH237/J237),0,AH237/J237)</f>
        <v>0</v>
      </c>
      <c r="AJ237" s="31">
        <f>IF(ISERROR(AH237/$AH$243),"-",AH237/$AH$243)</f>
        <v>0</v>
      </c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</row>
    <row r="238" spans="1:106" s="39" customFormat="1" ht="24.95" customHeight="1" x14ac:dyDescent="0.25">
      <c r="A238" s="33" t="s">
        <v>73</v>
      </c>
      <c r="B238" s="33"/>
      <c r="C238" s="33"/>
      <c r="D238" s="33"/>
      <c r="E238" s="33"/>
      <c r="F238" s="33"/>
      <c r="G238" s="33"/>
      <c r="H238" s="33"/>
      <c r="I238" s="33"/>
      <c r="J238" s="34">
        <f>SUM(J236:J237)</f>
        <v>1233610000</v>
      </c>
      <c r="K238" s="34">
        <f>SUM(K236:K237)</f>
        <v>0</v>
      </c>
      <c r="L238" s="35"/>
      <c r="M238" s="34">
        <f>SUM(M236:M237)</f>
        <v>0</v>
      </c>
      <c r="N238" s="34">
        <f>SUM(N236:N237)</f>
        <v>0</v>
      </c>
      <c r="O238" s="34">
        <f>SUM(O236:O237)</f>
        <v>0</v>
      </c>
      <c r="P238" s="36"/>
      <c r="Q238" s="37"/>
      <c r="R238" s="34">
        <f t="shared" ref="R238:AH238" si="71">SUM(R236:R237)</f>
        <v>0</v>
      </c>
      <c r="S238" s="34">
        <f t="shared" si="71"/>
        <v>0</v>
      </c>
      <c r="T238" s="34">
        <f t="shared" si="71"/>
        <v>0</v>
      </c>
      <c r="U238" s="34">
        <f t="shared" si="71"/>
        <v>0</v>
      </c>
      <c r="V238" s="34">
        <f t="shared" si="71"/>
        <v>0</v>
      </c>
      <c r="W238" s="34">
        <f t="shared" si="71"/>
        <v>0</v>
      </c>
      <c r="X238" s="34">
        <f t="shared" si="71"/>
        <v>0</v>
      </c>
      <c r="Y238" s="34">
        <f t="shared" si="71"/>
        <v>0</v>
      </c>
      <c r="Z238" s="34">
        <f t="shared" si="71"/>
        <v>0</v>
      </c>
      <c r="AA238" s="34">
        <f t="shared" si="71"/>
        <v>0</v>
      </c>
      <c r="AB238" s="34">
        <f t="shared" si="71"/>
        <v>0</v>
      </c>
      <c r="AC238" s="34">
        <f t="shared" si="71"/>
        <v>0</v>
      </c>
      <c r="AD238" s="34">
        <f t="shared" si="71"/>
        <v>0</v>
      </c>
      <c r="AE238" s="34">
        <f t="shared" si="71"/>
        <v>0</v>
      </c>
      <c r="AF238" s="34">
        <f t="shared" si="71"/>
        <v>0</v>
      </c>
      <c r="AG238" s="34">
        <f t="shared" si="71"/>
        <v>0</v>
      </c>
      <c r="AH238" s="34">
        <f t="shared" si="71"/>
        <v>0</v>
      </c>
      <c r="AI238" s="38">
        <f>IF(ISERROR(AH238/J238),0,AH238/J238)</f>
        <v>0</v>
      </c>
      <c r="AJ238" s="38">
        <f>IF(ISERROR(AH238/$AH$243),0,AH238/$AH$243)</f>
        <v>0</v>
      </c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</row>
    <row r="239" spans="1:106" ht="24.95" customHeight="1" x14ac:dyDescent="0.25">
      <c r="A239" s="14" t="s">
        <v>74</v>
      </c>
      <c r="B239" s="14"/>
      <c r="C239" s="14"/>
      <c r="D239" s="14"/>
      <c r="E239" s="14"/>
      <c r="F239" s="15"/>
      <c r="G239" s="16"/>
      <c r="H239" s="17"/>
      <c r="I239" s="17"/>
      <c r="J239" s="28">
        <v>329760000</v>
      </c>
      <c r="K239" s="19"/>
      <c r="L239" s="20"/>
      <c r="M239" s="21"/>
      <c r="N239" s="21"/>
      <c r="O239" s="21"/>
      <c r="P239" s="16"/>
      <c r="Q239" s="22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23"/>
      <c r="AJ239" s="24"/>
    </row>
    <row r="240" spans="1:106" ht="24.95" customHeight="1" outlineLevel="1" x14ac:dyDescent="0.25">
      <c r="A240" s="25">
        <v>1</v>
      </c>
      <c r="B240" s="25"/>
      <c r="C240" s="51"/>
      <c r="D240" s="52"/>
      <c r="E240" s="44"/>
      <c r="F240" s="44"/>
      <c r="G240" s="44"/>
      <c r="H240" s="54"/>
      <c r="I240" s="56"/>
      <c r="J240" s="28"/>
      <c r="K240" s="60">
        <v>1037970</v>
      </c>
      <c r="L240" s="57" t="s">
        <v>97</v>
      </c>
      <c r="M240" s="49"/>
      <c r="N240" s="61"/>
      <c r="O240" s="49"/>
      <c r="P240" s="62"/>
      <c r="Q240" s="62"/>
      <c r="R240" s="30"/>
      <c r="S240" s="30"/>
      <c r="T240" s="30">
        <v>1037970</v>
      </c>
      <c r="U240" s="19">
        <f>SUM(R240:T240)</f>
        <v>1037970</v>
      </c>
      <c r="V240" s="30"/>
      <c r="W240" s="30"/>
      <c r="X240" s="30"/>
      <c r="Y240" s="19">
        <f>SUM(V240:X240)</f>
        <v>0</v>
      </c>
      <c r="Z240" s="30"/>
      <c r="AA240" s="30"/>
      <c r="AB240" s="30"/>
      <c r="AC240" s="19">
        <f>SUM(Z240:AB240)</f>
        <v>0</v>
      </c>
      <c r="AD240" s="30"/>
      <c r="AE240" s="30">
        <v>0</v>
      </c>
      <c r="AF240" s="30">
        <v>0</v>
      </c>
      <c r="AG240" s="19">
        <f>SUM(AD240:AF240)</f>
        <v>0</v>
      </c>
      <c r="AH240" s="19">
        <f>SUM(U240,Y240,AC240,AG240)</f>
        <v>1037970</v>
      </c>
      <c r="AI240" s="31">
        <f>IF(ISERROR(AH240/J239),0,AH240/J239)</f>
        <v>3.1476528384279476E-3</v>
      </c>
      <c r="AJ240" s="31">
        <f>IF(ISERROR(AH240/$AH$243),"-",AH240/$AH$243)</f>
        <v>2.3835189642314168E-3</v>
      </c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</row>
    <row r="241" spans="1:106" ht="24.95" customHeight="1" outlineLevel="1" x14ac:dyDescent="0.25">
      <c r="A241" s="25">
        <v>2</v>
      </c>
      <c r="B241" s="25"/>
      <c r="C241" s="51"/>
      <c r="D241" s="52"/>
      <c r="E241" s="44"/>
      <c r="F241" s="44"/>
      <c r="G241" s="63"/>
      <c r="H241" s="54"/>
      <c r="I241" s="56"/>
      <c r="J241" s="28"/>
      <c r="K241" s="60"/>
      <c r="L241" s="57"/>
      <c r="M241" s="49"/>
      <c r="N241" s="61"/>
      <c r="O241" s="49"/>
      <c r="P241" s="62"/>
      <c r="Q241" s="62"/>
      <c r="R241" s="30"/>
      <c r="S241" s="30"/>
      <c r="T241" s="30"/>
      <c r="U241" s="19">
        <f>SUM(R241:T241)</f>
        <v>0</v>
      </c>
      <c r="V241" s="30"/>
      <c r="W241" s="30"/>
      <c r="X241" s="30"/>
      <c r="Y241" s="19">
        <f>SUM(V241:X241)</f>
        <v>0</v>
      </c>
      <c r="Z241" s="30"/>
      <c r="AA241" s="30"/>
      <c r="AB241" s="30"/>
      <c r="AC241" s="19">
        <f>SUM(Z241:AB241)</f>
        <v>0</v>
      </c>
      <c r="AD241" s="30"/>
      <c r="AE241" s="30">
        <v>0</v>
      </c>
      <c r="AF241" s="30">
        <v>0</v>
      </c>
      <c r="AG241" s="19">
        <f>SUM(AD241:AF241)</f>
        <v>0</v>
      </c>
      <c r="AH241" s="19">
        <f>SUM(U241,Y241,AC241,AG241)</f>
        <v>0</v>
      </c>
      <c r="AI241" s="31">
        <f>IF(ISERROR(AH241/J240),0,AH241/J240)</f>
        <v>0</v>
      </c>
      <c r="AJ241" s="31">
        <f>IF(ISERROR(AH241/$AH$243),"-",AH241/$AH$243)</f>
        <v>0</v>
      </c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</row>
    <row r="242" spans="1:106" s="39" customFormat="1" ht="24.95" customHeight="1" x14ac:dyDescent="0.25">
      <c r="A242" s="33" t="s">
        <v>75</v>
      </c>
      <c r="B242" s="33"/>
      <c r="C242" s="33"/>
      <c r="D242" s="33"/>
      <c r="E242" s="33"/>
      <c r="F242" s="33"/>
      <c r="G242" s="33"/>
      <c r="H242" s="33"/>
      <c r="I242" s="33"/>
      <c r="J242" s="34">
        <f>J239</f>
        <v>329760000</v>
      </c>
      <c r="K242" s="34">
        <f>SUM(K240:K240)</f>
        <v>1037970</v>
      </c>
      <c r="L242" s="35"/>
      <c r="M242" s="34">
        <f>SUM(M240:M240)</f>
        <v>0</v>
      </c>
      <c r="N242" s="34">
        <f>SUM(N240:N240)</f>
        <v>0</v>
      </c>
      <c r="O242" s="34">
        <f>SUM(O240:O240)</f>
        <v>0</v>
      </c>
      <c r="P242" s="36"/>
      <c r="Q242" s="37"/>
      <c r="R242" s="34">
        <f t="shared" ref="R242:AH242" si="72">SUM(R240:R240)</f>
        <v>0</v>
      </c>
      <c r="S242" s="34">
        <f t="shared" si="72"/>
        <v>0</v>
      </c>
      <c r="T242" s="34">
        <f t="shared" si="72"/>
        <v>1037970</v>
      </c>
      <c r="U242" s="34">
        <f t="shared" si="72"/>
        <v>1037970</v>
      </c>
      <c r="V242" s="34">
        <f t="shared" si="72"/>
        <v>0</v>
      </c>
      <c r="W242" s="34">
        <f t="shared" si="72"/>
        <v>0</v>
      </c>
      <c r="X242" s="34">
        <f t="shared" si="72"/>
        <v>0</v>
      </c>
      <c r="Y242" s="34">
        <f t="shared" si="72"/>
        <v>0</v>
      </c>
      <c r="Z242" s="34">
        <f t="shared" si="72"/>
        <v>0</v>
      </c>
      <c r="AA242" s="34">
        <f t="shared" si="72"/>
        <v>0</v>
      </c>
      <c r="AB242" s="34">
        <f t="shared" si="72"/>
        <v>0</v>
      </c>
      <c r="AC242" s="34">
        <f t="shared" si="72"/>
        <v>0</v>
      </c>
      <c r="AD242" s="34">
        <f t="shared" si="72"/>
        <v>0</v>
      </c>
      <c r="AE242" s="34">
        <f t="shared" si="72"/>
        <v>0</v>
      </c>
      <c r="AF242" s="34">
        <f t="shared" si="72"/>
        <v>0</v>
      </c>
      <c r="AG242" s="34">
        <f t="shared" si="72"/>
        <v>0</v>
      </c>
      <c r="AH242" s="34">
        <f t="shared" si="72"/>
        <v>1037970</v>
      </c>
      <c r="AI242" s="38">
        <f>IF(ISERROR(AH242/J242),0,AH242/J242)</f>
        <v>3.1476528384279476E-3</v>
      </c>
      <c r="AJ242" s="38">
        <f>IF(ISERROR(AH242/$AH$243),0,AH242/$AH$243)</f>
        <v>2.3835189642314168E-3</v>
      </c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</row>
    <row r="243" spans="1:106" s="67" customFormat="1" ht="44.25" customHeight="1" x14ac:dyDescent="0.25">
      <c r="A243" s="64" t="str">
        <f>"TOTAL ASIG."&amp;" "&amp;$A$5</f>
        <v>TOTAL ASIG. 24-03-341 "Sistema de Apoyo a la Selección de Beneficios Sociales"</v>
      </c>
      <c r="B243" s="64"/>
      <c r="C243" s="64"/>
      <c r="D243" s="64"/>
      <c r="E243" s="64"/>
      <c r="F243" s="64"/>
      <c r="G243" s="64"/>
      <c r="H243" s="64"/>
      <c r="I243" s="64"/>
      <c r="J243" s="65">
        <f>SUM(J11,J15,J19,J37,J77,J113,J146,J182,J186,J190,J194,J207,J223,J230,J234,J238,J242)</f>
        <v>5205430000</v>
      </c>
      <c r="K243" s="65">
        <f t="shared" ref="K243:AH243" si="73">SUM(K11,K15,K19,K37,K77,K113,K146,K182,K186,K190,K194,K207,K223,K230,K234,K238,K242)</f>
        <v>1788327970</v>
      </c>
      <c r="L243" s="65"/>
      <c r="M243" s="65">
        <f t="shared" si="73"/>
        <v>0</v>
      </c>
      <c r="N243" s="65">
        <f t="shared" si="73"/>
        <v>0</v>
      </c>
      <c r="O243" s="65">
        <f t="shared" si="73"/>
        <v>0</v>
      </c>
      <c r="P243" s="65">
        <f t="shared" si="73"/>
        <v>0</v>
      </c>
      <c r="Q243" s="65">
        <f t="shared" si="73"/>
        <v>0</v>
      </c>
      <c r="R243" s="65">
        <f t="shared" si="73"/>
        <v>0</v>
      </c>
      <c r="S243" s="65">
        <f t="shared" si="73"/>
        <v>0</v>
      </c>
      <c r="T243" s="65">
        <f t="shared" si="73"/>
        <v>435477970</v>
      </c>
      <c r="U243" s="65">
        <f t="shared" si="73"/>
        <v>435477970</v>
      </c>
      <c r="V243" s="65">
        <f t="shared" si="73"/>
        <v>0</v>
      </c>
      <c r="W243" s="65">
        <f t="shared" si="73"/>
        <v>0</v>
      </c>
      <c r="X243" s="65">
        <f t="shared" si="73"/>
        <v>0</v>
      </c>
      <c r="Y243" s="65">
        <f t="shared" si="73"/>
        <v>0</v>
      </c>
      <c r="Z243" s="65">
        <f t="shared" si="73"/>
        <v>0</v>
      </c>
      <c r="AA243" s="65">
        <f t="shared" si="73"/>
        <v>0</v>
      </c>
      <c r="AB243" s="65">
        <f t="shared" si="73"/>
        <v>0</v>
      </c>
      <c r="AC243" s="65">
        <f t="shared" si="73"/>
        <v>0</v>
      </c>
      <c r="AD243" s="65">
        <f t="shared" si="73"/>
        <v>0</v>
      </c>
      <c r="AE243" s="65">
        <f t="shared" si="73"/>
        <v>0</v>
      </c>
      <c r="AF243" s="65">
        <f t="shared" si="73"/>
        <v>0</v>
      </c>
      <c r="AG243" s="65">
        <f t="shared" si="73"/>
        <v>0</v>
      </c>
      <c r="AH243" s="65">
        <f t="shared" si="73"/>
        <v>435477970</v>
      </c>
      <c r="AI243" s="66">
        <f>IF(ISERROR(AH243/J243),0,AH243/J243)</f>
        <v>8.3658404781161211E-2</v>
      </c>
      <c r="AJ243" s="66">
        <f>IF(ISERROR(AH243/$AH$243),0,AH243/$AH$243)</f>
        <v>1</v>
      </c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</row>
    <row r="244" spans="1:106" x14ac:dyDescent="0.25">
      <c r="J244" s="69"/>
      <c r="R244" s="69"/>
      <c r="S244" s="69"/>
      <c r="T244" s="69"/>
      <c r="V244" s="69"/>
      <c r="W244" s="69"/>
      <c r="X244" s="69"/>
      <c r="Z244" s="69"/>
      <c r="AA244" s="69"/>
      <c r="AB244" s="69"/>
      <c r="AD244" s="69"/>
      <c r="AE244" s="69"/>
      <c r="AF244" s="69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</row>
    <row r="245" spans="1:106" x14ac:dyDescent="0.25">
      <c r="J245" s="69"/>
      <c r="R245" s="69"/>
      <c r="S245" s="69"/>
      <c r="T245" s="69"/>
      <c r="V245" s="69"/>
      <c r="W245" s="69"/>
      <c r="X245" s="69"/>
      <c r="Z245" s="69"/>
      <c r="AA245" s="69"/>
      <c r="AB245" s="69"/>
      <c r="AD245" s="69"/>
      <c r="AE245" s="69"/>
      <c r="AF245" s="69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</row>
    <row r="246" spans="1:106" x14ac:dyDescent="0.25">
      <c r="J246" s="69"/>
      <c r="R246" s="69"/>
      <c r="S246" s="69"/>
      <c r="T246" s="69"/>
      <c r="V246" s="69"/>
      <c r="W246" s="69"/>
      <c r="X246" s="69"/>
      <c r="Z246" s="69"/>
      <c r="AA246" s="69"/>
      <c r="AB246" s="69"/>
      <c r="AD246" s="69"/>
      <c r="AE246" s="69"/>
      <c r="AF246" s="69"/>
    </row>
    <row r="247" spans="1:106" x14ac:dyDescent="0.25">
      <c r="J247" s="69"/>
      <c r="R247" s="69"/>
      <c r="S247" s="69"/>
      <c r="T247" s="69"/>
      <c r="V247" s="69"/>
      <c r="W247" s="69"/>
      <c r="X247" s="69"/>
      <c r="Z247" s="69"/>
      <c r="AA247" s="69"/>
      <c r="AB247" s="69"/>
      <c r="AD247" s="69"/>
      <c r="AE247" s="69"/>
      <c r="AF247" s="69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</row>
    <row r="248" spans="1:106" x14ac:dyDescent="0.25">
      <c r="J248" s="69"/>
      <c r="R248" s="69"/>
      <c r="S248" s="69"/>
      <c r="T248" s="69"/>
      <c r="V248" s="69"/>
      <c r="W248" s="69"/>
      <c r="X248" s="69"/>
      <c r="Z248" s="69"/>
      <c r="AA248" s="69"/>
      <c r="AB248" s="69"/>
      <c r="AD248" s="69"/>
      <c r="AE248" s="69"/>
      <c r="AF248" s="69"/>
    </row>
    <row r="249" spans="1:106" x14ac:dyDescent="0.25">
      <c r="J249" s="69"/>
      <c r="R249" s="69"/>
      <c r="S249" s="69"/>
      <c r="T249" s="69"/>
      <c r="V249" s="69"/>
      <c r="W249" s="69"/>
      <c r="X249" s="69"/>
      <c r="Z249" s="69"/>
      <c r="AA249" s="69"/>
      <c r="AB249" s="69"/>
      <c r="AD249" s="69"/>
      <c r="AE249" s="69"/>
      <c r="AF249" s="69"/>
    </row>
    <row r="250" spans="1:106" x14ac:dyDescent="0.25">
      <c r="J250" s="69"/>
      <c r="R250" s="69"/>
      <c r="S250" s="69"/>
      <c r="T250" s="69"/>
      <c r="V250" s="69"/>
      <c r="W250" s="69"/>
      <c r="X250" s="69"/>
      <c r="Z250" s="69"/>
      <c r="AA250" s="69"/>
      <c r="AB250" s="69"/>
      <c r="AD250" s="69"/>
      <c r="AE250" s="69"/>
      <c r="AF250" s="69"/>
    </row>
    <row r="251" spans="1:106" x14ac:dyDescent="0.25">
      <c r="J251" s="69"/>
      <c r="R251" s="69"/>
      <c r="S251" s="69"/>
      <c r="T251" s="69"/>
      <c r="V251" s="69"/>
      <c r="W251" s="69"/>
      <c r="X251" s="69"/>
      <c r="Z251" s="69"/>
      <c r="AA251" s="69"/>
      <c r="AB251" s="69"/>
      <c r="AD251" s="69"/>
      <c r="AE251" s="69"/>
      <c r="AF251" s="69"/>
    </row>
    <row r="252" spans="1:106" x14ac:dyDescent="0.25">
      <c r="A252" s="6"/>
      <c r="J252" s="69"/>
      <c r="R252" s="69"/>
      <c r="S252" s="69"/>
      <c r="T252" s="69"/>
      <c r="V252" s="69"/>
      <c r="W252" s="69"/>
      <c r="X252" s="69"/>
      <c r="Z252" s="69"/>
      <c r="AA252" s="69"/>
      <c r="AB252" s="69"/>
      <c r="AD252" s="69"/>
      <c r="AE252" s="69"/>
      <c r="AF252" s="69"/>
    </row>
    <row r="253" spans="1:106" x14ac:dyDescent="0.25">
      <c r="A253" s="6"/>
      <c r="J253" s="69"/>
      <c r="R253" s="69"/>
      <c r="S253" s="69"/>
      <c r="T253" s="69"/>
      <c r="V253" s="69"/>
      <c r="W253" s="69"/>
      <c r="X253" s="69"/>
      <c r="Z253" s="69"/>
      <c r="AA253" s="69"/>
      <c r="AB253" s="69"/>
      <c r="AD253" s="69"/>
      <c r="AE253" s="69"/>
      <c r="AF253" s="69"/>
    </row>
    <row r="254" spans="1:106" x14ac:dyDescent="0.25">
      <c r="A254" s="6"/>
      <c r="J254" s="69"/>
      <c r="R254" s="69"/>
      <c r="S254" s="69"/>
      <c r="T254" s="69"/>
      <c r="V254" s="69"/>
      <c r="W254" s="69"/>
      <c r="X254" s="69"/>
      <c r="Z254" s="69"/>
      <c r="AA254" s="69"/>
      <c r="AB254" s="69"/>
      <c r="AD254" s="69"/>
      <c r="AE254" s="69"/>
      <c r="AF254" s="69"/>
    </row>
    <row r="255" spans="1:106" x14ac:dyDescent="0.25">
      <c r="A255" s="6"/>
      <c r="J255" s="69"/>
      <c r="R255" s="69"/>
      <c r="S255" s="69"/>
      <c r="T255" s="69"/>
      <c r="V255" s="69"/>
      <c r="W255" s="69"/>
      <c r="X255" s="69"/>
      <c r="Z255" s="69"/>
      <c r="AA255" s="69"/>
      <c r="AB255" s="69"/>
      <c r="AD255" s="69"/>
      <c r="AE255" s="69"/>
      <c r="AF255" s="69"/>
    </row>
    <row r="256" spans="1:106" x14ac:dyDescent="0.25">
      <c r="A256" s="6"/>
      <c r="J256" s="69"/>
      <c r="R256" s="69"/>
      <c r="S256" s="69"/>
      <c r="T256" s="69"/>
      <c r="V256" s="69"/>
      <c r="W256" s="69"/>
      <c r="X256" s="69"/>
      <c r="Z256" s="69"/>
      <c r="AA256" s="69"/>
      <c r="AB256" s="69"/>
      <c r="AD256" s="69"/>
      <c r="AE256" s="69"/>
      <c r="AF256" s="69"/>
    </row>
    <row r="257" spans="1:32" x14ac:dyDescent="0.25">
      <c r="A257" s="6"/>
      <c r="J257" s="69"/>
      <c r="R257" s="69"/>
      <c r="S257" s="69"/>
      <c r="T257" s="69"/>
      <c r="V257" s="69"/>
      <c r="W257" s="69"/>
      <c r="X257" s="69"/>
      <c r="Z257" s="69"/>
      <c r="AA257" s="69"/>
      <c r="AB257" s="69"/>
      <c r="AD257" s="69"/>
      <c r="AE257" s="69"/>
      <c r="AF257" s="69"/>
    </row>
    <row r="258" spans="1:32" x14ac:dyDescent="0.25">
      <c r="A258" s="6"/>
      <c r="J258" s="69"/>
      <c r="R258" s="69"/>
      <c r="S258" s="69"/>
      <c r="T258" s="69"/>
      <c r="V258" s="69"/>
      <c r="W258" s="69"/>
      <c r="X258" s="69"/>
      <c r="Z258" s="69"/>
      <c r="AA258" s="69"/>
      <c r="AB258" s="69"/>
      <c r="AD258" s="69"/>
      <c r="AE258" s="69"/>
      <c r="AF258" s="69"/>
    </row>
    <row r="259" spans="1:32" x14ac:dyDescent="0.25">
      <c r="A259" s="6"/>
      <c r="J259" s="69"/>
      <c r="R259" s="69"/>
      <c r="S259" s="69"/>
      <c r="T259" s="69"/>
      <c r="V259" s="69"/>
      <c r="W259" s="69"/>
      <c r="X259" s="69"/>
      <c r="Z259" s="69"/>
      <c r="AA259" s="69"/>
      <c r="AB259" s="69"/>
      <c r="AD259" s="69"/>
      <c r="AE259" s="69"/>
      <c r="AF259" s="69"/>
    </row>
    <row r="260" spans="1:32" x14ac:dyDescent="0.25">
      <c r="A260" s="6"/>
      <c r="J260" s="69"/>
      <c r="R260" s="69"/>
      <c r="S260" s="69"/>
      <c r="T260" s="69"/>
      <c r="V260" s="69"/>
      <c r="W260" s="69"/>
      <c r="X260" s="69"/>
      <c r="Z260" s="69"/>
      <c r="AA260" s="69"/>
      <c r="AB260" s="69"/>
      <c r="AD260" s="69"/>
      <c r="AE260" s="69"/>
      <c r="AF260" s="69"/>
    </row>
    <row r="262" spans="1:32" x14ac:dyDescent="0.25">
      <c r="E262" s="73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L6:L7"/>
    <mergeCell ref="A6:A7"/>
    <mergeCell ref="B6:B7"/>
    <mergeCell ref="D6:D7"/>
    <mergeCell ref="E6:E7"/>
    <mergeCell ref="F6:F7"/>
    <mergeCell ref="A37:I37"/>
    <mergeCell ref="G6:G7"/>
    <mergeCell ref="H6:I6"/>
    <mergeCell ref="J6:J7"/>
    <mergeCell ref="K6:K7"/>
    <mergeCell ref="A190:I190"/>
    <mergeCell ref="M6:O6"/>
    <mergeCell ref="A191:E191"/>
    <mergeCell ref="A207:I207"/>
    <mergeCell ref="A208:E208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36"/>
    <mergeCell ref="J236:J237"/>
    <mergeCell ref="A194:I194"/>
    <mergeCell ref="A195:E195"/>
    <mergeCell ref="A243:I243"/>
    <mergeCell ref="A231:E231"/>
    <mergeCell ref="J232:J233"/>
    <mergeCell ref="A234:I234"/>
    <mergeCell ref="A238:I238"/>
    <mergeCell ref="A239:E239"/>
    <mergeCell ref="J239:J241"/>
    <mergeCell ref="A242:I242"/>
    <mergeCell ref="A223:I223"/>
    <mergeCell ref="A224:E224"/>
    <mergeCell ref="J225:J229"/>
    <mergeCell ref="A230:I230"/>
    <mergeCell ref="A38:E38"/>
    <mergeCell ref="J39:J76"/>
    <mergeCell ref="A77:I77"/>
    <mergeCell ref="A78:E78"/>
    <mergeCell ref="J79:J112"/>
    <mergeCell ref="A235:E235"/>
    <mergeCell ref="A113:I113"/>
    <mergeCell ref="A114:E114"/>
    <mergeCell ref="J115:J145"/>
    <mergeCell ref="A146:I146"/>
    <mergeCell ref="A147:E147"/>
    <mergeCell ref="J148:J181"/>
    <mergeCell ref="J184:J185"/>
    <mergeCell ref="J188:J189"/>
    <mergeCell ref="J192:J193"/>
    <mergeCell ref="J196:J206"/>
    <mergeCell ref="J209:J222"/>
    <mergeCell ref="A182:I182"/>
    <mergeCell ref="A183:E183"/>
    <mergeCell ref="A186:I186"/>
    <mergeCell ref="A187:E187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73AB9018-2193-4320-A857-45FEEA5D751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12DBD2E-302A-48EC-A883-509E6136FC94}">
      <formula1>42005</formula1>
    </dataValidation>
    <dataValidation type="date" operator="greaterThan" allowBlank="1" showInputMessage="1" showErrorMessage="1" errorTitle="Error en Ingresos de Fechas" error="La fecha debe corresponder al Año 2014." sqref="D236:D237 D209:D222 D148:D181 D189 D115:D145 D21:D36 D232:D233 D13:D14 D9:D10 D17:D18 D79:D112 D185 D192:D193 D196:D206 D225:D229" xr:uid="{C99B1FDB-A5AB-450E-AE7C-7D11446D174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36:I237 H209:I222 H148:I181 H189:I189 H115:I145 H21:I36 H232:I233 H13:I14 H10:I10 H17:I18 H79:I112 H185:I185 H192:I193 H196:I206 H225:I229" xr:uid="{80E51BF5-42DB-415B-95CC-120BD01D1D9B}">
      <formula1>42005</formula1>
    </dataValidation>
    <dataValidation allowBlank="1" showInputMessage="1" showErrorMessage="1" errorTitle="Sólo números" error="Sólo ingresar números sin letras_x000a_" sqref="O235:O237 O208:O222 O147:O181 O187:O189 O114:O145 O38:O76 O231:O233 O12:O14 O8:O10 O16:O18 O20:O36 O78:O112 O183:O185 O191:O193 P192 O195:O206 O239:O241 O224:O229" xr:uid="{620A7E16-4815-4F1A-8F20-70DE3E9E1656}"/>
    <dataValidation type="textLength" operator="lessThanOrEqual" allowBlank="1" showInputMessage="1" showErrorMessage="1" errorTitle="MÁXIMO DE CARACTERES SOBREPASADO" error="Sólo 255 caracteres por celdas" sqref="P236:Q237 C209:C222 L148:L181 L189 C189 E188:G189 N188 P188:Q189 F145:G145 F76:G76 E9:E10 P13:Q14 L13:L14 E13:G14 C13:C14 C9:C10 L9:L10 P9:Q10 L232:L233 C17:C18 E17:G18 L17:L18 P17:Q18 F36:G36 F112:G112 E184:G185 L185 C185 N184 P184:Q185 P193:Q193 C192:C193 E192:G193 L192:L193 Q192 L196:L206 C236:C237 E236:G237 L236:L237 N240:N241 E240:G241 P240:Q241 P232:Q233 C232:C233 E232:G233 C21:C36 L21:L36 P21:Q36 E21:E36 N39:N76 P39:Q76 E39:E76 C79:C112 P79:Q112 L39:L75 E79:E112 P115:Q145 L79:L112 L115:L145 C115:C145 E115:E145 C148:C181 P148:Q181 F181:G181 E148:E181 C196:C206 P196:Q206 F206:G206 E196:E206 P209:Q222 L209:L222 F221:G222 E209:E222 C225:C229 P225:Q229 L225:L229 E225:E229" xr:uid="{6F73ED66-0963-4FE8-B669-8DF2526D9CDC}">
      <formula1>255</formula1>
    </dataValidation>
    <dataValidation type="textLength" operator="lessThanOrEqual" allowBlank="1" showInputMessage="1" showErrorMessage="1" sqref="K236:K237 T209:T220 K148:K181 K188 K115:K145 T50 K232:K233 K13:K14 K9:K10 K17:K18 T31 T79:T111 K184:K185 K192:K193 T201 K240:K241 K21:K36 T35 T33 T21 K39:K76 K79:K112 K196:K206 K209:K222 K225:K229 T225:T226" xr:uid="{1B2142EF-4335-4B97-AAE5-2E4434E9CC33}">
      <formula1>255</formula1>
    </dataValidation>
    <dataValidation type="decimal" allowBlank="1" showInputMessage="1" showErrorMessage="1" errorTitle="Sólo números" error="Sólo ingresar números sin letras_x000a_" sqref="M236:N237 T221:T222 M148:N181 M188 R188:T189 Z188:AB189 AD188:AF189 V188:X189 M189:N189 V115:X145 T51:T76 R232:T233 R13:T14 Z13:AB14 AD13:AF14 V13:X14 M13:N14 Z9:AB10 AD9:AF10 R9:T10 V9:X10 M9:N10 M17:N18 V17:X18 Z17:AB18 AD17:AF18 R17:T18 T32 T112 M185:N185 AD184:AF185 V184:X185 Z184:AB185 R184:T185 M184 V192:X193 Z192:AB193 AD192:AF193 R192:T193 M192:N193 T202:T206 V236:X237 Z236:AB237 AD236:AF237 R236:T237 M240:M241 V240:X241 Z240:AB241 R240:T241 AD240:AF241 M232:N233 V232:X233 Z232:AB233 AD232:AF233 M21:N36 V21:X36 Z21:AB36 AD21:AF36 R21:S36 T36 T34 T22:T30 AD39:AF76 M39:M76 Z39:AB76 V39:X76 R39:S76 T39:T49 V79:X112 Z79:AB112 AD79:AF112 M79:N112 R79:S112 M115:N145 R115:T145 AD115:AF145 Z115:AB145 V148:X181 Z148:AB181 AD148:AF181 R148:T181 V196:X206 Z196:AB206 AD196:AF206 M196:N206 R196:S206 T196:T200 M209:N222 V209:X222 AD209:AF222 Z209:AB222 R209:S222 V225:X229 Z225:AB229 AD225:AF229 M225:N229 R225:S229 T227:T229" xr:uid="{5945CD0C-7E12-4D53-9D2B-D8F20FCA4B4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2" zoomScale="80" zoomScaleNormal="80" workbookViewId="0">
      <selection activeCell="V20" sqref="V20"/>
    </sheetView>
  </sheetViews>
  <sheetFormatPr baseColWidth="10" defaultColWidth="11.42578125" defaultRowHeight="11.25" outlineLevelCol="1" x14ac:dyDescent="0.25"/>
  <cols>
    <col min="1" max="1" width="30.7109375" style="68" customWidth="1"/>
    <col min="2" max="2" width="16.28515625" style="71" bestFit="1" customWidth="1"/>
    <col min="3" max="3" width="15.85546875" style="68" bestFit="1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1.5703125" style="71" customWidth="1" outlineLevel="1"/>
    <col min="8" max="8" width="10.7109375" style="71" customWidth="1" outlineLevel="1"/>
    <col min="9" max="9" width="13.7109375" style="71" customWidth="1" outlineLevel="1"/>
    <col min="10" max="10" width="13.7109375" style="71" customWidth="1"/>
    <col min="11" max="11" width="14.5703125" style="71" hidden="1" customWidth="1" outlineLevel="1"/>
    <col min="12" max="13" width="15.7109375" style="71" hidden="1" customWidth="1" outlineLevel="1"/>
    <col min="14" max="14" width="15.7109375" style="71" customWidth="1" collapsed="1"/>
    <col min="15" max="17" width="15.7109375" style="71" hidden="1" customWidth="1" outlineLevel="1"/>
    <col min="18" max="18" width="15.710937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3.85546875" style="71" customWidth="1" collapsed="1"/>
    <col min="23" max="23" width="13.42578125" style="71" customWidth="1"/>
    <col min="24" max="24" width="15.7109375" style="89" customWidth="1"/>
    <col min="25" max="25" width="16.57031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81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customHeight="1" x14ac:dyDescent="0.25">
      <c r="A8" s="83" t="s">
        <v>44</v>
      </c>
      <c r="B8" s="59">
        <f>+'24-03-341 Ind. RSH'!J11</f>
        <v>90870000</v>
      </c>
      <c r="C8" s="59">
        <f>+'24-03-341 Ind. RSH'!K11</f>
        <v>8090000</v>
      </c>
      <c r="D8" s="59">
        <f>+'24-03-341 Ind. RSH'!L11</f>
        <v>0</v>
      </c>
      <c r="E8" s="59">
        <f>+'24-03-341 Ind. RSH'!M11</f>
        <v>0</v>
      </c>
      <c r="F8" s="59">
        <f>+'24-03-341 Ind. RSH'!N11</f>
        <v>0</v>
      </c>
      <c r="G8" s="59">
        <f>+'24-03-341 Ind. RSH'!R11</f>
        <v>0</v>
      </c>
      <c r="H8" s="59">
        <f>+'24-03-341 Ind. RSH'!S11</f>
        <v>0</v>
      </c>
      <c r="I8" s="59">
        <f>+'24-03-341 Ind. RSH'!T11</f>
        <v>8090000</v>
      </c>
      <c r="J8" s="59">
        <f>+'24-03-341 Ind. RSH'!U11</f>
        <v>8090000</v>
      </c>
      <c r="K8" s="59">
        <f>+'24-03-341 Ind. RSH'!V11</f>
        <v>0</v>
      </c>
      <c r="L8" s="59">
        <f>+'24-03-341 Ind. RSH'!W11</f>
        <v>0</v>
      </c>
      <c r="M8" s="59">
        <f>+'24-03-341 Ind. RSH'!X11</f>
        <v>0</v>
      </c>
      <c r="N8" s="59">
        <f>+'24-03-341 Ind. RSH'!Y11</f>
        <v>0</v>
      </c>
      <c r="O8" s="59">
        <f>+'24-03-341 Ind. RSH'!Z11</f>
        <v>0</v>
      </c>
      <c r="P8" s="59">
        <f>+'24-03-341 Ind. RSH'!AA11</f>
        <v>0</v>
      </c>
      <c r="Q8" s="59">
        <f>+'24-03-341 Ind. RSH'!AB11</f>
        <v>0</v>
      </c>
      <c r="R8" s="59">
        <f>+'24-03-341 Ind. RSH'!AC11</f>
        <v>0</v>
      </c>
      <c r="S8" s="59">
        <f>+'24-03-341 Ind. RSH'!AD11</f>
        <v>0</v>
      </c>
      <c r="T8" s="59">
        <f>+'24-03-341 Ind. RSH'!AE11</f>
        <v>0</v>
      </c>
      <c r="U8" s="59">
        <f>+'24-03-341 Ind. RSH'!AF11</f>
        <v>0</v>
      </c>
      <c r="V8" s="59">
        <f>+'24-03-341 Ind. RSH'!AG11</f>
        <v>0</v>
      </c>
      <c r="W8" s="59">
        <f>+'24-03-341 Ind. RSH'!AH11</f>
        <v>8090000</v>
      </c>
      <c r="X8" s="84">
        <f>+'24-03-341 Ind. RSH'!AI11</f>
        <v>8.9028282161329367E-2</v>
      </c>
      <c r="Y8" s="84">
        <f>+'24-03-341 Ind. RSH'!AJ11</f>
        <v>1.8577288766180297E-2</v>
      </c>
    </row>
    <row r="9" spans="1:25" ht="24.75" customHeight="1" x14ac:dyDescent="0.25">
      <c r="A9" s="83" t="s">
        <v>46</v>
      </c>
      <c r="B9" s="59">
        <f>+'24-03-341 Ind. RSH'!J15</f>
        <v>122290000</v>
      </c>
      <c r="C9" s="59">
        <f>+'24-03-341 Ind. RSH'!K15</f>
        <v>0</v>
      </c>
      <c r="D9" s="59">
        <f>+'24-03-341 Ind. RSH'!M15</f>
        <v>0</v>
      </c>
      <c r="E9" s="59">
        <f>+'24-03-341 Ind. RSH'!N15</f>
        <v>0</v>
      </c>
      <c r="F9" s="59">
        <f>+'24-03-341 Ind. RSH'!O15</f>
        <v>0</v>
      </c>
      <c r="G9" s="59">
        <f>+'24-03-341 Ind. RSH'!R15</f>
        <v>0</v>
      </c>
      <c r="H9" s="59">
        <f>+'24-03-341 Ind. RSH'!S15</f>
        <v>0</v>
      </c>
      <c r="I9" s="59">
        <f>+'24-03-341 Ind. RSH'!T15</f>
        <v>0</v>
      </c>
      <c r="J9" s="59">
        <f>+'24-03-341 Ind. RSH'!U15</f>
        <v>0</v>
      </c>
      <c r="K9" s="59">
        <f>+'24-03-341 Ind. RSH'!V15</f>
        <v>0</v>
      </c>
      <c r="L9" s="59">
        <f>+'24-03-341 Ind. RSH'!W15</f>
        <v>0</v>
      </c>
      <c r="M9" s="59">
        <f>+'24-03-341 Ind. RSH'!X15</f>
        <v>0</v>
      </c>
      <c r="N9" s="59">
        <f>+'24-03-341 Ind. RSH'!Y15</f>
        <v>0</v>
      </c>
      <c r="O9" s="59">
        <f>+'24-03-341 Ind. RSH'!Z15</f>
        <v>0</v>
      </c>
      <c r="P9" s="59">
        <f>+'24-03-341 Ind. RSH'!AA15</f>
        <v>0</v>
      </c>
      <c r="Q9" s="59">
        <f>+'24-03-341 Ind. RSH'!AB15</f>
        <v>0</v>
      </c>
      <c r="R9" s="59">
        <f>+'24-03-341 Ind. RSH'!AC15</f>
        <v>0</v>
      </c>
      <c r="S9" s="59">
        <f>+'24-03-341 Ind. RSH'!AD15</f>
        <v>0</v>
      </c>
      <c r="T9" s="59">
        <f>+'24-03-341 Ind. RSH'!AE15</f>
        <v>0</v>
      </c>
      <c r="U9" s="59">
        <f>+'24-03-341 Ind. RSH'!AF15</f>
        <v>0</v>
      </c>
      <c r="V9" s="59">
        <f>+'24-03-341 Ind. RSH'!AG15</f>
        <v>0</v>
      </c>
      <c r="W9" s="59">
        <f>+'24-03-341 Ind. RSH'!AH15</f>
        <v>0</v>
      </c>
      <c r="X9" s="84">
        <f>+'24-03-341 Ind. RSH'!AI15</f>
        <v>0</v>
      </c>
      <c r="Y9" s="84">
        <f>+'24-03-341 Ind. RSH'!AJ15</f>
        <v>0</v>
      </c>
    </row>
    <row r="10" spans="1:25" ht="24.75" customHeight="1" x14ac:dyDescent="0.25">
      <c r="A10" s="83" t="s">
        <v>48</v>
      </c>
      <c r="B10" s="59">
        <f>+'24-03-341 Ind. RSH'!J19</f>
        <v>128540000</v>
      </c>
      <c r="C10" s="59">
        <f>+'24-03-341 Ind. RSH'!K19</f>
        <v>0</v>
      </c>
      <c r="D10" s="59">
        <f>+'24-03-341 Ind. RSH'!M19</f>
        <v>0</v>
      </c>
      <c r="E10" s="59">
        <f>+'24-03-341 Ind. RSH'!N19</f>
        <v>0</v>
      </c>
      <c r="F10" s="59">
        <f>+'24-03-341 Ind. RSH'!O19</f>
        <v>0</v>
      </c>
      <c r="G10" s="59">
        <f>+'24-03-341 Ind. RSH'!R19</f>
        <v>0</v>
      </c>
      <c r="H10" s="59">
        <f>+'24-03-341 Ind. RSH'!S19</f>
        <v>0</v>
      </c>
      <c r="I10" s="59">
        <f>+'24-03-341 Ind. RSH'!T19</f>
        <v>0</v>
      </c>
      <c r="J10" s="59">
        <f>+'24-03-341 Ind. RSH'!U19</f>
        <v>0</v>
      </c>
      <c r="K10" s="59">
        <f>+'24-03-341 Ind. RSH'!V19</f>
        <v>0</v>
      </c>
      <c r="L10" s="59">
        <f>+'24-03-341 Ind. RSH'!W19</f>
        <v>0</v>
      </c>
      <c r="M10" s="59">
        <f>+'24-03-341 Ind. RSH'!X19</f>
        <v>0</v>
      </c>
      <c r="N10" s="59">
        <f>+'24-03-341 Ind. RSH'!Y19</f>
        <v>0</v>
      </c>
      <c r="O10" s="59">
        <f>+'24-03-341 Ind. RSH'!Z19</f>
        <v>0</v>
      </c>
      <c r="P10" s="59">
        <f>+'24-03-341 Ind. RSH'!AA19</f>
        <v>0</v>
      </c>
      <c r="Q10" s="59">
        <f>+'24-03-341 Ind. RSH'!AB19</f>
        <v>0</v>
      </c>
      <c r="R10" s="59">
        <f>+'24-03-341 Ind. RSH'!AC19</f>
        <v>0</v>
      </c>
      <c r="S10" s="59">
        <f>+'24-03-341 Ind. RSH'!AD19</f>
        <v>0</v>
      </c>
      <c r="T10" s="59">
        <f>+'24-03-341 Ind. RSH'!AE19</f>
        <v>0</v>
      </c>
      <c r="U10" s="59">
        <f>+'24-03-341 Ind. RSH'!AF19</f>
        <v>0</v>
      </c>
      <c r="V10" s="59">
        <f>+'24-03-341 Ind. RSH'!AG19</f>
        <v>0</v>
      </c>
      <c r="W10" s="59">
        <f>+'24-03-341 Ind. RSH'!AH19</f>
        <v>0</v>
      </c>
      <c r="X10" s="84">
        <f>+'24-03-341 Ind. RSH'!AI19</f>
        <v>0</v>
      </c>
      <c r="Y10" s="84">
        <f>+'24-03-341 Ind. RSH'!AJ19</f>
        <v>0</v>
      </c>
    </row>
    <row r="11" spans="1:25" ht="24.75" customHeight="1" x14ac:dyDescent="0.25">
      <c r="A11" s="83" t="s">
        <v>50</v>
      </c>
      <c r="B11" s="59">
        <f>+'24-03-341 Ind. RSH'!J37</f>
        <v>254780000</v>
      </c>
      <c r="C11" s="59">
        <f>+'24-03-341 Ind. RSH'!K37</f>
        <v>254780000</v>
      </c>
      <c r="D11" s="59">
        <f>+'24-03-341 Ind. RSH'!M37</f>
        <v>0</v>
      </c>
      <c r="E11" s="59">
        <f>+'24-03-341 Ind. RSH'!N37</f>
        <v>0</v>
      </c>
      <c r="F11" s="59">
        <f>+'24-03-341 Ind. RSH'!O37</f>
        <v>0</v>
      </c>
      <c r="G11" s="59">
        <f>+'24-03-341 Ind. RSH'!R37</f>
        <v>0</v>
      </c>
      <c r="H11" s="59">
        <f>+'24-03-341 Ind. RSH'!S37</f>
        <v>0</v>
      </c>
      <c r="I11" s="59">
        <f>+'24-03-341 Ind. RSH'!T37</f>
        <v>28950000</v>
      </c>
      <c r="J11" s="59">
        <f>+'24-03-341 Ind. RSH'!U37</f>
        <v>28950000</v>
      </c>
      <c r="K11" s="59">
        <f>+'24-03-341 Ind. RSH'!V37</f>
        <v>0</v>
      </c>
      <c r="L11" s="59">
        <f>+'24-03-341 Ind. RSH'!W37</f>
        <v>0</v>
      </c>
      <c r="M11" s="59">
        <f>+'24-03-341 Ind. RSH'!X37</f>
        <v>0</v>
      </c>
      <c r="N11" s="59">
        <f>+'24-03-341 Ind. RSH'!Y37</f>
        <v>0</v>
      </c>
      <c r="O11" s="59">
        <f>+'24-03-341 Ind. RSH'!Z37</f>
        <v>0</v>
      </c>
      <c r="P11" s="59">
        <f>+'24-03-341 Ind. RSH'!AA37</f>
        <v>0</v>
      </c>
      <c r="Q11" s="59">
        <f>+'24-03-341 Ind. RSH'!AB37</f>
        <v>0</v>
      </c>
      <c r="R11" s="59">
        <f>+'24-03-341 Ind. RSH'!AC37</f>
        <v>0</v>
      </c>
      <c r="S11" s="59">
        <f>+'24-03-341 Ind. RSH'!AD37</f>
        <v>0</v>
      </c>
      <c r="T11" s="59">
        <f>+'24-03-341 Ind. RSH'!AE37</f>
        <v>0</v>
      </c>
      <c r="U11" s="59">
        <f>+'24-03-341 Ind. RSH'!AF37</f>
        <v>0</v>
      </c>
      <c r="V11" s="59">
        <f>+'24-03-341 Ind. RSH'!AG37</f>
        <v>0</v>
      </c>
      <c r="W11" s="59">
        <f>+'24-03-341 Ind. RSH'!AH37</f>
        <v>28950000</v>
      </c>
      <c r="X11" s="84">
        <f>+'24-03-341 Ind. RSH'!AI37</f>
        <v>0.11362744328440223</v>
      </c>
      <c r="Y11" s="84">
        <f>+'24-03-341 Ind. RSH'!AJ37</f>
        <v>6.6478678588494391E-2</v>
      </c>
    </row>
    <row r="12" spans="1:25" ht="24.75" customHeight="1" x14ac:dyDescent="0.25">
      <c r="A12" s="83" t="s">
        <v>52</v>
      </c>
      <c r="B12" s="59">
        <f>+'24-03-341 Ind. RSH'!J77</f>
        <v>548530000</v>
      </c>
      <c r="C12" s="59">
        <f>+'24-03-341 Ind. RSH'!K77</f>
        <v>26710000</v>
      </c>
      <c r="D12" s="59">
        <f>+'24-03-341 Ind. RSH'!M77</f>
        <v>0</v>
      </c>
      <c r="E12" s="59">
        <f>+'24-03-341 Ind. RSH'!N77</f>
        <v>0</v>
      </c>
      <c r="F12" s="59">
        <f>+'24-03-341 Ind. RSH'!O77</f>
        <v>0</v>
      </c>
      <c r="G12" s="59">
        <f>+'24-03-341 Ind. RSH'!R77</f>
        <v>0</v>
      </c>
      <c r="H12" s="59">
        <f>+'24-03-341 Ind. RSH'!S77</f>
        <v>0</v>
      </c>
      <c r="I12" s="59">
        <f>+'24-03-341 Ind. RSH'!T77</f>
        <v>26710000</v>
      </c>
      <c r="J12" s="59">
        <f>+'24-03-341 Ind. RSH'!U77</f>
        <v>26710000</v>
      </c>
      <c r="K12" s="59">
        <f>+'24-03-341 Ind. RSH'!V77</f>
        <v>0</v>
      </c>
      <c r="L12" s="59">
        <f>+'24-03-341 Ind. RSH'!W77</f>
        <v>0</v>
      </c>
      <c r="M12" s="59">
        <f>+'24-03-341 Ind. RSH'!X77</f>
        <v>0</v>
      </c>
      <c r="N12" s="59">
        <f>+'24-03-341 Ind. RSH'!Y77</f>
        <v>0</v>
      </c>
      <c r="O12" s="59">
        <f>+'24-03-341 Ind. RSH'!Z77</f>
        <v>0</v>
      </c>
      <c r="P12" s="59">
        <f>+'24-03-341 Ind. RSH'!AA77</f>
        <v>0</v>
      </c>
      <c r="Q12" s="59">
        <f>+'24-03-341 Ind. RSH'!AB77</f>
        <v>0</v>
      </c>
      <c r="R12" s="59">
        <f>+'24-03-341 Ind. RSH'!AC77</f>
        <v>0</v>
      </c>
      <c r="S12" s="59">
        <f>+'24-03-341 Ind. RSH'!AD77</f>
        <v>0</v>
      </c>
      <c r="T12" s="59">
        <f>+'24-03-341 Ind. RSH'!AE77</f>
        <v>0</v>
      </c>
      <c r="U12" s="59">
        <f>+'24-03-341 Ind. RSH'!AF77</f>
        <v>0</v>
      </c>
      <c r="V12" s="59">
        <f>+'24-03-341 Ind. RSH'!AG77</f>
        <v>0</v>
      </c>
      <c r="W12" s="59">
        <f>+'24-03-341 Ind. RSH'!AH77</f>
        <v>26710000</v>
      </c>
      <c r="X12" s="84">
        <f>+'24-03-341 Ind. RSH'!AI77</f>
        <v>4.8693781561628353E-2</v>
      </c>
      <c r="Y12" s="84">
        <f>+'24-03-341 Ind. RSH'!AJ77</f>
        <v>6.1334905184755956E-2</v>
      </c>
    </row>
    <row r="13" spans="1:25" ht="24.75" customHeight="1" x14ac:dyDescent="0.25">
      <c r="A13" s="83" t="s">
        <v>54</v>
      </c>
      <c r="B13" s="59">
        <f>+'24-03-341 Ind. RSH'!J113</f>
        <v>340810000</v>
      </c>
      <c r="C13" s="59">
        <f>+'24-03-341 Ind. RSH'!K113</f>
        <v>340810000</v>
      </c>
      <c r="D13" s="59">
        <f>+'24-03-341 Ind. RSH'!M113</f>
        <v>0</v>
      </c>
      <c r="E13" s="59">
        <f>+'24-03-341 Ind. RSH'!N113</f>
        <v>0</v>
      </c>
      <c r="F13" s="59">
        <f>+'24-03-341 Ind. RSH'!O113</f>
        <v>0</v>
      </c>
      <c r="G13" s="59">
        <f>+'24-03-341 Ind. RSH'!R113</f>
        <v>0</v>
      </c>
      <c r="H13" s="59">
        <f>+'24-03-341 Ind. RSH'!S113</f>
        <v>0</v>
      </c>
      <c r="I13" s="59">
        <f>+'24-03-341 Ind. RSH'!T113</f>
        <v>102470000</v>
      </c>
      <c r="J13" s="59">
        <f>+'24-03-341 Ind. RSH'!U113</f>
        <v>102470000</v>
      </c>
      <c r="K13" s="59">
        <f>+'24-03-341 Ind. RSH'!V113</f>
        <v>0</v>
      </c>
      <c r="L13" s="59">
        <f>+'24-03-341 Ind. RSH'!W113</f>
        <v>0</v>
      </c>
      <c r="M13" s="59">
        <f>+'24-03-341 Ind. RSH'!X113</f>
        <v>0</v>
      </c>
      <c r="N13" s="59">
        <f>+'24-03-341 Ind. RSH'!Y113</f>
        <v>0</v>
      </c>
      <c r="O13" s="59">
        <f>+'24-03-341 Ind. RSH'!Z113</f>
        <v>0</v>
      </c>
      <c r="P13" s="59">
        <f>+'24-03-341 Ind. RSH'!AA113</f>
        <v>0</v>
      </c>
      <c r="Q13" s="59">
        <f>+'24-03-341 Ind. RSH'!AB113</f>
        <v>0</v>
      </c>
      <c r="R13" s="59">
        <f>+'24-03-341 Ind. RSH'!AC113</f>
        <v>0</v>
      </c>
      <c r="S13" s="59">
        <f>+'24-03-341 Ind. RSH'!AD113</f>
        <v>0</v>
      </c>
      <c r="T13" s="59">
        <f>+'24-03-341 Ind. RSH'!AE113</f>
        <v>0</v>
      </c>
      <c r="U13" s="59">
        <f>+'24-03-341 Ind. RSH'!AF113</f>
        <v>0</v>
      </c>
      <c r="V13" s="59">
        <f>+'24-03-341 Ind. RSH'!AG113</f>
        <v>0</v>
      </c>
      <c r="W13" s="59">
        <f>+'24-03-341 Ind. RSH'!AH113</f>
        <v>102470000</v>
      </c>
      <c r="X13" s="84">
        <f>+'24-03-341 Ind. RSH'!AI113</f>
        <v>0.3006660602681846</v>
      </c>
      <c r="Y13" s="84">
        <f>+'24-03-341 Ind. RSH'!AJ113</f>
        <v>0.23530466994690913</v>
      </c>
    </row>
    <row r="14" spans="1:25" ht="24.75" customHeight="1" x14ac:dyDescent="0.25">
      <c r="A14" s="83" t="s">
        <v>56</v>
      </c>
      <c r="B14" s="59">
        <f>+'24-03-341 Ind. RSH'!J146</f>
        <v>424210000</v>
      </c>
      <c r="C14" s="59">
        <f>+'24-03-341 Ind. RSH'!K146</f>
        <v>424210000</v>
      </c>
      <c r="D14" s="59">
        <f>+'24-03-341 Ind. RSH'!M146</f>
        <v>0</v>
      </c>
      <c r="E14" s="59">
        <f>+'24-03-341 Ind. RSH'!N146</f>
        <v>0</v>
      </c>
      <c r="F14" s="59">
        <f>+'24-03-341 Ind. RSH'!O146</f>
        <v>0</v>
      </c>
      <c r="G14" s="59">
        <f>+'24-03-341 Ind. RSH'!R146</f>
        <v>0</v>
      </c>
      <c r="H14" s="59">
        <f>+'24-03-341 Ind. RSH'!S146</f>
        <v>0</v>
      </c>
      <c r="I14" s="59">
        <f>+'24-03-341 Ind. RSH'!T146</f>
        <v>0</v>
      </c>
      <c r="J14" s="59">
        <f>+'24-03-341 Ind. RSH'!U146</f>
        <v>0</v>
      </c>
      <c r="K14" s="59">
        <f>+'24-03-341 Ind. RSH'!V146</f>
        <v>0</v>
      </c>
      <c r="L14" s="59">
        <f>+'24-03-341 Ind. RSH'!W146</f>
        <v>0</v>
      </c>
      <c r="M14" s="59">
        <f>+'24-03-341 Ind. RSH'!X146</f>
        <v>0</v>
      </c>
      <c r="N14" s="59">
        <f>+'24-03-341 Ind. RSH'!Y146</f>
        <v>0</v>
      </c>
      <c r="O14" s="59">
        <f>+'24-03-341 Ind. RSH'!Z146</f>
        <v>0</v>
      </c>
      <c r="P14" s="59">
        <f>+'24-03-341 Ind. RSH'!AA146</f>
        <v>0</v>
      </c>
      <c r="Q14" s="59">
        <f>+'24-03-341 Ind. RSH'!AB146</f>
        <v>0</v>
      </c>
      <c r="R14" s="59">
        <f>+'24-03-341 Ind. RSH'!AC146</f>
        <v>0</v>
      </c>
      <c r="S14" s="59">
        <f>+'24-03-341 Ind. RSH'!AD146</f>
        <v>0</v>
      </c>
      <c r="T14" s="59">
        <f>+'24-03-341 Ind. RSH'!AE146</f>
        <v>0</v>
      </c>
      <c r="U14" s="59">
        <f>+'24-03-341 Ind. RSH'!AF146</f>
        <v>0</v>
      </c>
      <c r="V14" s="59">
        <f>+'24-03-341 Ind. RSH'!AG146</f>
        <v>0</v>
      </c>
      <c r="W14" s="59">
        <f>+'24-03-341 Ind. RSH'!AH146</f>
        <v>0</v>
      </c>
      <c r="X14" s="84">
        <f>+'24-03-341 Ind. RSH'!AI146</f>
        <v>0</v>
      </c>
      <c r="Y14" s="84">
        <f>+'24-03-341 Ind. RSH'!AJ146</f>
        <v>0</v>
      </c>
    </row>
    <row r="15" spans="1:25" ht="24.75" customHeight="1" x14ac:dyDescent="0.25">
      <c r="A15" s="83" t="s">
        <v>58</v>
      </c>
      <c r="B15" s="59">
        <f>+'24-03-341 Ind. RSH'!J182</f>
        <v>492220000</v>
      </c>
      <c r="C15" s="59">
        <f>+'24-03-341 Ind. RSH'!K182</f>
        <v>464470000</v>
      </c>
      <c r="D15" s="59">
        <f>+'24-03-341 Ind. RSH'!M182</f>
        <v>0</v>
      </c>
      <c r="E15" s="59">
        <f>+'24-03-341 Ind. RSH'!N182</f>
        <v>0</v>
      </c>
      <c r="F15" s="59">
        <f>+'24-03-341 Ind. RSH'!O182</f>
        <v>0</v>
      </c>
      <c r="G15" s="59">
        <f>+'24-03-341 Ind. RSH'!R182</f>
        <v>0</v>
      </c>
      <c r="H15" s="59">
        <f>+'24-03-341 Ind. RSH'!S182</f>
        <v>0</v>
      </c>
      <c r="I15" s="59">
        <f>+'24-03-341 Ind. RSH'!T182</f>
        <v>0</v>
      </c>
      <c r="J15" s="59">
        <f>+'24-03-341 Ind. RSH'!U182</f>
        <v>0</v>
      </c>
      <c r="K15" s="59">
        <f>+'24-03-341 Ind. RSH'!V182</f>
        <v>0</v>
      </c>
      <c r="L15" s="59">
        <f>+'24-03-341 Ind. RSH'!W182</f>
        <v>0</v>
      </c>
      <c r="M15" s="59">
        <f>+'24-03-341 Ind. RSH'!X182</f>
        <v>0</v>
      </c>
      <c r="N15" s="59">
        <f>+'24-03-341 Ind. RSH'!Y182</f>
        <v>0</v>
      </c>
      <c r="O15" s="59">
        <f>+'24-03-341 Ind. RSH'!Z182</f>
        <v>0</v>
      </c>
      <c r="P15" s="59">
        <f>+'24-03-341 Ind. RSH'!AA182</f>
        <v>0</v>
      </c>
      <c r="Q15" s="59">
        <f>+'24-03-341 Ind. RSH'!AB182</f>
        <v>0</v>
      </c>
      <c r="R15" s="59">
        <f>+'24-03-341 Ind. RSH'!AC182</f>
        <v>0</v>
      </c>
      <c r="S15" s="59">
        <f>+'24-03-341 Ind. RSH'!AD182</f>
        <v>0</v>
      </c>
      <c r="T15" s="59">
        <f>+'24-03-341 Ind. RSH'!AE182</f>
        <v>0</v>
      </c>
      <c r="U15" s="59">
        <f>+'24-03-341 Ind. RSH'!AF182</f>
        <v>0</v>
      </c>
      <c r="V15" s="59">
        <f>+'24-03-341 Ind. RSH'!AG182</f>
        <v>0</v>
      </c>
      <c r="W15" s="59">
        <f>+'24-03-341 Ind. RSH'!AH182</f>
        <v>0</v>
      </c>
      <c r="X15" s="84">
        <f>+'24-03-341 Ind. RSH'!AI182</f>
        <v>0</v>
      </c>
      <c r="Y15" s="84">
        <f>+'24-03-341 Ind. RSH'!AJ182</f>
        <v>0</v>
      </c>
    </row>
    <row r="16" spans="1:25" ht="24.75" customHeight="1" x14ac:dyDescent="0.25">
      <c r="A16" s="83" t="s">
        <v>60</v>
      </c>
      <c r="B16" s="59">
        <f>+'24-03-341 Ind. RSH'!J186</f>
        <v>433960000</v>
      </c>
      <c r="C16" s="59">
        <f>+'24-03-341 Ind. RSH'!K186</f>
        <v>0</v>
      </c>
      <c r="D16" s="59">
        <f>+'24-03-341 Ind. RSH'!M186</f>
        <v>0</v>
      </c>
      <c r="E16" s="59">
        <f>+'24-03-341 Ind. RSH'!N186</f>
        <v>0</v>
      </c>
      <c r="F16" s="59">
        <f>+'24-03-341 Ind. RSH'!O186</f>
        <v>0</v>
      </c>
      <c r="G16" s="59">
        <f>+'24-03-341 Ind. RSH'!R186</f>
        <v>0</v>
      </c>
      <c r="H16" s="59">
        <f>+'24-03-341 Ind. RSH'!S186</f>
        <v>0</v>
      </c>
      <c r="I16" s="59">
        <f>+'24-03-341 Ind. RSH'!T186</f>
        <v>0</v>
      </c>
      <c r="J16" s="59">
        <f>+'24-03-341 Ind. RSH'!U186</f>
        <v>0</v>
      </c>
      <c r="K16" s="59">
        <f>+'24-03-341 Ind. RSH'!V186</f>
        <v>0</v>
      </c>
      <c r="L16" s="59">
        <f>+'24-03-341 Ind. RSH'!W186</f>
        <v>0</v>
      </c>
      <c r="M16" s="59">
        <f>+'24-03-341 Ind. RSH'!X186</f>
        <v>0</v>
      </c>
      <c r="N16" s="59">
        <f>+'24-03-341 Ind. RSH'!Y186</f>
        <v>0</v>
      </c>
      <c r="O16" s="59">
        <f>+'24-03-341 Ind. RSH'!Z186</f>
        <v>0</v>
      </c>
      <c r="P16" s="59">
        <f>+'24-03-341 Ind. RSH'!AA186</f>
        <v>0</v>
      </c>
      <c r="Q16" s="59">
        <f>+'24-03-341 Ind. RSH'!AB186</f>
        <v>0</v>
      </c>
      <c r="R16" s="59">
        <f>+'24-03-341 Ind. RSH'!AC186</f>
        <v>0</v>
      </c>
      <c r="S16" s="59">
        <f>+'24-03-341 Ind. RSH'!AD186</f>
        <v>0</v>
      </c>
      <c r="T16" s="59">
        <f>+'24-03-341 Ind. RSH'!AE186</f>
        <v>0</v>
      </c>
      <c r="U16" s="59">
        <f>+'24-03-341 Ind. RSH'!AF186</f>
        <v>0</v>
      </c>
      <c r="V16" s="59">
        <f>+'24-03-341 Ind. RSH'!AG186</f>
        <v>0</v>
      </c>
      <c r="W16" s="59">
        <f>+'24-03-341 Ind. RSH'!AH186</f>
        <v>0</v>
      </c>
      <c r="X16" s="84">
        <f>+'24-03-341 Ind. RSH'!AI186</f>
        <v>0</v>
      </c>
      <c r="Y16" s="84">
        <f>+'24-03-341 Ind. RSH'!AJ186</f>
        <v>0</v>
      </c>
    </row>
    <row r="17" spans="1:25" ht="24.75" customHeight="1" x14ac:dyDescent="0.25">
      <c r="A17" s="83" t="s">
        <v>62</v>
      </c>
      <c r="B17" s="59">
        <f>+'24-03-341 Ind. RSH'!J190</f>
        <v>234620000</v>
      </c>
      <c r="C17" s="59">
        <f>+'24-03-341 Ind. RSH'!K190</f>
        <v>0</v>
      </c>
      <c r="D17" s="59">
        <f>+'24-03-341 Ind. RSH'!M190</f>
        <v>0</v>
      </c>
      <c r="E17" s="59">
        <f>+'24-03-341 Ind. RSH'!N190</f>
        <v>0</v>
      </c>
      <c r="F17" s="59">
        <f>+'24-03-341 Ind. RSH'!O190</f>
        <v>0</v>
      </c>
      <c r="G17" s="59">
        <f>+'24-03-341 Ind. RSH'!R190</f>
        <v>0</v>
      </c>
      <c r="H17" s="59">
        <f>+'24-03-341 Ind. RSH'!S190</f>
        <v>0</v>
      </c>
      <c r="I17" s="59">
        <f>+'24-03-341 Ind. RSH'!T190</f>
        <v>0</v>
      </c>
      <c r="J17" s="59">
        <f>+'24-03-341 Ind. RSH'!U190</f>
        <v>0</v>
      </c>
      <c r="K17" s="59">
        <f>+'24-03-341 Ind. RSH'!V190</f>
        <v>0</v>
      </c>
      <c r="L17" s="59">
        <f>+'24-03-341 Ind. RSH'!W190</f>
        <v>0</v>
      </c>
      <c r="M17" s="59">
        <f>+'24-03-341 Ind. RSH'!X190</f>
        <v>0</v>
      </c>
      <c r="N17" s="59">
        <f>+'24-03-341 Ind. RSH'!Y190</f>
        <v>0</v>
      </c>
      <c r="O17" s="59">
        <f>+'24-03-341 Ind. RSH'!Z190</f>
        <v>0</v>
      </c>
      <c r="P17" s="59">
        <f>+'24-03-341 Ind. RSH'!AA190</f>
        <v>0</v>
      </c>
      <c r="Q17" s="59">
        <f>+'24-03-341 Ind. RSH'!AB190</f>
        <v>0</v>
      </c>
      <c r="R17" s="59">
        <f>+'24-03-341 Ind. RSH'!AC190</f>
        <v>0</v>
      </c>
      <c r="S17" s="59">
        <f>+'24-03-341 Ind. RSH'!AD190</f>
        <v>0</v>
      </c>
      <c r="T17" s="59">
        <f>+'24-03-341 Ind. RSH'!AE190</f>
        <v>0</v>
      </c>
      <c r="U17" s="59">
        <f>+'24-03-341 Ind. RSH'!AF190</f>
        <v>0</v>
      </c>
      <c r="V17" s="59">
        <f>+'24-03-341 Ind. RSH'!AG190</f>
        <v>0</v>
      </c>
      <c r="W17" s="59">
        <f>+'24-03-341 Ind. RSH'!AH190</f>
        <v>0</v>
      </c>
      <c r="X17" s="84">
        <f>+'24-03-341 Ind. RSH'!AI190</f>
        <v>0</v>
      </c>
      <c r="Y17" s="84">
        <f>+'24-03-341 Ind. RSH'!AJ187</f>
        <v>0</v>
      </c>
    </row>
    <row r="18" spans="1:25" ht="24.75" customHeight="1" x14ac:dyDescent="0.25">
      <c r="A18" s="83" t="s">
        <v>64</v>
      </c>
      <c r="B18" s="59">
        <f>+'24-03-341 Ind. RSH'!J194</f>
        <v>81190000</v>
      </c>
      <c r="C18" s="59">
        <f>+'24-03-341 Ind. RSH'!K194</f>
        <v>0</v>
      </c>
      <c r="D18" s="59">
        <f>+'24-03-341 Ind. RSH'!M194</f>
        <v>0</v>
      </c>
      <c r="E18" s="59">
        <f>+'24-03-341 Ind. RSH'!N194</f>
        <v>0</v>
      </c>
      <c r="F18" s="59">
        <f>+'24-03-341 Ind. RSH'!O194</f>
        <v>0</v>
      </c>
      <c r="G18" s="59">
        <f>+'24-03-341 Ind. RSH'!R194</f>
        <v>0</v>
      </c>
      <c r="H18" s="59">
        <f>+'24-03-341 Ind. RSH'!S194</f>
        <v>0</v>
      </c>
      <c r="I18" s="59">
        <f>+'24-03-341 Ind. RSH'!T194</f>
        <v>0</v>
      </c>
      <c r="J18" s="59">
        <f>+'24-03-341 Ind. RSH'!U194</f>
        <v>0</v>
      </c>
      <c r="K18" s="59">
        <f>+'24-03-341 Ind. RSH'!V194</f>
        <v>0</v>
      </c>
      <c r="L18" s="59">
        <f>+'24-03-341 Ind. RSH'!W194</f>
        <v>0</v>
      </c>
      <c r="M18" s="59">
        <f>+'24-03-341 Ind. RSH'!X194</f>
        <v>0</v>
      </c>
      <c r="N18" s="59">
        <f>+'24-03-341 Ind. RSH'!Y194</f>
        <v>0</v>
      </c>
      <c r="O18" s="59">
        <f>+'24-03-341 Ind. RSH'!Z194</f>
        <v>0</v>
      </c>
      <c r="P18" s="59">
        <f>+'24-03-341 Ind. RSH'!AA194</f>
        <v>0</v>
      </c>
      <c r="Q18" s="59">
        <f>+'24-03-341 Ind. RSH'!AB194</f>
        <v>0</v>
      </c>
      <c r="R18" s="59">
        <f>+'24-03-341 Ind. RSH'!AC194</f>
        <v>0</v>
      </c>
      <c r="S18" s="59">
        <f>+'24-03-341 Ind. RSH'!AD194</f>
        <v>0</v>
      </c>
      <c r="T18" s="59">
        <f>+'24-03-341 Ind. RSH'!AE194</f>
        <v>0</v>
      </c>
      <c r="U18" s="59">
        <f>+'24-03-341 Ind. RSH'!AF194</f>
        <v>0</v>
      </c>
      <c r="V18" s="59">
        <f>+'24-03-341 Ind. RSH'!AG194</f>
        <v>0</v>
      </c>
      <c r="W18" s="59">
        <f>+'24-03-341 Ind. RSH'!AH194</f>
        <v>0</v>
      </c>
      <c r="X18" s="84">
        <f>+'24-03-341 Ind. RSH'!AI194</f>
        <v>0</v>
      </c>
      <c r="Y18" s="84">
        <f>+'24-03-341 Ind. RSH'!AJ194</f>
        <v>0</v>
      </c>
    </row>
    <row r="19" spans="1:25" ht="24.75" customHeight="1" x14ac:dyDescent="0.25">
      <c r="A19" s="83" t="s">
        <v>66</v>
      </c>
      <c r="B19" s="59">
        <f>+'24-03-341 Ind. RSH'!J207</f>
        <v>86320000</v>
      </c>
      <c r="C19" s="59">
        <f>+'24-03-341 Ind. RSH'!K207</f>
        <v>38100000</v>
      </c>
      <c r="D19" s="59">
        <f>+'24-03-341 Ind. RSH'!M207</f>
        <v>0</v>
      </c>
      <c r="E19" s="59">
        <f>+'24-03-341 Ind. RSH'!N207</f>
        <v>0</v>
      </c>
      <c r="F19" s="59">
        <f>+'24-03-341 Ind. RSH'!O207</f>
        <v>0</v>
      </c>
      <c r="G19" s="59">
        <f>+'24-03-341 Ind. RSH'!R207</f>
        <v>0</v>
      </c>
      <c r="H19" s="59">
        <f>+'24-03-341 Ind. RSH'!S207</f>
        <v>0</v>
      </c>
      <c r="I19" s="59">
        <f>+'24-03-341 Ind. RSH'!T207</f>
        <v>38100000</v>
      </c>
      <c r="J19" s="59">
        <f>+'24-03-341 Ind. RSH'!U207</f>
        <v>38100000</v>
      </c>
      <c r="K19" s="59">
        <f>+'24-03-341 Ind. RSH'!V207</f>
        <v>0</v>
      </c>
      <c r="L19" s="59">
        <f>+'24-03-341 Ind. RSH'!W207</f>
        <v>0</v>
      </c>
      <c r="M19" s="59">
        <f>+'24-03-341 Ind. RSH'!X207</f>
        <v>0</v>
      </c>
      <c r="N19" s="59">
        <f>+'24-03-341 Ind. RSH'!Y207</f>
        <v>0</v>
      </c>
      <c r="O19" s="59">
        <f>+'24-03-341 Ind. RSH'!Z207</f>
        <v>0</v>
      </c>
      <c r="P19" s="59">
        <f>+'24-03-341 Ind. RSH'!AA207</f>
        <v>0</v>
      </c>
      <c r="Q19" s="59">
        <f>+'24-03-341 Ind. RSH'!AB207</f>
        <v>0</v>
      </c>
      <c r="R19" s="59">
        <f>+'24-03-341 Ind. RSH'!AC207</f>
        <v>0</v>
      </c>
      <c r="S19" s="59">
        <f>+'24-03-341 Ind. RSH'!AD207</f>
        <v>0</v>
      </c>
      <c r="T19" s="59">
        <f>+'24-03-341 Ind. RSH'!AE207</f>
        <v>0</v>
      </c>
      <c r="U19" s="59">
        <f>+'24-03-341 Ind. RSH'!AF207</f>
        <v>0</v>
      </c>
      <c r="V19" s="59">
        <f>+'24-03-341 Ind. RSH'!AG207</f>
        <v>0</v>
      </c>
      <c r="W19" s="59">
        <f>+'24-03-341 Ind. RSH'!AH207</f>
        <v>38100000</v>
      </c>
      <c r="X19" s="84">
        <f>+'24-03-341 Ind. RSH'!AI207</f>
        <v>0.44138090824837811</v>
      </c>
      <c r="Y19" s="84">
        <f>+'24-03-341 Ind. RSH'!AJ207</f>
        <v>8.74900744118009E-2</v>
      </c>
    </row>
    <row r="20" spans="1:25" ht="24.75" customHeight="1" x14ac:dyDescent="0.25">
      <c r="A20" s="85" t="s">
        <v>68</v>
      </c>
      <c r="B20" s="59">
        <f>+'24-03-341 Ind. RSH'!J223</f>
        <v>164960000</v>
      </c>
      <c r="C20" s="59">
        <f>+'24-03-341 Ind. RSH'!K223</f>
        <v>164960000</v>
      </c>
      <c r="D20" s="59">
        <f>+'24-03-341 Ind. RSH'!M223</f>
        <v>0</v>
      </c>
      <c r="E20" s="59">
        <f>+'24-03-341 Ind. RSH'!N223</f>
        <v>0</v>
      </c>
      <c r="F20" s="59">
        <f>+'24-03-341 Ind. RSH'!O223</f>
        <v>0</v>
      </c>
      <c r="G20" s="59">
        <f>+'24-03-341 Ind. RSH'!R223</f>
        <v>0</v>
      </c>
      <c r="H20" s="59">
        <f>+'24-03-341 Ind. RSH'!S223</f>
        <v>0</v>
      </c>
      <c r="I20" s="59">
        <f>+'24-03-341 Ind. RSH'!T223</f>
        <v>164960000</v>
      </c>
      <c r="J20" s="59">
        <f>+'24-03-341 Ind. RSH'!U223</f>
        <v>164960000</v>
      </c>
      <c r="K20" s="59">
        <f>+'24-03-341 Ind. RSH'!V223</f>
        <v>0</v>
      </c>
      <c r="L20" s="59">
        <f>+'24-03-341 Ind. RSH'!W223</f>
        <v>0</v>
      </c>
      <c r="M20" s="59">
        <f>+'24-03-341 Ind. RSH'!X223</f>
        <v>0</v>
      </c>
      <c r="N20" s="59">
        <f>+'24-03-341 Ind. RSH'!Y223</f>
        <v>0</v>
      </c>
      <c r="O20" s="59">
        <f>+'24-03-341 Ind. RSH'!Z223</f>
        <v>0</v>
      </c>
      <c r="P20" s="59">
        <f>+'24-03-341 Ind. RSH'!AA223</f>
        <v>0</v>
      </c>
      <c r="Q20" s="59">
        <f>+'24-03-341 Ind. RSH'!AB223</f>
        <v>0</v>
      </c>
      <c r="R20" s="59">
        <f>+'24-03-341 Ind. RSH'!AC223</f>
        <v>0</v>
      </c>
      <c r="S20" s="59">
        <f>+'24-03-341 Ind. RSH'!AD223</f>
        <v>0</v>
      </c>
      <c r="T20" s="59">
        <f>+'24-03-341 Ind. RSH'!AE223</f>
        <v>0</v>
      </c>
      <c r="U20" s="59">
        <f>+'24-03-341 Ind. RSH'!AF223</f>
        <v>0</v>
      </c>
      <c r="V20" s="59">
        <f>+'24-03-341 Ind. RSH'!AG223</f>
        <v>0</v>
      </c>
      <c r="W20" s="59">
        <f>+'24-03-341 Ind. RSH'!AH223</f>
        <v>164960000</v>
      </c>
      <c r="X20" s="84">
        <f>+'24-03-341 Ind. RSH'!AI223</f>
        <v>1</v>
      </c>
      <c r="Y20" s="84">
        <f>+'24-03-341 Ind. RSH'!AJ223</f>
        <v>0.37880216994673693</v>
      </c>
    </row>
    <row r="21" spans="1:25" ht="24.75" customHeight="1" x14ac:dyDescent="0.25">
      <c r="A21" s="85" t="s">
        <v>70</v>
      </c>
      <c r="B21" s="59">
        <f>+'24-03-341 Ind. RSH'!J230</f>
        <v>68160000</v>
      </c>
      <c r="C21" s="59">
        <f>+'24-03-341 Ind. RSH'!K230</f>
        <v>65160000</v>
      </c>
      <c r="D21" s="59">
        <f>+'24-03-341 Ind. RSH'!M230</f>
        <v>0</v>
      </c>
      <c r="E21" s="59">
        <f>+'24-03-341 Ind. RSH'!N230</f>
        <v>0</v>
      </c>
      <c r="F21" s="59">
        <f>+'24-03-341 Ind. RSH'!O230</f>
        <v>0</v>
      </c>
      <c r="G21" s="59">
        <f>+'24-03-341 Ind. RSH'!R230</f>
        <v>0</v>
      </c>
      <c r="H21" s="59">
        <f>+'24-03-341 Ind. RSH'!S230</f>
        <v>0</v>
      </c>
      <c r="I21" s="59">
        <f>+'24-03-341 Ind. RSH'!T230</f>
        <v>65160000</v>
      </c>
      <c r="J21" s="59">
        <f>+'24-03-341 Ind. RSH'!U230</f>
        <v>65160000</v>
      </c>
      <c r="K21" s="59">
        <f>+'24-03-341 Ind. RSH'!V230</f>
        <v>0</v>
      </c>
      <c r="L21" s="59">
        <f>+'24-03-341 Ind. RSH'!W230</f>
        <v>0</v>
      </c>
      <c r="M21" s="59">
        <f>+'24-03-341 Ind. RSH'!X230</f>
        <v>0</v>
      </c>
      <c r="N21" s="59">
        <f>+'24-03-341 Ind. RSH'!Y230</f>
        <v>0</v>
      </c>
      <c r="O21" s="59">
        <f>+'24-03-341 Ind. RSH'!Z230</f>
        <v>0</v>
      </c>
      <c r="P21" s="59">
        <f>+'24-03-341 Ind. RSH'!AA230</f>
        <v>0</v>
      </c>
      <c r="Q21" s="59">
        <f>+'24-03-341 Ind. RSH'!AB230</f>
        <v>0</v>
      </c>
      <c r="R21" s="59">
        <f>+'24-03-341 Ind. RSH'!AC230</f>
        <v>0</v>
      </c>
      <c r="S21" s="59">
        <f>+'24-03-341 Ind. RSH'!AD230</f>
        <v>0</v>
      </c>
      <c r="T21" s="59">
        <f>+'24-03-341 Ind. RSH'!AE230</f>
        <v>0</v>
      </c>
      <c r="U21" s="59">
        <f>+'24-03-341 Ind. RSH'!AF230</f>
        <v>0</v>
      </c>
      <c r="V21" s="59">
        <f>+'24-03-341 Ind. RSH'!AG230</f>
        <v>0</v>
      </c>
      <c r="W21" s="59">
        <f>+'24-03-341 Ind. RSH'!AH230</f>
        <v>65160000</v>
      </c>
      <c r="X21" s="84">
        <f>+'24-03-341 Ind. RSH'!AI230</f>
        <v>0.95598591549295775</v>
      </c>
      <c r="Y21" s="84">
        <f>+'24-03-341 Ind. RSH'!AJ230</f>
        <v>0.14962869419089098</v>
      </c>
    </row>
    <row r="22" spans="1:25" ht="24.75" customHeight="1" x14ac:dyDescent="0.25">
      <c r="A22" s="85" t="s">
        <v>92</v>
      </c>
      <c r="B22" s="59">
        <f>+'24-03-341 Ind. RSH'!J234</f>
        <v>170600000</v>
      </c>
      <c r="C22" s="59">
        <f>+'24-03-341 Ind. RSH'!K231</f>
        <v>0</v>
      </c>
      <c r="D22" s="59">
        <f>+'24-03-341 Ind. RSH'!M231</f>
        <v>0</v>
      </c>
      <c r="E22" s="59">
        <f>+'24-03-341 Ind. RSH'!N231</f>
        <v>0</v>
      </c>
      <c r="F22" s="59">
        <f>+'24-03-341 Ind. RSH'!O231</f>
        <v>0</v>
      </c>
      <c r="G22" s="59">
        <f>+'24-03-341 Ind. RSH'!R231</f>
        <v>0</v>
      </c>
      <c r="H22" s="59">
        <f>+'24-03-341 Ind. RSH'!S231</f>
        <v>0</v>
      </c>
      <c r="I22" s="59">
        <f>+'24-03-341 Ind. RSH'!T231</f>
        <v>0</v>
      </c>
      <c r="J22" s="59">
        <f>+'24-03-341 Ind. RSH'!U231</f>
        <v>0</v>
      </c>
      <c r="K22" s="59">
        <f>+'24-03-341 Ind. RSH'!V231</f>
        <v>0</v>
      </c>
      <c r="L22" s="59">
        <f>+'24-03-341 Ind. RSH'!W231</f>
        <v>0</v>
      </c>
      <c r="M22" s="59">
        <f>+'24-03-341 Ind. RSH'!X231</f>
        <v>0</v>
      </c>
      <c r="N22" s="59">
        <f>+'24-03-341 Ind. RSH'!Y231</f>
        <v>0</v>
      </c>
      <c r="O22" s="59">
        <f>+'24-03-341 Ind. RSH'!Z231</f>
        <v>0</v>
      </c>
      <c r="P22" s="59">
        <f>+'24-03-341 Ind. RSH'!AA231</f>
        <v>0</v>
      </c>
      <c r="Q22" s="59">
        <f>+'24-03-341 Ind. RSH'!AB231</f>
        <v>0</v>
      </c>
      <c r="R22" s="59">
        <f>+'24-03-341 Ind. RSH'!AC231</f>
        <v>0</v>
      </c>
      <c r="S22" s="59">
        <f>+'24-03-341 Ind. RSH'!AD231</f>
        <v>0</v>
      </c>
      <c r="T22" s="59">
        <f>+'24-03-341 Ind. RSH'!AE231</f>
        <v>0</v>
      </c>
      <c r="U22" s="59">
        <f>+'24-03-341 Ind. RSH'!AF231</f>
        <v>0</v>
      </c>
      <c r="V22" s="59">
        <f>+'24-03-341 Ind. RSH'!AG231</f>
        <v>0</v>
      </c>
      <c r="W22" s="59">
        <f>+'24-03-341 Ind. RSH'!AH231</f>
        <v>0</v>
      </c>
      <c r="X22" s="84">
        <f>+'24-03-341 Ind. RSH'!AI231</f>
        <v>0</v>
      </c>
      <c r="Y22" s="84">
        <f>+'24-03-341 Ind. RSH'!AJ231</f>
        <v>0</v>
      </c>
    </row>
    <row r="23" spans="1:25" ht="24.75" customHeight="1" x14ac:dyDescent="0.25">
      <c r="A23" s="85" t="s">
        <v>72</v>
      </c>
      <c r="B23" s="59">
        <f>+'24-03-341 Ind. RSH'!J238</f>
        <v>1233610000</v>
      </c>
      <c r="C23" s="59">
        <f>+'24-03-341 Ind. RSH'!K238</f>
        <v>0</v>
      </c>
      <c r="D23" s="59">
        <f>+'24-03-341 Ind. RSH'!M238</f>
        <v>0</v>
      </c>
      <c r="E23" s="59">
        <f>+'24-03-341 Ind. RSH'!N238</f>
        <v>0</v>
      </c>
      <c r="F23" s="59">
        <f>+'24-03-341 Ind. RSH'!O238</f>
        <v>0</v>
      </c>
      <c r="G23" s="59">
        <f>+'24-03-341 Ind. RSH'!R238</f>
        <v>0</v>
      </c>
      <c r="H23" s="59">
        <f>+'24-03-341 Ind. RSH'!S238</f>
        <v>0</v>
      </c>
      <c r="I23" s="59">
        <f>+'24-03-341 Ind. RSH'!T238</f>
        <v>0</v>
      </c>
      <c r="J23" s="59">
        <f>+'24-03-341 Ind. RSH'!U238</f>
        <v>0</v>
      </c>
      <c r="K23" s="59">
        <f>+'24-03-341 Ind. RSH'!V238</f>
        <v>0</v>
      </c>
      <c r="L23" s="59">
        <f>+'24-03-341 Ind. RSH'!W238</f>
        <v>0</v>
      </c>
      <c r="M23" s="59">
        <f>+'24-03-341 Ind. RSH'!X238</f>
        <v>0</v>
      </c>
      <c r="N23" s="59">
        <f>+'24-03-341 Ind. RSH'!Y238</f>
        <v>0</v>
      </c>
      <c r="O23" s="59">
        <f>+'24-03-341 Ind. RSH'!Z238</f>
        <v>0</v>
      </c>
      <c r="P23" s="59">
        <f>+'24-03-341 Ind. RSH'!AA238</f>
        <v>0</v>
      </c>
      <c r="Q23" s="59">
        <f>+'24-03-341 Ind. RSH'!AB238</f>
        <v>0</v>
      </c>
      <c r="R23" s="59">
        <f>+'24-03-341 Ind. RSH'!AC238</f>
        <v>0</v>
      </c>
      <c r="S23" s="59">
        <f>+'24-03-341 Ind. RSH'!AD238</f>
        <v>0</v>
      </c>
      <c r="T23" s="59">
        <f>+'24-03-341 Ind. RSH'!AE238</f>
        <v>0</v>
      </c>
      <c r="U23" s="59">
        <f>+'24-03-341 Ind. RSH'!AF238</f>
        <v>0</v>
      </c>
      <c r="V23" s="59">
        <f>+'24-03-341 Ind. RSH'!AG238</f>
        <v>0</v>
      </c>
      <c r="W23" s="59">
        <f>+'24-03-341 Ind. RSH'!AH238</f>
        <v>0</v>
      </c>
      <c r="X23" s="84">
        <f>+'24-03-341 Ind. RSH'!AI238</f>
        <v>0</v>
      </c>
      <c r="Y23" s="84">
        <f>+'24-03-341 Ind. RSH'!AJ238</f>
        <v>0</v>
      </c>
    </row>
    <row r="24" spans="1:25" ht="24.75" customHeight="1" x14ac:dyDescent="0.25">
      <c r="A24" s="86" t="s">
        <v>74</v>
      </c>
      <c r="B24" s="59">
        <f>+'24-03-341 Ind. RSH'!J242</f>
        <v>329760000</v>
      </c>
      <c r="C24" s="59">
        <f>+'24-03-341 Ind. RSH'!K242</f>
        <v>1037970</v>
      </c>
      <c r="D24" s="59">
        <f>+'24-03-341 Ind. RSH'!M242</f>
        <v>0</v>
      </c>
      <c r="E24" s="59">
        <f>+'24-03-341 Ind. RSH'!N242</f>
        <v>0</v>
      </c>
      <c r="F24" s="59">
        <f>+'24-03-341 Ind. RSH'!O242</f>
        <v>0</v>
      </c>
      <c r="G24" s="59">
        <f>+'24-03-341 Ind. RSH'!R242</f>
        <v>0</v>
      </c>
      <c r="H24" s="59">
        <f>+'24-03-341 Ind. RSH'!S242</f>
        <v>0</v>
      </c>
      <c r="I24" s="59">
        <f>+'24-03-341 Ind. RSH'!T242</f>
        <v>1037970</v>
      </c>
      <c r="J24" s="59">
        <f>+'24-03-341 Ind. RSH'!U242</f>
        <v>1037970</v>
      </c>
      <c r="K24" s="59">
        <f>+'24-03-341 Ind. RSH'!V242</f>
        <v>0</v>
      </c>
      <c r="L24" s="59">
        <f>+'24-03-341 Ind. RSH'!W242</f>
        <v>0</v>
      </c>
      <c r="M24" s="59">
        <f>+'24-03-341 Ind. RSH'!X242</f>
        <v>0</v>
      </c>
      <c r="N24" s="59">
        <f>+'24-03-341 Ind. RSH'!Y242</f>
        <v>0</v>
      </c>
      <c r="O24" s="59">
        <f>+'24-03-341 Ind. RSH'!Z242</f>
        <v>0</v>
      </c>
      <c r="P24" s="59">
        <f>+'24-03-341 Ind. RSH'!AA242</f>
        <v>0</v>
      </c>
      <c r="Q24" s="59">
        <f>+'24-03-341 Ind. RSH'!AB242</f>
        <v>0</v>
      </c>
      <c r="R24" s="59">
        <f>+'24-03-341 Ind. RSH'!AC242</f>
        <v>0</v>
      </c>
      <c r="S24" s="59">
        <f>+'24-03-341 Ind. RSH'!AD242</f>
        <v>0</v>
      </c>
      <c r="T24" s="59">
        <f>+'24-03-341 Ind. RSH'!AE242</f>
        <v>0</v>
      </c>
      <c r="U24" s="59">
        <f>+'24-03-341 Ind. RSH'!AF242</f>
        <v>0</v>
      </c>
      <c r="V24" s="59">
        <f>+'24-03-341 Ind. RSH'!AG242</f>
        <v>0</v>
      </c>
      <c r="W24" s="59">
        <f>+'24-03-341 Ind. RSH'!AH242</f>
        <v>1037970</v>
      </c>
      <c r="X24" s="84">
        <f>+'24-03-341 Ind. RSH'!AI242</f>
        <v>3.1476528384279476E-3</v>
      </c>
      <c r="Y24" s="84">
        <f>+'24-03-341 Ind. RSH'!AJ242</f>
        <v>2.3835189642314168E-3</v>
      </c>
    </row>
    <row r="25" spans="1:25" ht="53.25" customHeight="1" x14ac:dyDescent="0.25">
      <c r="A25" s="87" t="str">
        <f>"TOTAL ASIG."&amp;" "&amp;$A$5</f>
        <v>TOTAL ASIG. 24-03-341 "Sistema de Apoyo a la Selección de Beneficios Sociales"</v>
      </c>
      <c r="B25" s="65">
        <f>SUM(B8:B24)</f>
        <v>5205430000</v>
      </c>
      <c r="C25" s="65">
        <f t="shared" ref="C25:V25" si="0">SUM(C8:C24)</f>
        <v>1788327970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0</v>
      </c>
      <c r="H25" s="65">
        <f t="shared" si="0"/>
        <v>0</v>
      </c>
      <c r="I25" s="65">
        <f t="shared" si="0"/>
        <v>435477970</v>
      </c>
      <c r="J25" s="65">
        <f t="shared" si="0"/>
        <v>435477970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435477970</v>
      </c>
      <c r="X25" s="88">
        <f>+'24-03-341 Ind. RSH'!AI243</f>
        <v>8.3658404781161211E-2</v>
      </c>
      <c r="Y25" s="88">
        <f>'24-03-341 Ind. RSH'!AJ243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5"/>
  <sheetViews>
    <sheetView topLeftCell="A43" zoomScale="80" zoomScaleNormal="80" workbookViewId="0">
      <selection activeCell="L80" sqref="L80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1.140625" style="68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2.85546875" style="71" customWidth="1" outlineLevel="1"/>
    <col min="19" max="19" width="12" style="71" customWidth="1" outlineLevel="1"/>
    <col min="20" max="20" width="15" style="71" customWidth="1" outlineLevel="1"/>
    <col min="21" max="21" width="17.140625" style="71" customWidth="1"/>
    <col min="22" max="24" width="20.7109375" style="71" hidden="1" customWidth="1" outlineLevel="1"/>
    <col min="25" max="25" width="16.5703125" style="71" customWidth="1" collapsed="1"/>
    <col min="26" max="28" width="20.7109375" style="71" hidden="1" customWidth="1" outlineLevel="1"/>
    <col min="29" max="29" width="14.140625" style="71" customWidth="1" collapsed="1"/>
    <col min="30" max="32" width="20.7109375" style="71" hidden="1" customWidth="1" outlineLevel="1"/>
    <col min="33" max="33" width="17.140625" style="71" customWidth="1" collapsed="1"/>
    <col min="34" max="34" width="16.5703125" style="71" customWidth="1"/>
    <col min="35" max="35" width="14.4257812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 t="str">
        <f>IF(ISERROR(AH9/$AH$76),"-",AH9/$AH$76)</f>
        <v>-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 t="str">
        <f>IF(ISERROR(AH10/$AH$76),"-",AH10/$AH$76)</f>
        <v>-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IF(ISERROR(AH11/$AH$76),0,AH11/$AH$76)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 t="str">
        <f>IF(ISERROR(AH13/$AH$76),"-",AH13/$AH$76)</f>
        <v>-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 t="str">
        <f>IF(ISERROR(AH14/$AH$76),"-",AH14/$AH$76)</f>
        <v>-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IF(ISERROR(AH15/$AH$76),0,AH15/$AH$76)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 t="str">
        <f>IF(ISERROR(AH17/$AH$76),"-",AH17/$AH$76)</f>
        <v>-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 t="str">
        <f>IF(ISERROR(AH18/$AH$76),"-",AH18/$AH$76)</f>
        <v>-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IF(ISERROR(AH19/$AH$76),0,AH19/$AH$76)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 t="str">
        <f>IF(ISERROR(AH21/$AH$76),"-",AH21/$AH$76)</f>
        <v>-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 t="str">
        <f>IF(ISERROR(AH22/$AH$76),"-",AH22/$AH$76)</f>
        <v>-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IF(ISERROR(AH23/$AH$76),0,AH23/$AH$76)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 t="str">
        <f>IF(ISERROR(AH25/$AH$76),"-",AH25/$AH$76)</f>
        <v>-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 t="str">
        <f>IF(ISERROR(AH26/$AH$76),"-",AH26/$AH$76)</f>
        <v>-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IF(ISERROR(AH27/$AH$76),0,AH27/$AH$76)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 t="str">
        <f>IF(ISERROR(AH29/$AH$76),"-",AH29/$AH$76)</f>
        <v>-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 t="str">
        <f>IF(ISERROR(AH30/$AH$76),"-",AH30/$AH$76)</f>
        <v>-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IF(ISERROR(AH31/$AH$76),0,AH31/$AH$76)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 t="str">
        <f>IF(ISERROR(AH33/$AH$76),"-",AH33/$AH$76)</f>
        <v>-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 t="str">
        <f>IF(ISERROR(AH34/$AH$76),"-",AH34/$AH$76)</f>
        <v>-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IF(ISERROR(AH35/$AH$76),0,AH35/$AH$76)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 t="str">
        <f>IF(ISERROR(AH37/$AH$76),"-",AH37/$AH$76)</f>
        <v>-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 t="str">
        <f>IF(ISERROR(AH38/$AH$76),"-",AH38/$AH$76)</f>
        <v>-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IF(ISERROR(AH39/$AH$76),0,AH39/$AH$76)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 t="str">
        <f>IF(ISERROR(AH41/$AH$76),"-",AH41/$AH$76)</f>
        <v>-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 t="str">
        <f>IF(ISERROR(AH42/$AH$76),"-",AH42/$AH$76)</f>
        <v>-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IF(ISERROR(AH43/$AH$76),0,AH43/$AH$76)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 t="str">
        <f>IF(ISERROR(AH45/$AH$76),"-",AH45/$AH$76)</f>
        <v>-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 t="str">
        <f>IF(ISERROR(AH46/$AH$76),"-",AH46/$AH$76)</f>
        <v>-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IF(ISERROR(AH47/$AH$76),0,AH47/$AH$76)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 t="str">
        <f>IF(ISERROR(AH49/$AH$76),"-",AH49/$AH$76)</f>
        <v>-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 t="str">
        <f>IF(ISERROR(AH50/$AH$76),"-",AH50/$AH$76)</f>
        <v>-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IF(ISERROR(AH51/$AH$76),0,AH51/$AH$76)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 t="str">
        <f>IF(ISERROR(AH53/$AH$76),"-",AH53/$AH$76)</f>
        <v>-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 t="str">
        <f>IF(ISERROR(AH54/$AH$76),"-",AH54/$AH$76)</f>
        <v>-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IF(ISERROR(AH55/$AH$76),0,AH55/$AH$76)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 t="str">
        <f>IF(ISERROR(AH57/$AH$76),"-",AH57/$AH$76)</f>
        <v>-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 t="str">
        <f>IF(ISERROR(AH58/$AH$76),"-",AH58/$AH$76)</f>
        <v>-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IF(ISERROR(AH59/$AH$76),0,AH59/$AH$76)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 t="str">
        <f>IF(ISERROR(AH61/$AH$76),"-",AH61/$AH$76)</f>
        <v>-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 t="str">
        <f>IF(ISERROR(AH62/$AH$76),"-",AH62/$AH$76)</f>
        <v>-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IF(ISERROR(AH63/$AH$76),0,AH63/$AH$76)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 t="str">
        <f>IF(ISERROR(AH65/$AH$76),"-",AH65/$AH$76)</f>
        <v>-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 t="str">
        <f>IF(ISERROR(AH66/$AH$76),"-",AH66/$AH$76)</f>
        <v>-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IF(ISERROR(AH67/$AH$76),0,AH67/$AH$76)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 t="str">
        <f>IF(ISERROR(AH69/$AH$76),"-",AH69/$AH$76)</f>
        <v>-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 t="str">
        <f>IF(ISERROR(AH70/$AH$76),"-",AH70/$AH$76)</f>
        <v>-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IF(ISERROR(AH71/$AH$76),0,AH71/$AH$76)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863715000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313500000</v>
      </c>
      <c r="L73" s="57"/>
      <c r="M73" s="49"/>
      <c r="N73" s="61"/>
      <c r="O73" s="49"/>
      <c r="P73" s="62"/>
      <c r="Q73" s="62"/>
      <c r="R73" s="30"/>
      <c r="S73" s="30"/>
      <c r="T73" s="30"/>
      <c r="U73" s="19">
        <f>SUM(R73:T73)</f>
        <v>0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0</v>
      </c>
      <c r="AI73" s="31">
        <f>IF(ISERROR(AH73/J72),0,AH73/J72)</f>
        <v>0</v>
      </c>
      <c r="AJ73" s="31" t="str">
        <f>IF(ISERROR(AH73/$AH$76),"-",AH73/$AH$76)</f>
        <v>-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63"/>
      <c r="H74" s="54"/>
      <c r="I74" s="56"/>
      <c r="J74" s="28"/>
      <c r="K74" s="60"/>
      <c r="L74" s="57"/>
      <c r="M74" s="49"/>
      <c r="N74" s="61"/>
      <c r="O74" s="49"/>
      <c r="P74" s="62"/>
      <c r="Q74" s="62"/>
      <c r="R74" s="30"/>
      <c r="S74" s="30"/>
      <c r="T74" s="30"/>
      <c r="U74" s="19">
        <f>SUM(R74:T74)</f>
        <v>0</v>
      </c>
      <c r="V74" s="30"/>
      <c r="W74" s="30"/>
      <c r="X74" s="30"/>
      <c r="Y74" s="19">
        <f>SUM(V74:X74)</f>
        <v>0</v>
      </c>
      <c r="Z74" s="30"/>
      <c r="AA74" s="30"/>
      <c r="AB74" s="30"/>
      <c r="AC74" s="19">
        <f>SUM(Z74:AB74)</f>
        <v>0</v>
      </c>
      <c r="AD74" s="30"/>
      <c r="AE74" s="30">
        <v>0</v>
      </c>
      <c r="AF74" s="30">
        <v>0</v>
      </c>
      <c r="AG74" s="19">
        <f>SUM(AD74:AF74)</f>
        <v>0</v>
      </c>
      <c r="AH74" s="19">
        <f>SUM(U74,Y74,AC74,AG74)</f>
        <v>0</v>
      </c>
      <c r="AI74" s="31">
        <f>IF(ISERROR(AH74/J73),0,AH74/J73)</f>
        <v>0</v>
      </c>
      <c r="AJ74" s="31" t="str">
        <f>IF(ISERROR(AH74/$AH$76),"-",AH74/$AH$76)</f>
        <v>-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s="39" customFormat="1" ht="24.95" customHeight="1" x14ac:dyDescent="0.25">
      <c r="A75" s="33" t="s">
        <v>75</v>
      </c>
      <c r="B75" s="33"/>
      <c r="C75" s="33"/>
      <c r="D75" s="33"/>
      <c r="E75" s="33"/>
      <c r="F75" s="33"/>
      <c r="G75" s="33"/>
      <c r="H75" s="33"/>
      <c r="I75" s="33"/>
      <c r="J75" s="34">
        <f>J72</f>
        <v>863715000</v>
      </c>
      <c r="K75" s="34">
        <f>SUM(K73:K73)</f>
        <v>313500000</v>
      </c>
      <c r="L75" s="35"/>
      <c r="M75" s="34">
        <f>SUM(M73:M73)</f>
        <v>0</v>
      </c>
      <c r="N75" s="34">
        <f>SUM(N73:N73)</f>
        <v>0</v>
      </c>
      <c r="O75" s="34">
        <f>SUM(O73:O73)</f>
        <v>0</v>
      </c>
      <c r="P75" s="36"/>
      <c r="Q75" s="37"/>
      <c r="R75" s="34">
        <f t="shared" ref="R75:AH75" si="16">SUM(R73:R73)</f>
        <v>0</v>
      </c>
      <c r="S75" s="34">
        <f t="shared" si="16"/>
        <v>0</v>
      </c>
      <c r="T75" s="34">
        <f t="shared" si="16"/>
        <v>0</v>
      </c>
      <c r="U75" s="34">
        <f t="shared" si="16"/>
        <v>0</v>
      </c>
      <c r="V75" s="34">
        <f t="shared" si="16"/>
        <v>0</v>
      </c>
      <c r="W75" s="34">
        <f t="shared" si="16"/>
        <v>0</v>
      </c>
      <c r="X75" s="34">
        <f t="shared" si="16"/>
        <v>0</v>
      </c>
      <c r="Y75" s="34">
        <f t="shared" si="16"/>
        <v>0</v>
      </c>
      <c r="Z75" s="34">
        <f t="shared" si="16"/>
        <v>0</v>
      </c>
      <c r="AA75" s="34">
        <f t="shared" si="16"/>
        <v>0</v>
      </c>
      <c r="AB75" s="34">
        <f t="shared" si="16"/>
        <v>0</v>
      </c>
      <c r="AC75" s="34">
        <f t="shared" si="16"/>
        <v>0</v>
      </c>
      <c r="AD75" s="34">
        <f t="shared" si="16"/>
        <v>0</v>
      </c>
      <c r="AE75" s="34">
        <f t="shared" si="16"/>
        <v>0</v>
      </c>
      <c r="AF75" s="34">
        <f t="shared" si="16"/>
        <v>0</v>
      </c>
      <c r="AG75" s="34">
        <f t="shared" si="16"/>
        <v>0</v>
      </c>
      <c r="AH75" s="34">
        <f t="shared" si="16"/>
        <v>0</v>
      </c>
      <c r="AI75" s="38">
        <f>IF(ISERROR(AH75/J75),0,AH75/J75)</f>
        <v>0</v>
      </c>
      <c r="AJ75" s="38">
        <f>IF(ISERROR(AH75/$AH$76),0,AH75/$AH$76)</f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s="67" customFormat="1" ht="44.25" customHeight="1" x14ac:dyDescent="0.25">
      <c r="A76" s="64" t="str">
        <f>"TOTAL ASIG."&amp;" "&amp;$A$5</f>
        <v>TOTAL ASIG. 24-03-342 "Apoyo, Monitoreo y Supervisión a la Gestión Territorial"</v>
      </c>
      <c r="B76" s="64"/>
      <c r="C76" s="64"/>
      <c r="D76" s="64"/>
      <c r="E76" s="64"/>
      <c r="F76" s="64"/>
      <c r="G76" s="64"/>
      <c r="H76" s="64"/>
      <c r="I76" s="64"/>
      <c r="J76" s="65">
        <f>SUM(J11,J15,J19,J23,J27,J31,J35,J39,J43,J47,J51,J55,J59,J63,J67,J71,J75)</f>
        <v>863715000</v>
      </c>
      <c r="K76" s="65">
        <f t="shared" ref="K76:AH76" si="17">SUM(K11,K15,K19,K23,K27,K31,K35,K39,K43,K47,K51,K55,K59,K63,K67,K71,K75)</f>
        <v>313500000</v>
      </c>
      <c r="L76" s="65">
        <f t="shared" si="17"/>
        <v>0</v>
      </c>
      <c r="M76" s="65">
        <f t="shared" si="17"/>
        <v>0</v>
      </c>
      <c r="N76" s="65">
        <f t="shared" si="17"/>
        <v>0</v>
      </c>
      <c r="O76" s="65">
        <f t="shared" si="17"/>
        <v>0</v>
      </c>
      <c r="P76" s="65">
        <f t="shared" si="17"/>
        <v>0</v>
      </c>
      <c r="Q76" s="65">
        <f t="shared" si="17"/>
        <v>0</v>
      </c>
      <c r="R76" s="65">
        <f t="shared" si="17"/>
        <v>0</v>
      </c>
      <c r="S76" s="65">
        <f t="shared" si="17"/>
        <v>0</v>
      </c>
      <c r="T76" s="65">
        <f t="shared" si="17"/>
        <v>0</v>
      </c>
      <c r="U76" s="65">
        <f t="shared" si="17"/>
        <v>0</v>
      </c>
      <c r="V76" s="65">
        <f t="shared" si="17"/>
        <v>0</v>
      </c>
      <c r="W76" s="65">
        <f t="shared" si="17"/>
        <v>0</v>
      </c>
      <c r="X76" s="65">
        <f t="shared" si="17"/>
        <v>0</v>
      </c>
      <c r="Y76" s="65">
        <f t="shared" si="17"/>
        <v>0</v>
      </c>
      <c r="Z76" s="65">
        <f t="shared" si="17"/>
        <v>0</v>
      </c>
      <c r="AA76" s="65">
        <f t="shared" si="17"/>
        <v>0</v>
      </c>
      <c r="AB76" s="65">
        <f t="shared" si="17"/>
        <v>0</v>
      </c>
      <c r="AC76" s="65">
        <f t="shared" si="17"/>
        <v>0</v>
      </c>
      <c r="AD76" s="65">
        <f t="shared" si="17"/>
        <v>0</v>
      </c>
      <c r="AE76" s="65">
        <f t="shared" si="17"/>
        <v>0</v>
      </c>
      <c r="AF76" s="65">
        <f t="shared" si="17"/>
        <v>0</v>
      </c>
      <c r="AG76" s="65">
        <f t="shared" si="17"/>
        <v>0</v>
      </c>
      <c r="AH76" s="65">
        <f t="shared" si="17"/>
        <v>0</v>
      </c>
      <c r="AI76" s="66">
        <f>IF(ISERROR(AH76/J76),0,AH76/J76)</f>
        <v>0</v>
      </c>
      <c r="AJ76" s="66">
        <f>IF(ISERROR(AH76/$AH$76),0,AH76/$AH$76)</f>
        <v>0</v>
      </c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</row>
    <row r="77" spans="1:106" x14ac:dyDescent="0.25">
      <c r="J77" s="69"/>
      <c r="R77" s="69"/>
      <c r="S77" s="69"/>
      <c r="T77" s="69"/>
      <c r="V77" s="69"/>
      <c r="W77" s="69"/>
      <c r="X77" s="69"/>
      <c r="Z77" s="69"/>
      <c r="AA77" s="69"/>
      <c r="AB77" s="69"/>
      <c r="AD77" s="69"/>
      <c r="AE77" s="69"/>
      <c r="AF77" s="69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x14ac:dyDescent="0.25">
      <c r="J78" s="69"/>
      <c r="R78" s="69"/>
      <c r="S78" s="69"/>
      <c r="T78" s="69"/>
      <c r="V78" s="69"/>
      <c r="W78" s="69"/>
      <c r="X78" s="69"/>
      <c r="Z78" s="69"/>
      <c r="AA78" s="69"/>
      <c r="AB78" s="69"/>
      <c r="AD78" s="69"/>
      <c r="AE78" s="69"/>
      <c r="AF78" s="69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69"/>
      <c r="R79" s="69"/>
      <c r="S79" s="69"/>
      <c r="T79" s="69"/>
      <c r="V79" s="69"/>
      <c r="W79" s="69"/>
      <c r="X79" s="69"/>
      <c r="Z79" s="69"/>
      <c r="AA79" s="69"/>
      <c r="AB79" s="69"/>
      <c r="AD79" s="69"/>
      <c r="AE79" s="69"/>
      <c r="AF79" s="69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32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</row>
    <row r="82" spans="1:32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32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</row>
    <row r="84" spans="1:32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32" x14ac:dyDescent="0.25">
      <c r="A85" s="6"/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32" x14ac:dyDescent="0.25">
      <c r="A86" s="6"/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32" x14ac:dyDescent="0.25">
      <c r="A87" s="6"/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32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32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32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32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32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32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5" spans="1:32" x14ac:dyDescent="0.25">
      <c r="E95" s="73"/>
    </row>
  </sheetData>
  <mergeCells count="80"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68:E68"/>
    <mergeCell ref="J69:J70"/>
    <mergeCell ref="A71:I71"/>
    <mergeCell ref="A72:E72"/>
    <mergeCell ref="J72:J74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2"/>
  <sheetViews>
    <sheetView zoomScale="80" zoomScaleNormal="80" workbookViewId="0">
      <selection activeCell="V51" sqref="V51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3.7109375" style="71" customWidth="1"/>
    <col min="3" max="3" width="12.140625" style="68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1" style="71" customWidth="1" outlineLevel="1"/>
    <col min="8" max="8" width="10.28515625" style="71" customWidth="1" outlineLevel="1"/>
    <col min="9" max="9" width="11.5703125" style="71" customWidth="1" outlineLevel="1"/>
    <col min="10" max="10" width="12.85546875" style="71" customWidth="1"/>
    <col min="11" max="11" width="14.5703125" style="71" hidden="1" customWidth="1" outlineLevel="1"/>
    <col min="12" max="13" width="15.7109375" style="71" hidden="1" customWidth="1" outlineLevel="1"/>
    <col min="14" max="14" width="12.28515625" style="71" customWidth="1" collapsed="1"/>
    <col min="15" max="17" width="15.7109375" style="71" hidden="1" customWidth="1" outlineLevel="1"/>
    <col min="18" max="18" width="11.710937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2" style="71" customWidth="1" collapsed="1"/>
    <col min="23" max="23" width="12" style="71" customWidth="1"/>
    <col min="24" max="24" width="15.7109375" style="89" customWidth="1"/>
    <col min="25" max="25" width="16.570312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83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+'24-03-342 Ind. Gestión Territ.'!J11</f>
        <v>0</v>
      </c>
      <c r="C8" s="59">
        <f>+'24-03-342 Ind. Gestión Territ.'!K11</f>
        <v>0</v>
      </c>
      <c r="D8" s="59">
        <f>+'24-03-342 Ind. Gestión Territ.'!M11</f>
        <v>0</v>
      </c>
      <c r="E8" s="59">
        <f>+'24-03-342 Ind. Gestión Territ.'!N11</f>
        <v>0</v>
      </c>
      <c r="F8" s="59">
        <f>+'24-03-342 Ind. Gestión Territ.'!O11</f>
        <v>0</v>
      </c>
      <c r="G8" s="59">
        <f>+'24-03-342 Ind. Gestión Territ.'!R11</f>
        <v>0</v>
      </c>
      <c r="H8" s="59">
        <f>+'24-03-342 Ind. Gestión Territ.'!S11</f>
        <v>0</v>
      </c>
      <c r="I8" s="59">
        <f>+'24-03-342 Ind. Gestión Territ.'!T11</f>
        <v>0</v>
      </c>
      <c r="J8" s="59">
        <f>+'24-03-342 Ind. Gestión Territ.'!U11</f>
        <v>0</v>
      </c>
      <c r="K8" s="59">
        <f>+'24-03-342 Ind. Gestión Territ.'!V11</f>
        <v>0</v>
      </c>
      <c r="L8" s="59">
        <f>+'24-03-342 Ind. Gestión Territ.'!W11</f>
        <v>0</v>
      </c>
      <c r="M8" s="59">
        <f>+'24-03-342 Ind. Gestión Territ.'!X11</f>
        <v>0</v>
      </c>
      <c r="N8" s="59">
        <f>+'24-03-342 Ind. Gestión Territ.'!Y11</f>
        <v>0</v>
      </c>
      <c r="O8" s="59">
        <f>+'24-03-342 Ind. Gestión Territ.'!Z11</f>
        <v>0</v>
      </c>
      <c r="P8" s="59">
        <f>+'24-03-342 Ind. Gestión Territ.'!AA11</f>
        <v>0</v>
      </c>
      <c r="Q8" s="59">
        <f>+'24-03-342 Ind. Gestión Territ.'!AB11</f>
        <v>0</v>
      </c>
      <c r="R8" s="59">
        <f>+'24-03-342 Ind. Gestión Territ.'!AC11</f>
        <v>0</v>
      </c>
      <c r="S8" s="59">
        <f>+'24-03-342 Ind. Gestión Territ.'!AD11</f>
        <v>0</v>
      </c>
      <c r="T8" s="59">
        <f>+'24-03-342 Ind. Gestión Territ.'!AE11</f>
        <v>0</v>
      </c>
      <c r="U8" s="59">
        <f>+'24-03-342 Ind. Gestión Territ.'!AF11</f>
        <v>0</v>
      </c>
      <c r="V8" s="59">
        <f>+'24-03-342 Ind. Gestión Territ.'!AG11</f>
        <v>0</v>
      </c>
      <c r="W8" s="59">
        <f>+'24-03-342 Ind. Gestión Territ.'!AH11</f>
        <v>0</v>
      </c>
      <c r="X8" s="84">
        <f>+'24-03-342 Ind. Gestión Territ.'!AI11</f>
        <v>0</v>
      </c>
      <c r="Y8" s="84">
        <f>+'24-03-342 Ind. Gestión Territ.'!AJ11</f>
        <v>0</v>
      </c>
    </row>
    <row r="9" spans="1:25" ht="24.75" hidden="1" customHeight="1" x14ac:dyDescent="0.25">
      <c r="A9" s="83" t="s">
        <v>46</v>
      </c>
      <c r="B9" s="59">
        <f>+'24-03-342 Ind. Gestión Territ.'!J15</f>
        <v>0</v>
      </c>
      <c r="C9" s="59">
        <f>+'24-03-342 Ind. Gestión Territ.'!K15</f>
        <v>0</v>
      </c>
      <c r="D9" s="59">
        <f>+'24-03-342 Ind. Gestión Territ.'!M15</f>
        <v>0</v>
      </c>
      <c r="E9" s="59">
        <f>+'24-03-342 Ind. Gestión Territ.'!N15</f>
        <v>0</v>
      </c>
      <c r="F9" s="59">
        <f>+'24-03-342 Ind. Gestión Territ.'!O15</f>
        <v>0</v>
      </c>
      <c r="G9" s="59">
        <f>+'24-03-342 Ind. Gestión Territ.'!R15</f>
        <v>0</v>
      </c>
      <c r="H9" s="59">
        <f>+'24-03-342 Ind. Gestión Territ.'!S15</f>
        <v>0</v>
      </c>
      <c r="I9" s="59">
        <f>+'24-03-342 Ind. Gestión Territ.'!T15</f>
        <v>0</v>
      </c>
      <c r="J9" s="59">
        <f>+'24-03-342 Ind. Gestión Territ.'!U15</f>
        <v>0</v>
      </c>
      <c r="K9" s="59">
        <f>+'24-03-342 Ind. Gestión Territ.'!V15</f>
        <v>0</v>
      </c>
      <c r="L9" s="59">
        <f>+'24-03-342 Ind. Gestión Territ.'!W15</f>
        <v>0</v>
      </c>
      <c r="M9" s="59">
        <f>+'24-03-342 Ind. Gestión Territ.'!X15</f>
        <v>0</v>
      </c>
      <c r="N9" s="59">
        <f>+'24-03-342 Ind. Gestión Territ.'!Y15</f>
        <v>0</v>
      </c>
      <c r="O9" s="59">
        <f>+'24-03-342 Ind. Gestión Territ.'!Z15</f>
        <v>0</v>
      </c>
      <c r="P9" s="59">
        <f>+'24-03-342 Ind. Gestión Territ.'!AA15</f>
        <v>0</v>
      </c>
      <c r="Q9" s="59">
        <f>+'24-03-342 Ind. Gestión Territ.'!AB15</f>
        <v>0</v>
      </c>
      <c r="R9" s="59">
        <f>+'24-03-342 Ind. Gestión Territ.'!AC15</f>
        <v>0</v>
      </c>
      <c r="S9" s="59">
        <f>+'24-03-342 Ind. Gestión Territ.'!AD15</f>
        <v>0</v>
      </c>
      <c r="T9" s="59">
        <f>+'24-03-342 Ind. Gestión Territ.'!AE15</f>
        <v>0</v>
      </c>
      <c r="U9" s="59">
        <f>+'24-03-342 Ind. Gestión Territ.'!AF15</f>
        <v>0</v>
      </c>
      <c r="V9" s="59">
        <f>+'24-03-342 Ind. Gestión Territ.'!AG15</f>
        <v>0</v>
      </c>
      <c r="W9" s="59">
        <f>+'24-03-342 Ind. Gestión Territ.'!AH15</f>
        <v>0</v>
      </c>
      <c r="X9" s="84">
        <f>+'24-03-342 Ind. Gestión Territ.'!AI15</f>
        <v>0</v>
      </c>
      <c r="Y9" s="84">
        <f>+'24-03-342 Ind. Gestión Territ.'!AJ15</f>
        <v>0</v>
      </c>
    </row>
    <row r="10" spans="1:25" ht="24.75" hidden="1" customHeight="1" x14ac:dyDescent="0.25">
      <c r="A10" s="83" t="s">
        <v>48</v>
      </c>
      <c r="B10" s="59">
        <f>+'24-03-342 Ind. Gestión Territ.'!J19</f>
        <v>0</v>
      </c>
      <c r="C10" s="59">
        <f>+'24-03-342 Ind. Gestión Territ.'!K19</f>
        <v>0</v>
      </c>
      <c r="D10" s="59">
        <f>+'24-03-342 Ind. Gestión Territ.'!M19</f>
        <v>0</v>
      </c>
      <c r="E10" s="59">
        <f>+'24-03-342 Ind. Gestión Territ.'!N19</f>
        <v>0</v>
      </c>
      <c r="F10" s="59">
        <f>+'24-03-342 Ind. Gestión Territ.'!O19</f>
        <v>0</v>
      </c>
      <c r="G10" s="59">
        <f>+'24-03-342 Ind. Gestión Territ.'!R19</f>
        <v>0</v>
      </c>
      <c r="H10" s="59">
        <f>+'24-03-342 Ind. Gestión Territ.'!S19</f>
        <v>0</v>
      </c>
      <c r="I10" s="59">
        <f>+'24-03-342 Ind. Gestión Territ.'!T19</f>
        <v>0</v>
      </c>
      <c r="J10" s="59">
        <f>+'24-03-342 Ind. Gestión Territ.'!U19</f>
        <v>0</v>
      </c>
      <c r="K10" s="59">
        <f>+'24-03-342 Ind. Gestión Territ.'!V19</f>
        <v>0</v>
      </c>
      <c r="L10" s="59">
        <f>+'24-03-342 Ind. Gestión Territ.'!W19</f>
        <v>0</v>
      </c>
      <c r="M10" s="59">
        <f>+'24-03-342 Ind. Gestión Territ.'!X19</f>
        <v>0</v>
      </c>
      <c r="N10" s="59">
        <f>+'24-03-342 Ind. Gestión Territ.'!Y19</f>
        <v>0</v>
      </c>
      <c r="O10" s="59">
        <f>+'24-03-342 Ind. Gestión Territ.'!Z19</f>
        <v>0</v>
      </c>
      <c r="P10" s="59">
        <f>+'24-03-342 Ind. Gestión Territ.'!AA19</f>
        <v>0</v>
      </c>
      <c r="Q10" s="59">
        <f>+'24-03-342 Ind. Gestión Territ.'!AB19</f>
        <v>0</v>
      </c>
      <c r="R10" s="59">
        <f>+'24-03-342 Ind. Gestión Territ.'!AC19</f>
        <v>0</v>
      </c>
      <c r="S10" s="59">
        <f>+'24-03-342 Ind. Gestión Territ.'!AD19</f>
        <v>0</v>
      </c>
      <c r="T10" s="59">
        <f>+'24-03-342 Ind. Gestión Territ.'!AE19</f>
        <v>0</v>
      </c>
      <c r="U10" s="59">
        <f>+'24-03-342 Ind. Gestión Territ.'!AF19</f>
        <v>0</v>
      </c>
      <c r="V10" s="59">
        <f>+'24-03-342 Ind. Gestión Territ.'!AG19</f>
        <v>0</v>
      </c>
      <c r="W10" s="59">
        <f>+'24-03-342 Ind. Gestión Territ.'!AH19</f>
        <v>0</v>
      </c>
      <c r="X10" s="84">
        <f>+'24-03-342 Ind. Gestión Territ.'!AI19</f>
        <v>0</v>
      </c>
      <c r="Y10" s="84">
        <f>+'24-03-342 Ind. Gestión Territ.'!AJ19</f>
        <v>0</v>
      </c>
    </row>
    <row r="11" spans="1:25" ht="24.75" hidden="1" customHeight="1" x14ac:dyDescent="0.25">
      <c r="A11" s="83" t="s">
        <v>50</v>
      </c>
      <c r="B11" s="59">
        <f>+'24-03-342 Ind. Gestión Territ.'!J23</f>
        <v>0</v>
      </c>
      <c r="C11" s="59">
        <f>+'24-03-342 Ind. Gestión Territ.'!K23</f>
        <v>0</v>
      </c>
      <c r="D11" s="59">
        <f>+'24-03-342 Ind. Gestión Territ.'!M23</f>
        <v>0</v>
      </c>
      <c r="E11" s="59">
        <f>+'24-03-342 Ind. Gestión Territ.'!N23</f>
        <v>0</v>
      </c>
      <c r="F11" s="59">
        <f>+'24-03-342 Ind. Gestión Territ.'!O23</f>
        <v>0</v>
      </c>
      <c r="G11" s="59">
        <f>+'24-03-342 Ind. Gestión Territ.'!R23</f>
        <v>0</v>
      </c>
      <c r="H11" s="59">
        <f>+'24-03-342 Ind. Gestión Territ.'!S23</f>
        <v>0</v>
      </c>
      <c r="I11" s="59">
        <f>+'24-03-342 Ind. Gestión Territ.'!T23</f>
        <v>0</v>
      </c>
      <c r="J11" s="59">
        <f>+'24-03-342 Ind. Gestión Territ.'!U23</f>
        <v>0</v>
      </c>
      <c r="K11" s="59">
        <f>+'24-03-342 Ind. Gestión Territ.'!V23</f>
        <v>0</v>
      </c>
      <c r="L11" s="59">
        <f>+'24-03-342 Ind. Gestión Territ.'!W23</f>
        <v>0</v>
      </c>
      <c r="M11" s="59">
        <f>+'24-03-342 Ind. Gestión Territ.'!X23</f>
        <v>0</v>
      </c>
      <c r="N11" s="59">
        <f>+'24-03-342 Ind. Gestión Territ.'!Y23</f>
        <v>0</v>
      </c>
      <c r="O11" s="59">
        <f>+'24-03-342 Ind. Gestión Territ.'!Z23</f>
        <v>0</v>
      </c>
      <c r="P11" s="59">
        <f>+'24-03-342 Ind. Gestión Territ.'!AA23</f>
        <v>0</v>
      </c>
      <c r="Q11" s="59">
        <f>+'24-03-342 Ind. Gestión Territ.'!AB23</f>
        <v>0</v>
      </c>
      <c r="R11" s="59">
        <f>+'24-03-342 Ind. Gestión Territ.'!AC23</f>
        <v>0</v>
      </c>
      <c r="S11" s="59">
        <f>+'24-03-342 Ind. Gestión Territ.'!AD23</f>
        <v>0</v>
      </c>
      <c r="T11" s="59">
        <f>+'24-03-342 Ind. Gestión Territ.'!AE23</f>
        <v>0</v>
      </c>
      <c r="U11" s="59">
        <f>+'24-03-342 Ind. Gestión Territ.'!AF23</f>
        <v>0</v>
      </c>
      <c r="V11" s="59">
        <f>+'24-03-342 Ind. Gestión Territ.'!AG23</f>
        <v>0</v>
      </c>
      <c r="W11" s="59">
        <f>+'24-03-342 Ind. Gestión Territ.'!AH23</f>
        <v>0</v>
      </c>
      <c r="X11" s="84">
        <f>+'24-03-342 Ind. Gestión Territ.'!AI23</f>
        <v>0</v>
      </c>
      <c r="Y11" s="84">
        <f>+'24-03-342 Ind. Gestión Territ.'!AJ23</f>
        <v>0</v>
      </c>
    </row>
    <row r="12" spans="1:25" ht="24.75" hidden="1" customHeight="1" x14ac:dyDescent="0.25">
      <c r="A12" s="83" t="s">
        <v>52</v>
      </c>
      <c r="B12" s="59">
        <f>+'24-03-342 Ind. Gestión Territ.'!J27</f>
        <v>0</v>
      </c>
      <c r="C12" s="59">
        <f>+'24-03-342 Ind. Gestión Territ.'!K27</f>
        <v>0</v>
      </c>
      <c r="D12" s="59">
        <f>+'24-03-342 Ind. Gestión Territ.'!M27</f>
        <v>0</v>
      </c>
      <c r="E12" s="59">
        <f>+'24-03-342 Ind. Gestión Territ.'!N27</f>
        <v>0</v>
      </c>
      <c r="F12" s="59">
        <f>+'24-03-342 Ind. Gestión Territ.'!O27</f>
        <v>0</v>
      </c>
      <c r="G12" s="59">
        <f>+'24-03-342 Ind. Gestión Territ.'!R27</f>
        <v>0</v>
      </c>
      <c r="H12" s="59">
        <f>+'24-03-342 Ind. Gestión Territ.'!S27</f>
        <v>0</v>
      </c>
      <c r="I12" s="59">
        <f>+'24-03-342 Ind. Gestión Territ.'!T27</f>
        <v>0</v>
      </c>
      <c r="J12" s="59">
        <f>+'24-03-342 Ind. Gestión Territ.'!U27</f>
        <v>0</v>
      </c>
      <c r="K12" s="59">
        <f>+'24-03-342 Ind. Gestión Territ.'!V27</f>
        <v>0</v>
      </c>
      <c r="L12" s="59">
        <f>+'24-03-342 Ind. Gestión Territ.'!W27</f>
        <v>0</v>
      </c>
      <c r="M12" s="59">
        <f>+'24-03-342 Ind. Gestión Territ.'!X27</f>
        <v>0</v>
      </c>
      <c r="N12" s="59">
        <f>+'24-03-342 Ind. Gestión Territ.'!Y27</f>
        <v>0</v>
      </c>
      <c r="O12" s="59">
        <f>+'24-03-342 Ind. Gestión Territ.'!Z27</f>
        <v>0</v>
      </c>
      <c r="P12" s="59">
        <f>+'24-03-342 Ind. Gestión Territ.'!AA27</f>
        <v>0</v>
      </c>
      <c r="Q12" s="59">
        <f>+'24-03-342 Ind. Gestión Territ.'!AB27</f>
        <v>0</v>
      </c>
      <c r="R12" s="59">
        <f>+'24-03-342 Ind. Gestión Territ.'!AC27</f>
        <v>0</v>
      </c>
      <c r="S12" s="59">
        <f>+'24-03-342 Ind. Gestión Territ.'!AD27</f>
        <v>0</v>
      </c>
      <c r="T12" s="59">
        <f>+'24-03-342 Ind. Gestión Territ.'!AE27</f>
        <v>0</v>
      </c>
      <c r="U12" s="59">
        <f>+'24-03-342 Ind. Gestión Territ.'!AF27</f>
        <v>0</v>
      </c>
      <c r="V12" s="59">
        <f>+'24-03-342 Ind. Gestión Territ.'!AG27</f>
        <v>0</v>
      </c>
      <c r="W12" s="59">
        <f>+'24-03-342 Ind. Gestión Territ.'!AH27</f>
        <v>0</v>
      </c>
      <c r="X12" s="84">
        <f>+'24-03-342 Ind. Gestión Territ.'!AI27</f>
        <v>0</v>
      </c>
      <c r="Y12" s="84">
        <f>+'24-03-342 Ind. Gestión Territ.'!AJ27</f>
        <v>0</v>
      </c>
    </row>
    <row r="13" spans="1:25" ht="24.75" hidden="1" customHeight="1" x14ac:dyDescent="0.25">
      <c r="A13" s="83" t="s">
        <v>54</v>
      </c>
      <c r="B13" s="59">
        <f>+'24-03-342 Ind. Gestión Territ.'!J31</f>
        <v>0</v>
      </c>
      <c r="C13" s="59">
        <f>+'24-03-342 Ind. Gestión Territ.'!K31</f>
        <v>0</v>
      </c>
      <c r="D13" s="59">
        <f>+'24-03-342 Ind. Gestión Territ.'!M31</f>
        <v>0</v>
      </c>
      <c r="E13" s="59">
        <f>+'24-03-342 Ind. Gestión Territ.'!N31</f>
        <v>0</v>
      </c>
      <c r="F13" s="59">
        <f>+'24-03-342 Ind. Gestión Territ.'!O31</f>
        <v>0</v>
      </c>
      <c r="G13" s="59">
        <f>+'24-03-342 Ind. Gestión Territ.'!R31</f>
        <v>0</v>
      </c>
      <c r="H13" s="59">
        <f>+'24-03-342 Ind. Gestión Territ.'!S31</f>
        <v>0</v>
      </c>
      <c r="I13" s="59">
        <f>+'24-03-342 Ind. Gestión Territ.'!T31</f>
        <v>0</v>
      </c>
      <c r="J13" s="59">
        <f>+'24-03-342 Ind. Gestión Territ.'!U31</f>
        <v>0</v>
      </c>
      <c r="K13" s="59">
        <f>+'24-03-342 Ind. Gestión Territ.'!V31</f>
        <v>0</v>
      </c>
      <c r="L13" s="59">
        <f>+'24-03-342 Ind. Gestión Territ.'!W31</f>
        <v>0</v>
      </c>
      <c r="M13" s="59">
        <f>+'24-03-342 Ind. Gestión Territ.'!X31</f>
        <v>0</v>
      </c>
      <c r="N13" s="59">
        <f>+'24-03-342 Ind. Gestión Territ.'!Y31</f>
        <v>0</v>
      </c>
      <c r="O13" s="59">
        <f>+'24-03-342 Ind. Gestión Territ.'!Z31</f>
        <v>0</v>
      </c>
      <c r="P13" s="59">
        <f>+'24-03-342 Ind. Gestión Territ.'!AA31</f>
        <v>0</v>
      </c>
      <c r="Q13" s="59">
        <f>+'24-03-342 Ind. Gestión Territ.'!AB31</f>
        <v>0</v>
      </c>
      <c r="R13" s="59">
        <f>+'24-03-342 Ind. Gestión Territ.'!AC31</f>
        <v>0</v>
      </c>
      <c r="S13" s="59">
        <f>+'24-03-342 Ind. Gestión Territ.'!AD31</f>
        <v>0</v>
      </c>
      <c r="T13" s="59">
        <f>+'24-03-342 Ind. Gestión Territ.'!AE31</f>
        <v>0</v>
      </c>
      <c r="U13" s="59">
        <f>+'24-03-342 Ind. Gestión Territ.'!AF31</f>
        <v>0</v>
      </c>
      <c r="V13" s="59">
        <f>+'24-03-342 Ind. Gestión Territ.'!AG31</f>
        <v>0</v>
      </c>
      <c r="W13" s="59">
        <f>+'24-03-342 Ind. Gestión Territ.'!AH31</f>
        <v>0</v>
      </c>
      <c r="X13" s="84">
        <f>+'24-03-342 Ind. Gestión Territ.'!AI31</f>
        <v>0</v>
      </c>
      <c r="Y13" s="84">
        <f>+'24-03-342 Ind. Gestión Territ.'!AJ31</f>
        <v>0</v>
      </c>
    </row>
    <row r="14" spans="1:25" ht="24.75" hidden="1" customHeight="1" x14ac:dyDescent="0.25">
      <c r="A14" s="83" t="s">
        <v>56</v>
      </c>
      <c r="B14" s="59">
        <f>+'24-03-342 Ind. Gestión Territ.'!J35</f>
        <v>0</v>
      </c>
      <c r="C14" s="59">
        <f>+'24-03-342 Ind. Gestión Territ.'!K35</f>
        <v>0</v>
      </c>
      <c r="D14" s="59">
        <f>+'24-03-342 Ind. Gestión Territ.'!M35</f>
        <v>0</v>
      </c>
      <c r="E14" s="59">
        <f>+'24-03-342 Ind. Gestión Territ.'!N35</f>
        <v>0</v>
      </c>
      <c r="F14" s="59">
        <f>+'24-03-342 Ind. Gestión Territ.'!O35</f>
        <v>0</v>
      </c>
      <c r="G14" s="59">
        <f>+'24-03-342 Ind. Gestión Territ.'!R35</f>
        <v>0</v>
      </c>
      <c r="H14" s="59">
        <f>+'24-03-342 Ind. Gestión Territ.'!S35</f>
        <v>0</v>
      </c>
      <c r="I14" s="59">
        <f>+'24-03-342 Ind. Gestión Territ.'!T35</f>
        <v>0</v>
      </c>
      <c r="J14" s="59">
        <f>+'24-03-342 Ind. Gestión Territ.'!U35</f>
        <v>0</v>
      </c>
      <c r="K14" s="59">
        <f>+'24-03-342 Ind. Gestión Territ.'!V35</f>
        <v>0</v>
      </c>
      <c r="L14" s="59">
        <f>+'24-03-342 Ind. Gestión Territ.'!W35</f>
        <v>0</v>
      </c>
      <c r="M14" s="59">
        <f>+'24-03-342 Ind. Gestión Territ.'!X35</f>
        <v>0</v>
      </c>
      <c r="N14" s="59">
        <f>+'24-03-342 Ind. Gestión Territ.'!Y35</f>
        <v>0</v>
      </c>
      <c r="O14" s="59">
        <f>+'24-03-342 Ind. Gestión Territ.'!Z35</f>
        <v>0</v>
      </c>
      <c r="P14" s="59">
        <f>+'24-03-342 Ind. Gestión Territ.'!AA35</f>
        <v>0</v>
      </c>
      <c r="Q14" s="59">
        <f>+'24-03-342 Ind. Gestión Territ.'!AB35</f>
        <v>0</v>
      </c>
      <c r="R14" s="59">
        <f>+'24-03-342 Ind. Gestión Territ.'!AC35</f>
        <v>0</v>
      </c>
      <c r="S14" s="59">
        <f>+'24-03-342 Ind. Gestión Territ.'!AD35</f>
        <v>0</v>
      </c>
      <c r="T14" s="59">
        <f>+'24-03-342 Ind. Gestión Territ.'!AE35</f>
        <v>0</v>
      </c>
      <c r="U14" s="59">
        <f>+'24-03-342 Ind. Gestión Territ.'!AF35</f>
        <v>0</v>
      </c>
      <c r="V14" s="59">
        <f>+'24-03-342 Ind. Gestión Territ.'!AG35</f>
        <v>0</v>
      </c>
      <c r="W14" s="59">
        <f>+'24-03-342 Ind. Gestión Territ.'!AH35</f>
        <v>0</v>
      </c>
      <c r="X14" s="84">
        <f>+'24-03-342 Ind. Gestión Territ.'!AI35</f>
        <v>0</v>
      </c>
      <c r="Y14" s="84">
        <f>+'24-03-342 Ind. Gestión Territ.'!AJ35</f>
        <v>0</v>
      </c>
    </row>
    <row r="15" spans="1:25" ht="24.75" hidden="1" customHeight="1" x14ac:dyDescent="0.25">
      <c r="A15" s="83" t="s">
        <v>58</v>
      </c>
      <c r="B15" s="59">
        <f>+'24-03-342 Ind. Gestión Territ.'!J39</f>
        <v>0</v>
      </c>
      <c r="C15" s="59">
        <f>+'24-03-342 Ind. Gestión Territ.'!K39</f>
        <v>0</v>
      </c>
      <c r="D15" s="59">
        <f>+'24-03-342 Ind. Gestión Territ.'!M39</f>
        <v>0</v>
      </c>
      <c r="E15" s="59">
        <f>+'24-03-342 Ind. Gestión Territ.'!N39</f>
        <v>0</v>
      </c>
      <c r="F15" s="59">
        <f>+'24-03-342 Ind. Gestión Territ.'!O39</f>
        <v>0</v>
      </c>
      <c r="G15" s="59">
        <f>+'24-03-342 Ind. Gestión Territ.'!R39</f>
        <v>0</v>
      </c>
      <c r="H15" s="59">
        <f>+'24-03-342 Ind. Gestión Territ.'!S39</f>
        <v>0</v>
      </c>
      <c r="I15" s="59">
        <f>+'24-03-342 Ind. Gestión Territ.'!T39</f>
        <v>0</v>
      </c>
      <c r="J15" s="59">
        <f>+'24-03-342 Ind. Gestión Territ.'!U39</f>
        <v>0</v>
      </c>
      <c r="K15" s="59">
        <f>+'24-03-342 Ind. Gestión Territ.'!V39</f>
        <v>0</v>
      </c>
      <c r="L15" s="59">
        <f>+'24-03-342 Ind. Gestión Territ.'!W39</f>
        <v>0</v>
      </c>
      <c r="M15" s="59">
        <f>+'24-03-342 Ind. Gestión Territ.'!X39</f>
        <v>0</v>
      </c>
      <c r="N15" s="59">
        <f>+'24-03-342 Ind. Gestión Territ.'!Y39</f>
        <v>0</v>
      </c>
      <c r="O15" s="59">
        <f>+'24-03-342 Ind. Gestión Territ.'!Z39</f>
        <v>0</v>
      </c>
      <c r="P15" s="59">
        <f>+'24-03-342 Ind. Gestión Territ.'!AA39</f>
        <v>0</v>
      </c>
      <c r="Q15" s="59">
        <f>+'24-03-342 Ind. Gestión Territ.'!AB39</f>
        <v>0</v>
      </c>
      <c r="R15" s="59">
        <f>+'24-03-342 Ind. Gestión Territ.'!AC39</f>
        <v>0</v>
      </c>
      <c r="S15" s="59">
        <f>+'24-03-342 Ind. Gestión Territ.'!AD39</f>
        <v>0</v>
      </c>
      <c r="T15" s="59">
        <f>+'24-03-342 Ind. Gestión Territ.'!AE39</f>
        <v>0</v>
      </c>
      <c r="U15" s="59">
        <f>+'24-03-342 Ind. Gestión Territ.'!AF39</f>
        <v>0</v>
      </c>
      <c r="V15" s="59">
        <f>+'24-03-342 Ind. Gestión Territ.'!AG39</f>
        <v>0</v>
      </c>
      <c r="W15" s="59">
        <f>+'24-03-342 Ind. Gestión Territ.'!AH39</f>
        <v>0</v>
      </c>
      <c r="X15" s="84">
        <f>+'24-03-342 Ind. Gestión Territ.'!AI39</f>
        <v>0</v>
      </c>
      <c r="Y15" s="84">
        <f>+'24-03-342 Ind. Gestión Territ.'!AJ39</f>
        <v>0</v>
      </c>
    </row>
    <row r="16" spans="1:25" ht="24.75" hidden="1" customHeight="1" x14ac:dyDescent="0.25">
      <c r="A16" s="83" t="s">
        <v>60</v>
      </c>
      <c r="B16" s="59">
        <f>+'24-03-342 Ind. Gestión Territ.'!J43</f>
        <v>0</v>
      </c>
      <c r="C16" s="59">
        <f>+'24-03-342 Ind. Gestión Territ.'!K43</f>
        <v>0</v>
      </c>
      <c r="D16" s="59">
        <f>+'24-03-342 Ind. Gestión Territ.'!M43</f>
        <v>0</v>
      </c>
      <c r="E16" s="59">
        <f>+'24-03-342 Ind. Gestión Territ.'!N43</f>
        <v>0</v>
      </c>
      <c r="F16" s="59">
        <f>+'24-03-342 Ind. Gestión Territ.'!O43</f>
        <v>0</v>
      </c>
      <c r="G16" s="59">
        <f>+'24-03-342 Ind. Gestión Territ.'!R43</f>
        <v>0</v>
      </c>
      <c r="H16" s="59">
        <f>+'24-03-342 Ind. Gestión Territ.'!S43</f>
        <v>0</v>
      </c>
      <c r="I16" s="59">
        <f>+'24-03-342 Ind. Gestión Territ.'!T43</f>
        <v>0</v>
      </c>
      <c r="J16" s="59">
        <f>+'24-03-342 Ind. Gestión Territ.'!U43</f>
        <v>0</v>
      </c>
      <c r="K16" s="59">
        <f>+'24-03-342 Ind. Gestión Territ.'!V43</f>
        <v>0</v>
      </c>
      <c r="L16" s="59">
        <f>+'24-03-342 Ind. Gestión Territ.'!W43</f>
        <v>0</v>
      </c>
      <c r="M16" s="59">
        <f>+'24-03-342 Ind. Gestión Territ.'!X43</f>
        <v>0</v>
      </c>
      <c r="N16" s="59">
        <f>+'24-03-342 Ind. Gestión Territ.'!Y43</f>
        <v>0</v>
      </c>
      <c r="O16" s="59">
        <f>+'24-03-342 Ind. Gestión Territ.'!Z43</f>
        <v>0</v>
      </c>
      <c r="P16" s="59">
        <f>+'24-03-342 Ind. Gestión Territ.'!AA43</f>
        <v>0</v>
      </c>
      <c r="Q16" s="59">
        <f>+'24-03-342 Ind. Gestión Territ.'!AB43</f>
        <v>0</v>
      </c>
      <c r="R16" s="59">
        <f>+'24-03-342 Ind. Gestión Territ.'!AC43</f>
        <v>0</v>
      </c>
      <c r="S16" s="59">
        <f>+'24-03-342 Ind. Gestión Territ.'!AD43</f>
        <v>0</v>
      </c>
      <c r="T16" s="59">
        <f>+'24-03-342 Ind. Gestión Territ.'!AE43</f>
        <v>0</v>
      </c>
      <c r="U16" s="59">
        <f>+'24-03-342 Ind. Gestión Territ.'!AF43</f>
        <v>0</v>
      </c>
      <c r="V16" s="59">
        <f>+'24-03-342 Ind. Gestión Territ.'!AG43</f>
        <v>0</v>
      </c>
      <c r="W16" s="59">
        <f>+'24-03-342 Ind. Gestión Territ.'!AH43</f>
        <v>0</v>
      </c>
      <c r="X16" s="84">
        <f>+'24-03-342 Ind. Gestión Territ.'!AI43</f>
        <v>0</v>
      </c>
      <c r="Y16" s="84">
        <f>+'24-03-342 Ind. Gestión Territ.'!AJ43</f>
        <v>0</v>
      </c>
    </row>
    <row r="17" spans="1:25" ht="24.75" hidden="1" customHeight="1" x14ac:dyDescent="0.25">
      <c r="A17" s="83" t="s">
        <v>62</v>
      </c>
      <c r="B17" s="59">
        <f>+'24-03-342 Ind. Gestión Territ.'!J47</f>
        <v>0</v>
      </c>
      <c r="C17" s="59">
        <f>+'24-03-342 Ind. Gestión Territ.'!K47</f>
        <v>0</v>
      </c>
      <c r="D17" s="59">
        <f>+'24-03-342 Ind. Gestión Territ.'!M47</f>
        <v>0</v>
      </c>
      <c r="E17" s="59">
        <f>+'24-03-342 Ind. Gestión Territ.'!N47</f>
        <v>0</v>
      </c>
      <c r="F17" s="59">
        <f>+'24-03-342 Ind. Gestión Territ.'!O47</f>
        <v>0</v>
      </c>
      <c r="G17" s="59">
        <f>+'24-03-342 Ind. Gestión Territ.'!R47</f>
        <v>0</v>
      </c>
      <c r="H17" s="59">
        <f>+'24-03-342 Ind. Gestión Territ.'!S47</f>
        <v>0</v>
      </c>
      <c r="I17" s="59">
        <f>+'24-03-342 Ind. Gestión Territ.'!T47</f>
        <v>0</v>
      </c>
      <c r="J17" s="59">
        <f>+'24-03-342 Ind. Gestión Territ.'!U47</f>
        <v>0</v>
      </c>
      <c r="K17" s="59">
        <f>+'24-03-342 Ind. Gestión Territ.'!V47</f>
        <v>0</v>
      </c>
      <c r="L17" s="59">
        <f>+'24-03-342 Ind. Gestión Territ.'!W47</f>
        <v>0</v>
      </c>
      <c r="M17" s="59">
        <f>+'24-03-342 Ind. Gestión Territ.'!X47</f>
        <v>0</v>
      </c>
      <c r="N17" s="59">
        <f>+'24-03-342 Ind. Gestión Territ.'!Y47</f>
        <v>0</v>
      </c>
      <c r="O17" s="59">
        <f>+'24-03-342 Ind. Gestión Territ.'!Z47</f>
        <v>0</v>
      </c>
      <c r="P17" s="59">
        <f>+'24-03-342 Ind. Gestión Territ.'!AA47</f>
        <v>0</v>
      </c>
      <c r="Q17" s="59">
        <f>+'24-03-342 Ind. Gestión Territ.'!AB47</f>
        <v>0</v>
      </c>
      <c r="R17" s="59">
        <f>+'24-03-342 Ind. Gestión Territ.'!AC47</f>
        <v>0</v>
      </c>
      <c r="S17" s="59">
        <f>+'24-03-342 Ind. Gestión Territ.'!AD47</f>
        <v>0</v>
      </c>
      <c r="T17" s="59">
        <f>+'24-03-342 Ind. Gestión Territ.'!AE47</f>
        <v>0</v>
      </c>
      <c r="U17" s="59">
        <f>+'24-03-342 Ind. Gestión Territ.'!AF47</f>
        <v>0</v>
      </c>
      <c r="V17" s="59">
        <f>+'24-03-342 Ind. Gestión Territ.'!AG47</f>
        <v>0</v>
      </c>
      <c r="W17" s="59">
        <f>+'24-03-342 Ind. Gestión Territ.'!AH47</f>
        <v>0</v>
      </c>
      <c r="X17" s="84">
        <f>+'24-03-342 Ind. Gestión Territ.'!AI47</f>
        <v>0</v>
      </c>
      <c r="Y17" s="84">
        <f>+'24-03-342 Ind. Gestión Territ.'!AJ44</f>
        <v>0</v>
      </c>
    </row>
    <row r="18" spans="1:25" ht="24.75" hidden="1" customHeight="1" x14ac:dyDescent="0.25">
      <c r="A18" s="83" t="s">
        <v>64</v>
      </c>
      <c r="B18" s="59">
        <f>+'24-03-342 Ind. Gestión Territ.'!J51</f>
        <v>0</v>
      </c>
      <c r="C18" s="59">
        <f>+'24-03-342 Ind. Gestión Territ.'!K51</f>
        <v>0</v>
      </c>
      <c r="D18" s="59">
        <f>+'24-03-342 Ind. Gestión Territ.'!M51</f>
        <v>0</v>
      </c>
      <c r="E18" s="59">
        <f>+'24-03-342 Ind. Gestión Territ.'!N51</f>
        <v>0</v>
      </c>
      <c r="F18" s="59">
        <f>+'24-03-342 Ind. Gestión Territ.'!O51</f>
        <v>0</v>
      </c>
      <c r="G18" s="59">
        <f>+'24-03-342 Ind. Gestión Territ.'!R51</f>
        <v>0</v>
      </c>
      <c r="H18" s="59">
        <f>+'24-03-342 Ind. Gestión Territ.'!S51</f>
        <v>0</v>
      </c>
      <c r="I18" s="59">
        <f>+'24-03-342 Ind. Gestión Territ.'!T51</f>
        <v>0</v>
      </c>
      <c r="J18" s="59">
        <f>+'24-03-342 Ind. Gestión Territ.'!U51</f>
        <v>0</v>
      </c>
      <c r="K18" s="59">
        <f>+'24-03-342 Ind. Gestión Territ.'!V51</f>
        <v>0</v>
      </c>
      <c r="L18" s="59">
        <f>+'24-03-342 Ind. Gestión Territ.'!W51</f>
        <v>0</v>
      </c>
      <c r="M18" s="59">
        <f>+'24-03-342 Ind. Gestión Territ.'!X51</f>
        <v>0</v>
      </c>
      <c r="N18" s="59">
        <f>+'24-03-342 Ind. Gestión Territ.'!Y51</f>
        <v>0</v>
      </c>
      <c r="O18" s="59">
        <f>+'24-03-342 Ind. Gestión Territ.'!Z51</f>
        <v>0</v>
      </c>
      <c r="P18" s="59">
        <f>+'24-03-342 Ind. Gestión Territ.'!AA51</f>
        <v>0</v>
      </c>
      <c r="Q18" s="59">
        <f>+'24-03-342 Ind. Gestión Territ.'!AB51</f>
        <v>0</v>
      </c>
      <c r="R18" s="59">
        <f>+'24-03-342 Ind. Gestión Territ.'!AC51</f>
        <v>0</v>
      </c>
      <c r="S18" s="59">
        <f>+'24-03-342 Ind. Gestión Territ.'!AD51</f>
        <v>0</v>
      </c>
      <c r="T18" s="59">
        <f>+'24-03-342 Ind. Gestión Territ.'!AE51</f>
        <v>0</v>
      </c>
      <c r="U18" s="59">
        <f>+'24-03-342 Ind. Gestión Territ.'!AF51</f>
        <v>0</v>
      </c>
      <c r="V18" s="59">
        <f>+'24-03-342 Ind. Gestión Territ.'!AG51</f>
        <v>0</v>
      </c>
      <c r="W18" s="59">
        <f>+'24-03-342 Ind. Gestión Territ.'!AH51</f>
        <v>0</v>
      </c>
      <c r="X18" s="84">
        <f>+'24-03-342 Ind. Gestión Territ.'!AI51</f>
        <v>0</v>
      </c>
      <c r="Y18" s="84">
        <f>+'24-03-342 Ind. Gestión Territ.'!AJ51</f>
        <v>0</v>
      </c>
    </row>
    <row r="19" spans="1:25" ht="24.75" hidden="1" customHeight="1" x14ac:dyDescent="0.25">
      <c r="A19" s="83" t="s">
        <v>66</v>
      </c>
      <c r="B19" s="59">
        <f>+'24-03-342 Ind. Gestión Territ.'!J55</f>
        <v>0</v>
      </c>
      <c r="C19" s="59">
        <f>+'24-03-342 Ind. Gestión Territ.'!K55</f>
        <v>0</v>
      </c>
      <c r="D19" s="59">
        <f>+'24-03-342 Ind. Gestión Territ.'!M55</f>
        <v>0</v>
      </c>
      <c r="E19" s="59">
        <f>+'24-03-342 Ind. Gestión Territ.'!N55</f>
        <v>0</v>
      </c>
      <c r="F19" s="59">
        <f>+'24-03-342 Ind. Gestión Territ.'!O55</f>
        <v>0</v>
      </c>
      <c r="G19" s="59">
        <f>+'24-03-342 Ind. Gestión Territ.'!R55</f>
        <v>0</v>
      </c>
      <c r="H19" s="59">
        <f>+'24-03-342 Ind. Gestión Territ.'!S55</f>
        <v>0</v>
      </c>
      <c r="I19" s="59">
        <f>+'24-03-342 Ind. Gestión Territ.'!T55</f>
        <v>0</v>
      </c>
      <c r="J19" s="59">
        <f>+'24-03-342 Ind. Gestión Territ.'!U55</f>
        <v>0</v>
      </c>
      <c r="K19" s="59">
        <f>+'24-03-342 Ind. Gestión Territ.'!V55</f>
        <v>0</v>
      </c>
      <c r="L19" s="59">
        <f>+'24-03-342 Ind. Gestión Territ.'!W55</f>
        <v>0</v>
      </c>
      <c r="M19" s="59">
        <f>+'24-03-342 Ind. Gestión Territ.'!X55</f>
        <v>0</v>
      </c>
      <c r="N19" s="59">
        <f>+'24-03-342 Ind. Gestión Territ.'!Y55</f>
        <v>0</v>
      </c>
      <c r="O19" s="59">
        <f>+'24-03-342 Ind. Gestión Territ.'!Z55</f>
        <v>0</v>
      </c>
      <c r="P19" s="59">
        <f>+'24-03-342 Ind. Gestión Territ.'!AA55</f>
        <v>0</v>
      </c>
      <c r="Q19" s="59">
        <f>+'24-03-342 Ind. Gestión Territ.'!AB55</f>
        <v>0</v>
      </c>
      <c r="R19" s="59">
        <f>+'24-03-342 Ind. Gestión Territ.'!AC55</f>
        <v>0</v>
      </c>
      <c r="S19" s="59">
        <f>+'24-03-342 Ind. Gestión Territ.'!AD55</f>
        <v>0</v>
      </c>
      <c r="T19" s="59">
        <f>+'24-03-342 Ind. Gestión Territ.'!AE55</f>
        <v>0</v>
      </c>
      <c r="U19" s="59">
        <f>+'24-03-342 Ind. Gestión Territ.'!AF55</f>
        <v>0</v>
      </c>
      <c r="V19" s="59">
        <f>+'24-03-342 Ind. Gestión Territ.'!AG55</f>
        <v>0</v>
      </c>
      <c r="W19" s="59">
        <f>+'24-03-342 Ind. Gestión Territ.'!AH55</f>
        <v>0</v>
      </c>
      <c r="X19" s="84">
        <f>+'24-03-342 Ind. Gestión Territ.'!AI55</f>
        <v>0</v>
      </c>
      <c r="Y19" s="84">
        <f>+'24-03-342 Ind. Gestión Territ.'!AJ55</f>
        <v>0</v>
      </c>
    </row>
    <row r="20" spans="1:25" ht="24.75" hidden="1" customHeight="1" x14ac:dyDescent="0.25">
      <c r="A20" s="85" t="s">
        <v>68</v>
      </c>
      <c r="B20" s="59">
        <f>+'24-03-342 Ind. Gestión Territ.'!J59</f>
        <v>0</v>
      </c>
      <c r="C20" s="59">
        <f>+'24-03-342 Ind. Gestión Territ.'!K59</f>
        <v>0</v>
      </c>
      <c r="D20" s="59">
        <f>+'24-03-342 Ind. Gestión Territ.'!M59</f>
        <v>0</v>
      </c>
      <c r="E20" s="59">
        <f>+'24-03-342 Ind. Gestión Territ.'!N59</f>
        <v>0</v>
      </c>
      <c r="F20" s="59">
        <f>+'24-03-342 Ind. Gestión Territ.'!O59</f>
        <v>0</v>
      </c>
      <c r="G20" s="59">
        <f>+'24-03-342 Ind. Gestión Territ.'!R59</f>
        <v>0</v>
      </c>
      <c r="H20" s="59">
        <f>+'24-03-342 Ind. Gestión Territ.'!S59</f>
        <v>0</v>
      </c>
      <c r="I20" s="59">
        <f>+'24-03-342 Ind. Gestión Territ.'!T59</f>
        <v>0</v>
      </c>
      <c r="J20" s="59">
        <f>+'24-03-342 Ind. Gestión Territ.'!U59</f>
        <v>0</v>
      </c>
      <c r="K20" s="59">
        <f>+'24-03-342 Ind. Gestión Territ.'!V59</f>
        <v>0</v>
      </c>
      <c r="L20" s="59">
        <f>+'24-03-342 Ind. Gestión Territ.'!W59</f>
        <v>0</v>
      </c>
      <c r="M20" s="59">
        <f>+'24-03-342 Ind. Gestión Territ.'!X59</f>
        <v>0</v>
      </c>
      <c r="N20" s="59">
        <f>+'24-03-342 Ind. Gestión Territ.'!Y59</f>
        <v>0</v>
      </c>
      <c r="O20" s="59">
        <f>+'24-03-342 Ind. Gestión Territ.'!Z59</f>
        <v>0</v>
      </c>
      <c r="P20" s="59">
        <f>+'24-03-342 Ind. Gestión Territ.'!AA59</f>
        <v>0</v>
      </c>
      <c r="Q20" s="59">
        <f>+'24-03-342 Ind. Gestión Territ.'!AB59</f>
        <v>0</v>
      </c>
      <c r="R20" s="59">
        <f>+'24-03-342 Ind. Gestión Territ.'!AC59</f>
        <v>0</v>
      </c>
      <c r="S20" s="59">
        <f>+'24-03-342 Ind. Gestión Territ.'!AD59</f>
        <v>0</v>
      </c>
      <c r="T20" s="59">
        <f>+'24-03-342 Ind. Gestión Territ.'!AE59</f>
        <v>0</v>
      </c>
      <c r="U20" s="59">
        <f>+'24-03-342 Ind. Gestión Territ.'!AF59</f>
        <v>0</v>
      </c>
      <c r="V20" s="59">
        <f>+'24-03-342 Ind. Gestión Territ.'!AG59</f>
        <v>0</v>
      </c>
      <c r="W20" s="59">
        <f>+'24-03-342 Ind. Gestión Territ.'!AH59</f>
        <v>0</v>
      </c>
      <c r="X20" s="84">
        <f>+'24-03-342 Ind. Gestión Territ.'!AI59</f>
        <v>0</v>
      </c>
      <c r="Y20" s="84">
        <f>+'24-03-342 Ind. Gestión Territ.'!AJ59</f>
        <v>0</v>
      </c>
    </row>
    <row r="21" spans="1:25" ht="24.75" hidden="1" customHeight="1" x14ac:dyDescent="0.25">
      <c r="A21" s="85" t="s">
        <v>70</v>
      </c>
      <c r="B21" s="59">
        <f>+'24-03-342 Ind. Gestión Territ.'!J63</f>
        <v>0</v>
      </c>
      <c r="C21" s="59">
        <f>+'24-03-342 Ind. Gestión Territ.'!K63</f>
        <v>0</v>
      </c>
      <c r="D21" s="59">
        <f>+'24-03-342 Ind. Gestión Territ.'!M63</f>
        <v>0</v>
      </c>
      <c r="E21" s="59">
        <f>+'24-03-342 Ind. Gestión Territ.'!N63</f>
        <v>0</v>
      </c>
      <c r="F21" s="59">
        <f>+'24-03-342 Ind. Gestión Territ.'!O63</f>
        <v>0</v>
      </c>
      <c r="G21" s="59">
        <f>+'24-03-342 Ind. Gestión Territ.'!R63</f>
        <v>0</v>
      </c>
      <c r="H21" s="59">
        <f>+'24-03-342 Ind. Gestión Territ.'!S63</f>
        <v>0</v>
      </c>
      <c r="I21" s="59">
        <f>+'24-03-342 Ind. Gestión Territ.'!T63</f>
        <v>0</v>
      </c>
      <c r="J21" s="59">
        <f>+'24-03-342 Ind. Gestión Territ.'!U63</f>
        <v>0</v>
      </c>
      <c r="K21" s="59">
        <f>+'24-03-342 Ind. Gestión Territ.'!V63</f>
        <v>0</v>
      </c>
      <c r="L21" s="59">
        <f>+'24-03-342 Ind. Gestión Territ.'!W63</f>
        <v>0</v>
      </c>
      <c r="M21" s="59">
        <f>+'24-03-342 Ind. Gestión Territ.'!X63</f>
        <v>0</v>
      </c>
      <c r="N21" s="59">
        <f>+'24-03-342 Ind. Gestión Territ.'!Y63</f>
        <v>0</v>
      </c>
      <c r="O21" s="59">
        <f>+'24-03-342 Ind. Gestión Territ.'!Z63</f>
        <v>0</v>
      </c>
      <c r="P21" s="59">
        <f>+'24-03-342 Ind. Gestión Territ.'!AA63</f>
        <v>0</v>
      </c>
      <c r="Q21" s="59">
        <f>+'24-03-342 Ind. Gestión Territ.'!AB63</f>
        <v>0</v>
      </c>
      <c r="R21" s="59">
        <f>+'24-03-342 Ind. Gestión Territ.'!AC63</f>
        <v>0</v>
      </c>
      <c r="S21" s="59">
        <f>+'24-03-342 Ind. Gestión Territ.'!AD63</f>
        <v>0</v>
      </c>
      <c r="T21" s="59">
        <f>+'24-03-342 Ind. Gestión Territ.'!AE63</f>
        <v>0</v>
      </c>
      <c r="U21" s="59">
        <f>+'24-03-342 Ind. Gestión Territ.'!AF63</f>
        <v>0</v>
      </c>
      <c r="V21" s="59">
        <f>+'24-03-342 Ind. Gestión Territ.'!AG63</f>
        <v>0</v>
      </c>
      <c r="W21" s="59">
        <f>+'24-03-342 Ind. Gestión Territ.'!AH63</f>
        <v>0</v>
      </c>
      <c r="X21" s="84">
        <f>+'24-03-342 Ind. Gestión Territ.'!AI63</f>
        <v>0</v>
      </c>
      <c r="Y21" s="84">
        <f>+'24-03-342 Ind. Gestión Territ.'!AJ63</f>
        <v>0</v>
      </c>
    </row>
    <row r="22" spans="1:25" ht="24.75" hidden="1" customHeight="1" x14ac:dyDescent="0.25">
      <c r="A22" s="85" t="s">
        <v>92</v>
      </c>
      <c r="B22" s="59">
        <f>+'24-03-342 Ind. Gestión Territ.'!J67</f>
        <v>0</v>
      </c>
      <c r="C22" s="59">
        <f>+'24-03-342 Ind. Gestión Territ.'!K67</f>
        <v>0</v>
      </c>
      <c r="D22" s="59">
        <f>+'24-03-342 Ind. Gestión Territ.'!M64</f>
        <v>0</v>
      </c>
      <c r="E22" s="59">
        <f>+'24-03-342 Ind. Gestión Territ.'!N64</f>
        <v>0</v>
      </c>
      <c r="F22" s="59">
        <f>+'24-03-342 Ind. Gestión Territ.'!O64</f>
        <v>0</v>
      </c>
      <c r="G22" s="59">
        <f>+'24-03-342 Ind. Gestión Territ.'!R64</f>
        <v>0</v>
      </c>
      <c r="H22" s="59">
        <f>+'24-03-342 Ind. Gestión Territ.'!S64</f>
        <v>0</v>
      </c>
      <c r="I22" s="59">
        <f>+'24-03-342 Ind. Gestión Territ.'!T64</f>
        <v>0</v>
      </c>
      <c r="J22" s="59">
        <f>+'24-03-342 Ind. Gestión Territ.'!U67</f>
        <v>0</v>
      </c>
      <c r="K22" s="59">
        <f>+'24-03-342 Ind. Gestión Territ.'!V64</f>
        <v>0</v>
      </c>
      <c r="L22" s="59">
        <f>+'24-03-342 Ind. Gestión Territ.'!W64</f>
        <v>0</v>
      </c>
      <c r="M22" s="59">
        <f>+'24-03-342 Ind. Gestión Territ.'!X64</f>
        <v>0</v>
      </c>
      <c r="N22" s="59">
        <f>+'24-03-342 Ind. Gestión Territ.'!Y67</f>
        <v>0</v>
      </c>
      <c r="O22" s="59">
        <f>+'24-03-342 Ind. Gestión Territ.'!Z64</f>
        <v>0</v>
      </c>
      <c r="P22" s="59">
        <f>+'24-03-342 Ind. Gestión Territ.'!AA64</f>
        <v>0</v>
      </c>
      <c r="Q22" s="59">
        <f>+'24-03-342 Ind. Gestión Territ.'!AB64</f>
        <v>0</v>
      </c>
      <c r="R22" s="59">
        <f>+'24-03-342 Ind. Gestión Territ.'!AC67</f>
        <v>0</v>
      </c>
      <c r="S22" s="59">
        <f>+'24-03-342 Ind. Gestión Territ.'!AD64</f>
        <v>0</v>
      </c>
      <c r="T22" s="59">
        <f>+'24-03-342 Ind. Gestión Territ.'!AE64</f>
        <v>0</v>
      </c>
      <c r="U22" s="59">
        <f>+'24-03-342 Ind. Gestión Territ.'!AF64</f>
        <v>0</v>
      </c>
      <c r="V22" s="59">
        <f>+'24-03-342 Ind. Gestión Territ.'!AG67</f>
        <v>0</v>
      </c>
      <c r="W22" s="59">
        <f>+'24-03-342 Ind. Gestión Territ.'!AH67</f>
        <v>0</v>
      </c>
      <c r="X22" s="84">
        <f>+'24-03-342 Ind. Gestión Territ.'!AI67</f>
        <v>0</v>
      </c>
      <c r="Y22" s="84">
        <f>+'24-03-342 Ind. Gestión Territ.'!AJ67</f>
        <v>0</v>
      </c>
    </row>
    <row r="23" spans="1:25" ht="24.75" hidden="1" customHeight="1" x14ac:dyDescent="0.25">
      <c r="A23" s="85" t="s">
        <v>72</v>
      </c>
      <c r="B23" s="59">
        <f>+'24-03-342 Ind. Gestión Territ.'!J70</f>
        <v>0</v>
      </c>
      <c r="C23" s="59">
        <f>+'24-03-342 Ind. Gestión Territ.'!K70</f>
        <v>0</v>
      </c>
      <c r="D23" s="59">
        <f>+'24-03-342 Ind. Gestión Territ.'!M75</f>
        <v>0</v>
      </c>
      <c r="E23" s="59">
        <f>+'24-03-342 Ind. Gestión Territ.'!N75</f>
        <v>0</v>
      </c>
      <c r="F23" s="59">
        <f>+'24-03-342 Ind. Gestión Territ.'!O75</f>
        <v>0</v>
      </c>
      <c r="G23" s="59">
        <f>+'24-03-342 Ind. Gestión Territ.'!R75</f>
        <v>0</v>
      </c>
      <c r="H23" s="59">
        <f>+'24-03-342 Ind. Gestión Territ.'!S75</f>
        <v>0</v>
      </c>
      <c r="I23" s="59">
        <f>+'24-03-342 Ind. Gestión Territ.'!T75</f>
        <v>0</v>
      </c>
      <c r="J23" s="59">
        <f>+'24-03-342 Ind. Gestión Territ.'!U75</f>
        <v>0</v>
      </c>
      <c r="K23" s="59">
        <f>+'24-03-342 Ind. Gestión Territ.'!V75</f>
        <v>0</v>
      </c>
      <c r="L23" s="59">
        <f>+'24-03-342 Ind. Gestión Territ.'!W75</f>
        <v>0</v>
      </c>
      <c r="M23" s="59">
        <f>+'24-03-342 Ind. Gestión Territ.'!X75</f>
        <v>0</v>
      </c>
      <c r="N23" s="59">
        <f>+'24-03-342 Ind. Gestión Territ.'!Y75</f>
        <v>0</v>
      </c>
      <c r="O23" s="59">
        <f>+'24-03-342 Ind. Gestión Territ.'!Z75</f>
        <v>0</v>
      </c>
      <c r="P23" s="59">
        <f>+'24-03-342 Ind. Gestión Territ.'!AA75</f>
        <v>0</v>
      </c>
      <c r="Q23" s="59">
        <f>+'24-03-342 Ind. Gestión Territ.'!AB75</f>
        <v>0</v>
      </c>
      <c r="R23" s="59">
        <f>+'24-03-342 Ind. Gestión Territ.'!AC75</f>
        <v>0</v>
      </c>
      <c r="S23" s="59">
        <f>+'24-03-342 Ind. Gestión Territ.'!AD75</f>
        <v>0</v>
      </c>
      <c r="T23" s="59">
        <f>+'24-03-342 Ind. Gestión Territ.'!AE75</f>
        <v>0</v>
      </c>
      <c r="U23" s="59">
        <f>+'24-03-342 Ind. Gestión Territ.'!AF75</f>
        <v>0</v>
      </c>
      <c r="V23" s="59">
        <f>+'24-03-342 Ind. Gestión Territ.'!AG75</f>
        <v>0</v>
      </c>
      <c r="W23" s="59">
        <f>+'24-03-342 Ind. Gestión Territ.'!AH75</f>
        <v>0</v>
      </c>
      <c r="X23" s="84">
        <f>+'24-03-342 Ind. Gestión Territ.'!AI75</f>
        <v>0</v>
      </c>
      <c r="Y23" s="84">
        <f>+'24-03-342 Ind. Gestión Territ.'!AJ75</f>
        <v>0</v>
      </c>
    </row>
    <row r="24" spans="1:25" ht="24.75" customHeight="1" x14ac:dyDescent="0.25">
      <c r="A24" s="86" t="s">
        <v>74</v>
      </c>
      <c r="B24" s="59">
        <f>+'24-03-342 Ind. Gestión Territ.'!J75</f>
        <v>863715000</v>
      </c>
      <c r="C24" s="59">
        <f>+'24-03-342 Ind. Gestión Territ.'!K75</f>
        <v>313500000</v>
      </c>
      <c r="D24" s="59">
        <f>+'24-03-342 Ind. Gestión Territ.'!M79</f>
        <v>0</v>
      </c>
      <c r="E24" s="59">
        <f>+'24-03-342 Ind. Gestión Territ.'!N79</f>
        <v>0</v>
      </c>
      <c r="F24" s="59">
        <f>+'24-03-342 Ind. Gestión Territ.'!O79</f>
        <v>0</v>
      </c>
      <c r="G24" s="59">
        <f>+'24-03-342 Ind. Gestión Territ.'!R79</f>
        <v>0</v>
      </c>
      <c r="H24" s="59">
        <f>+'24-03-342 Ind. Gestión Territ.'!S79</f>
        <v>0</v>
      </c>
      <c r="I24" s="59">
        <f>+'24-03-342 Ind. Gestión Territ.'!T79</f>
        <v>0</v>
      </c>
      <c r="J24" s="59">
        <f>+'24-03-342 Ind. Gestión Territ.'!U79</f>
        <v>0</v>
      </c>
      <c r="K24" s="59">
        <f>+'24-03-342 Ind. Gestión Territ.'!V79</f>
        <v>0</v>
      </c>
      <c r="L24" s="59">
        <f>+'24-03-342 Ind. Gestión Territ.'!W79</f>
        <v>0</v>
      </c>
      <c r="M24" s="59">
        <f>+'24-03-342 Ind. Gestión Territ.'!X79</f>
        <v>0</v>
      </c>
      <c r="N24" s="59">
        <f>+'24-03-342 Ind. Gestión Territ.'!Y79</f>
        <v>0</v>
      </c>
      <c r="O24" s="59">
        <f>+'24-03-342 Ind. Gestión Territ.'!Z79</f>
        <v>0</v>
      </c>
      <c r="P24" s="59">
        <f>+'24-03-342 Ind. Gestión Territ.'!AA79</f>
        <v>0</v>
      </c>
      <c r="Q24" s="59">
        <f>+'24-03-342 Ind. Gestión Territ.'!AB79</f>
        <v>0</v>
      </c>
      <c r="R24" s="59">
        <f>+'24-03-342 Ind. Gestión Territ.'!AC79</f>
        <v>0</v>
      </c>
      <c r="S24" s="59">
        <f>+'24-03-342 Ind. Gestión Territ.'!AD79</f>
        <v>0</v>
      </c>
      <c r="T24" s="59">
        <f>+'24-03-342 Ind. Gestión Territ.'!AE79</f>
        <v>0</v>
      </c>
      <c r="U24" s="59">
        <f>+'24-03-342 Ind. Gestión Territ.'!AF79</f>
        <v>0</v>
      </c>
      <c r="V24" s="59">
        <f>+'24-03-342 Ind. Gestión Territ.'!AG79</f>
        <v>0</v>
      </c>
      <c r="W24" s="59">
        <f>+'24-03-342 Ind. Gestión Territ.'!AH79</f>
        <v>0</v>
      </c>
      <c r="X24" s="84">
        <f>+'24-03-342 Ind. Gestión Territ.'!AI79</f>
        <v>0</v>
      </c>
      <c r="Y24" s="84">
        <f>+'24-03-342 Ind. Gestión Territ.'!AJ79</f>
        <v>0</v>
      </c>
    </row>
    <row r="25" spans="1:25" ht="34.5" customHeight="1" x14ac:dyDescent="0.25">
      <c r="A25" s="87" t="str">
        <f>"TOTAL ASIG."&amp;" "&amp;$A$5</f>
        <v>TOTAL ASIG. 24-03-342 "Apoyo, Monitoreo y Supervisión a la Gestión Territorial"</v>
      </c>
      <c r="B25" s="65">
        <f>SUM(B8:B24)</f>
        <v>863715000</v>
      </c>
      <c r="C25" s="65">
        <f t="shared" ref="C25:V25" si="0">SUM(C8:C24)</f>
        <v>313500000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0</v>
      </c>
      <c r="H25" s="65">
        <f t="shared" si="0"/>
        <v>0</v>
      </c>
      <c r="I25" s="65">
        <f t="shared" si="0"/>
        <v>0</v>
      </c>
      <c r="J25" s="65">
        <f t="shared" si="0"/>
        <v>0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0</v>
      </c>
      <c r="X25" s="88">
        <f>+'24-03-342 Ind. Gestión Territ.'!AI80</f>
        <v>0</v>
      </c>
      <c r="Y25" s="88">
        <f>'24-03-342 Ind. Gestión Territ.'!AJ80</f>
        <v>0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D8A8-C0CA-4C19-8B8C-7B904C7857AA}">
  <sheetPr>
    <tabColor rgb="FF007DB5"/>
    <pageSetUpPr fitToPage="1"/>
  </sheetPr>
  <dimension ref="A1:DB105"/>
  <sheetViews>
    <sheetView topLeftCell="K1" zoomScale="80" zoomScaleNormal="80" workbookViewId="0">
      <pane ySplit="7" topLeftCell="A69" activePane="bottomLeft" state="frozen"/>
      <selection activeCell="L80" sqref="L80"/>
      <selection pane="bottomLeft" activeCell="S87" sqref="S87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1.5703125" style="68" bestFit="1" customWidth="1"/>
    <col min="5" max="5" width="23" style="6" customWidth="1"/>
    <col min="6" max="6" width="27.7109375" style="6" bestFit="1" customWidth="1"/>
    <col min="7" max="7" width="16.28515625" style="68" bestFit="1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21.85546875" style="6" bestFit="1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0.5703125" style="71" customWidth="1" outlineLevel="1"/>
    <col min="19" max="19" width="12" style="71" customWidth="1" outlineLevel="1"/>
    <col min="20" max="20" width="12.42578125" style="71" customWidth="1" outlineLevel="1"/>
    <col min="21" max="21" width="13" style="71" customWidth="1"/>
    <col min="22" max="24" width="20.7109375" style="71" hidden="1" customWidth="1" outlineLevel="1"/>
    <col min="25" max="25" width="16.5703125" style="71" customWidth="1" collapsed="1"/>
    <col min="26" max="28" width="20.7109375" style="71" hidden="1" customWidth="1" outlineLevel="1"/>
    <col min="29" max="29" width="14.140625" style="71" customWidth="1" collapsed="1"/>
    <col min="30" max="32" width="20.7109375" style="71" hidden="1" customWidth="1" outlineLevel="1"/>
    <col min="33" max="33" width="17.140625" style="71" customWidth="1" collapsed="1"/>
    <col min="34" max="34" width="16.5703125" style="71" customWidth="1"/>
    <col min="35" max="35" width="14.42578125" style="72" customWidth="1"/>
    <col min="36" max="36" width="12.28515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>
        <f>IF(ISERROR(AH9/$AH$86),"-",AH9/$AH$86)</f>
        <v>0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>
        <f>IF(ISERROR(AH10/$AH$86),"-",AH10/$AH$86)</f>
        <v>0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IF(ISERROR(AH11/$AH$86),0,AH11/$AH$86)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>
        <f>IF(ISERROR(AH13/$AH$86),"-",AH13/$AH$86)</f>
        <v>0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>
        <f>IF(ISERROR(AH14/$AH$86),"-",AH14/$AH$86)</f>
        <v>0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IF(ISERROR(AH15/$AH$86),0,AH15/$AH$86)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>
        <f>IF(ISERROR(AH17/$AH$86),"-",AH17/$AH$86)</f>
        <v>0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>
        <f>IF(ISERROR(AH18/$AH$86),"-",AH18/$AH$86)</f>
        <v>0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IF(ISERROR(AH19/$AH$86),0,AH19/$AH$86)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>
        <f>IF(ISERROR(AH21/$AH$86),"-",AH21/$AH$86)</f>
        <v>0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>
        <f>IF(ISERROR(AH22/$AH$86),"-",AH22/$AH$86)</f>
        <v>0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IF(ISERROR(AH23/$AH$86),0,AH23/$AH$86)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>
        <f>IF(ISERROR(AH25/$AH$86),"-",AH25/$AH$86)</f>
        <v>0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>
        <f>IF(ISERROR(AH26/$AH$86),"-",AH26/$AH$86)</f>
        <v>0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IF(ISERROR(AH27/$AH$86),0,AH27/$AH$86)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>
        <f>IF(ISERROR(AH29/$AH$86),"-",AH29/$AH$86)</f>
        <v>0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>
        <f>IF(ISERROR(AH30/$AH$86),"-",AH30/$AH$86)</f>
        <v>0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IF(ISERROR(AH31/$AH$86),0,AH31/$AH$86)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>
        <f>IF(ISERROR(AH33/$AH$86),"-",AH33/$AH$86)</f>
        <v>0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>
        <f>IF(ISERROR(AH34/$AH$86),"-",AH34/$AH$86)</f>
        <v>0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IF(ISERROR(AH35/$AH$86),0,AH35/$AH$86)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>
        <f>IF(ISERROR(AH37/$AH$86),"-",AH37/$AH$86)</f>
        <v>0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>
        <f>IF(ISERROR(AH38/$AH$86),"-",AH38/$AH$86)</f>
        <v>0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IF(ISERROR(AH39/$AH$86),0,AH39/$AH$86)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>
        <f>IF(ISERROR(AH41/$AH$86),"-",AH41/$AH$86)</f>
        <v>0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>
        <f>IF(ISERROR(AH42/$AH$86),"-",AH42/$AH$86)</f>
        <v>0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IF(ISERROR(AH43/$AH$86),0,AH43/$AH$86)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>
        <f>IF(ISERROR(AH45/$AH$86),"-",AH45/$AH$86)</f>
        <v>0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>
        <f>IF(ISERROR(AH46/$AH$86),"-",AH46/$AH$86)</f>
        <v>0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IF(ISERROR(AH47/$AH$86),0,AH47/$AH$86)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>
        <f>IF(ISERROR(AH49/$AH$86),"-",AH49/$AH$86)</f>
        <v>0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>
        <f>IF(ISERROR(AH50/$AH$86),"-",AH50/$AH$86)</f>
        <v>0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IF(ISERROR(AH51/$AH$86),0,AH51/$AH$86)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>
        <f>IF(ISERROR(AH53/$AH$86),"-",AH53/$AH$86)</f>
        <v>0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>
        <f>IF(ISERROR(AH54/$AH$86),"-",AH54/$AH$86)</f>
        <v>0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IF(ISERROR(AH55/$AH$86),0,AH55/$AH$86)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>
        <f>IF(ISERROR(AH57/$AH$86),"-",AH57/$AH$86)</f>
        <v>0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>
        <f>IF(ISERROR(AH58/$AH$86),"-",AH58/$AH$86)</f>
        <v>0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IF(ISERROR(AH59/$AH$86),0,AH59/$AH$86)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>
        <f>IF(ISERROR(AH61/$AH$86),"-",AH61/$AH$86)</f>
        <v>0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>
        <f>IF(ISERROR(AH62/$AH$86),"-",AH62/$AH$86)</f>
        <v>0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IF(ISERROR(AH63/$AH$86),0,AH63/$AH$86)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>
        <f>IF(ISERROR(AH65/$AH$86),"-",AH65/$AH$86)</f>
        <v>0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>
        <f>IF(ISERROR(AH66/$AH$86),"-",AH66/$AH$86)</f>
        <v>0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IF(ISERROR(AH67/$AH$86),0,AH67/$AH$86)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>
        <f>IF(ISERROR(AH69/$AH$86),"-",AH69/$AH$86)</f>
        <v>0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>
        <f>IF(ISERROR(AH70/$AH$86),"-",AH70/$AH$86)</f>
        <v>0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IF(ISERROR(AH71/$AH$86),0,AH71/$AH$86)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720404000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1" t="s">
        <v>315</v>
      </c>
      <c r="D73" s="52">
        <v>45343</v>
      </c>
      <c r="E73" s="44" t="s">
        <v>305</v>
      </c>
      <c r="F73" s="44" t="s">
        <v>324</v>
      </c>
      <c r="G73" s="44" t="s">
        <v>325</v>
      </c>
      <c r="H73" s="54"/>
      <c r="I73" s="56"/>
      <c r="J73" s="28"/>
      <c r="K73" s="60">
        <v>46631520</v>
      </c>
      <c r="L73" s="57" t="s">
        <v>314</v>
      </c>
      <c r="M73" s="49"/>
      <c r="N73" s="61"/>
      <c r="O73" s="49"/>
      <c r="P73" s="62"/>
      <c r="Q73" s="62"/>
      <c r="R73" s="30"/>
      <c r="S73" s="60">
        <v>46631520</v>
      </c>
      <c r="T73" s="30"/>
      <c r="U73" s="19">
        <f>SUM(R73:T73)</f>
        <v>46631520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46631520</v>
      </c>
      <c r="AI73" s="31">
        <f>IF(ISERROR(AH73/J72),0,AH73/J72)</f>
        <v>6.4729679457637662E-2</v>
      </c>
      <c r="AJ73" s="31">
        <f>IF(ISERROR(AH73/$AH$86),"-",AH73/$AH$86)</f>
        <v>9.056767920893033E-2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1</v>
      </c>
      <c r="B74" s="25"/>
      <c r="C74" s="1" t="s">
        <v>316</v>
      </c>
      <c r="D74" s="52">
        <v>45709</v>
      </c>
      <c r="E74" s="44" t="s">
        <v>306</v>
      </c>
      <c r="F74" s="44" t="s">
        <v>324</v>
      </c>
      <c r="G74" s="44" t="s">
        <v>325</v>
      </c>
      <c r="H74" s="54"/>
      <c r="I74" s="56"/>
      <c r="J74" s="28"/>
      <c r="K74" s="60">
        <v>56658230</v>
      </c>
      <c r="L74" s="57" t="s">
        <v>314</v>
      </c>
      <c r="M74" s="49"/>
      <c r="N74" s="61"/>
      <c r="O74" s="49"/>
      <c r="P74" s="62"/>
      <c r="Q74" s="62"/>
      <c r="R74" s="30"/>
      <c r="S74" s="60">
        <v>56658230</v>
      </c>
      <c r="T74" s="30"/>
      <c r="U74" s="19">
        <f t="shared" ref="U74:U83" si="16">SUM(R74:T74)</f>
        <v>56658230</v>
      </c>
      <c r="V74" s="30"/>
      <c r="W74" s="30"/>
      <c r="X74" s="30"/>
      <c r="Y74" s="19">
        <f t="shared" ref="Y74:Y83" si="17">SUM(V74:X74)</f>
        <v>0</v>
      </c>
      <c r="Z74" s="30"/>
      <c r="AA74" s="30"/>
      <c r="AB74" s="30"/>
      <c r="AC74" s="19">
        <f t="shared" ref="AC74:AC83" si="18">SUM(Z74:AB74)</f>
        <v>0</v>
      </c>
      <c r="AD74" s="30"/>
      <c r="AE74" s="30">
        <v>0</v>
      </c>
      <c r="AF74" s="30">
        <v>0</v>
      </c>
      <c r="AG74" s="19">
        <f t="shared" ref="AG74:AG83" si="19">SUM(AD74:AF74)</f>
        <v>0</v>
      </c>
      <c r="AH74" s="19">
        <f t="shared" ref="AH74:AH83" si="20">SUM(U74,Y74,AC74,AG74)</f>
        <v>56658230</v>
      </c>
      <c r="AI74" s="31">
        <f t="shared" ref="AI74:AI83" si="21">IF(ISERROR(AH74/J73),0,AH74/J73)</f>
        <v>0</v>
      </c>
      <c r="AJ74" s="31">
        <f t="shared" ref="AJ74:AJ83" si="22">IF(ISERROR(AH74/$AH$86),"-",AH74/$AH$86)</f>
        <v>0.11004154269871094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ht="24.95" customHeight="1" outlineLevel="1" x14ac:dyDescent="0.25">
      <c r="A75" s="25">
        <v>1</v>
      </c>
      <c r="B75" s="25"/>
      <c r="C75" s="1" t="s">
        <v>317</v>
      </c>
      <c r="D75" s="52">
        <v>45709</v>
      </c>
      <c r="E75" s="44" t="s">
        <v>307</v>
      </c>
      <c r="F75" s="44" t="s">
        <v>324</v>
      </c>
      <c r="G75" s="44" t="s">
        <v>325</v>
      </c>
      <c r="H75" s="54"/>
      <c r="I75" s="56"/>
      <c r="J75" s="28"/>
      <c r="K75" s="60">
        <v>70887780</v>
      </c>
      <c r="L75" s="57" t="s">
        <v>314</v>
      </c>
      <c r="M75" s="49"/>
      <c r="N75" s="61"/>
      <c r="O75" s="49"/>
      <c r="P75" s="62"/>
      <c r="Q75" s="62"/>
      <c r="R75" s="30"/>
      <c r="S75" s="60">
        <v>70887780</v>
      </c>
      <c r="T75" s="30"/>
      <c r="U75" s="19">
        <f t="shared" si="16"/>
        <v>70887780</v>
      </c>
      <c r="V75" s="30"/>
      <c r="W75" s="30"/>
      <c r="X75" s="30"/>
      <c r="Y75" s="19">
        <f t="shared" si="17"/>
        <v>0</v>
      </c>
      <c r="Z75" s="30"/>
      <c r="AA75" s="30"/>
      <c r="AB75" s="30"/>
      <c r="AC75" s="19">
        <f t="shared" si="18"/>
        <v>0</v>
      </c>
      <c r="AD75" s="30"/>
      <c r="AE75" s="30">
        <v>0</v>
      </c>
      <c r="AF75" s="30">
        <v>0</v>
      </c>
      <c r="AG75" s="19">
        <f t="shared" si="19"/>
        <v>0</v>
      </c>
      <c r="AH75" s="19">
        <f t="shared" si="20"/>
        <v>70887780</v>
      </c>
      <c r="AI75" s="31">
        <f t="shared" si="21"/>
        <v>0</v>
      </c>
      <c r="AJ75" s="31">
        <f t="shared" si="22"/>
        <v>0.13767815672474815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ht="24.95" customHeight="1" outlineLevel="1" x14ac:dyDescent="0.25">
      <c r="A76" s="25">
        <v>1</v>
      </c>
      <c r="B76" s="25"/>
      <c r="C76" s="1" t="s">
        <v>318</v>
      </c>
      <c r="D76" s="52">
        <v>45709</v>
      </c>
      <c r="E76" s="44" t="s">
        <v>308</v>
      </c>
      <c r="F76" s="44" t="s">
        <v>324</v>
      </c>
      <c r="G76" s="44" t="s">
        <v>325</v>
      </c>
      <c r="H76" s="54"/>
      <c r="I76" s="56"/>
      <c r="J76" s="28"/>
      <c r="K76" s="60">
        <v>30373100</v>
      </c>
      <c r="L76" s="57" t="s">
        <v>314</v>
      </c>
      <c r="M76" s="49"/>
      <c r="N76" s="61"/>
      <c r="O76" s="49"/>
      <c r="P76" s="62"/>
      <c r="Q76" s="62"/>
      <c r="R76" s="30"/>
      <c r="S76" s="60">
        <v>30373100</v>
      </c>
      <c r="T76" s="30"/>
      <c r="U76" s="19">
        <f t="shared" si="16"/>
        <v>30373100</v>
      </c>
      <c r="V76" s="30"/>
      <c r="W76" s="30"/>
      <c r="X76" s="30"/>
      <c r="Y76" s="19">
        <f t="shared" si="17"/>
        <v>0</v>
      </c>
      <c r="Z76" s="30"/>
      <c r="AA76" s="30"/>
      <c r="AB76" s="30"/>
      <c r="AC76" s="19">
        <f t="shared" si="18"/>
        <v>0</v>
      </c>
      <c r="AD76" s="30"/>
      <c r="AE76" s="30">
        <v>0</v>
      </c>
      <c r="AF76" s="30">
        <v>0</v>
      </c>
      <c r="AG76" s="19">
        <f t="shared" si="19"/>
        <v>0</v>
      </c>
      <c r="AH76" s="19">
        <f t="shared" si="20"/>
        <v>30373100</v>
      </c>
      <c r="AI76" s="31">
        <f t="shared" si="21"/>
        <v>0</v>
      </c>
      <c r="AJ76" s="31">
        <f t="shared" si="22"/>
        <v>5.8990596433072778E-2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ht="24.95" customHeight="1" outlineLevel="1" x14ac:dyDescent="0.25">
      <c r="A77" s="25">
        <v>1</v>
      </c>
      <c r="B77" s="25"/>
      <c r="C77" s="1" t="s">
        <v>319</v>
      </c>
      <c r="D77" s="52">
        <v>45709</v>
      </c>
      <c r="E77" s="44" t="s">
        <v>309</v>
      </c>
      <c r="F77" s="44" t="s">
        <v>324</v>
      </c>
      <c r="G77" s="44" t="s">
        <v>325</v>
      </c>
      <c r="H77" s="54"/>
      <c r="I77" s="56"/>
      <c r="J77" s="28"/>
      <c r="K77" s="60">
        <v>46631520</v>
      </c>
      <c r="L77" s="57" t="s">
        <v>314</v>
      </c>
      <c r="M77" s="49"/>
      <c r="N77" s="61"/>
      <c r="O77" s="49"/>
      <c r="P77" s="62"/>
      <c r="Q77" s="62"/>
      <c r="R77" s="30"/>
      <c r="S77" s="60">
        <v>46631520</v>
      </c>
      <c r="T77" s="30"/>
      <c r="U77" s="19">
        <f t="shared" si="16"/>
        <v>46631520</v>
      </c>
      <c r="V77" s="30"/>
      <c r="W77" s="30"/>
      <c r="X77" s="30"/>
      <c r="Y77" s="19">
        <f t="shared" si="17"/>
        <v>0</v>
      </c>
      <c r="Z77" s="30"/>
      <c r="AA77" s="30"/>
      <c r="AB77" s="30"/>
      <c r="AC77" s="19">
        <f t="shared" si="18"/>
        <v>0</v>
      </c>
      <c r="AD77" s="30"/>
      <c r="AE77" s="30">
        <v>0</v>
      </c>
      <c r="AF77" s="30">
        <v>0</v>
      </c>
      <c r="AG77" s="19">
        <f t="shared" si="19"/>
        <v>0</v>
      </c>
      <c r="AH77" s="19">
        <f t="shared" si="20"/>
        <v>46631520</v>
      </c>
      <c r="AI77" s="31">
        <f t="shared" si="21"/>
        <v>0</v>
      </c>
      <c r="AJ77" s="31">
        <f t="shared" si="22"/>
        <v>9.056767920893033E-2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ht="24.95" customHeight="1" outlineLevel="1" x14ac:dyDescent="0.25">
      <c r="A78" s="25">
        <v>1</v>
      </c>
      <c r="B78" s="25"/>
      <c r="C78" s="1" t="s">
        <v>320</v>
      </c>
      <c r="D78" s="52">
        <v>45709</v>
      </c>
      <c r="E78" s="44" t="s">
        <v>310</v>
      </c>
      <c r="F78" s="44" t="s">
        <v>324</v>
      </c>
      <c r="G78" s="44" t="s">
        <v>325</v>
      </c>
      <c r="H78" s="54"/>
      <c r="I78" s="56"/>
      <c r="J78" s="28"/>
      <c r="K78" s="60">
        <v>79594950</v>
      </c>
      <c r="L78" s="57" t="s">
        <v>314</v>
      </c>
      <c r="M78" s="49"/>
      <c r="N78" s="61"/>
      <c r="O78" s="49"/>
      <c r="P78" s="62"/>
      <c r="Q78" s="62"/>
      <c r="R78" s="30"/>
      <c r="S78" s="60">
        <v>79594950</v>
      </c>
      <c r="T78" s="30"/>
      <c r="U78" s="19">
        <f t="shared" si="16"/>
        <v>79594950</v>
      </c>
      <c r="V78" s="30"/>
      <c r="W78" s="30"/>
      <c r="X78" s="30"/>
      <c r="Y78" s="19">
        <f t="shared" si="17"/>
        <v>0</v>
      </c>
      <c r="Z78" s="30"/>
      <c r="AA78" s="30"/>
      <c r="AB78" s="30"/>
      <c r="AC78" s="19">
        <f t="shared" si="18"/>
        <v>0</v>
      </c>
      <c r="AD78" s="30"/>
      <c r="AE78" s="30">
        <v>0</v>
      </c>
      <c r="AF78" s="30">
        <v>0</v>
      </c>
      <c r="AG78" s="19">
        <f t="shared" si="19"/>
        <v>0</v>
      </c>
      <c r="AH78" s="19">
        <f t="shared" si="20"/>
        <v>79594950</v>
      </c>
      <c r="AI78" s="31">
        <f t="shared" si="21"/>
        <v>0</v>
      </c>
      <c r="AJ78" s="31">
        <f t="shared" si="22"/>
        <v>0.15458921129422437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ht="24.95" customHeight="1" outlineLevel="1" x14ac:dyDescent="0.25">
      <c r="A79" s="25">
        <v>1</v>
      </c>
      <c r="B79" s="25"/>
      <c r="C79" s="1" t="s">
        <v>321</v>
      </c>
      <c r="D79" s="52">
        <v>45709</v>
      </c>
      <c r="E79" s="44" t="s">
        <v>311</v>
      </c>
      <c r="F79" s="44" t="s">
        <v>324</v>
      </c>
      <c r="G79" s="44" t="s">
        <v>325</v>
      </c>
      <c r="H79" s="54"/>
      <c r="I79" s="56"/>
      <c r="J79" s="28"/>
      <c r="K79" s="60">
        <v>38640500</v>
      </c>
      <c r="L79" s="57" t="s">
        <v>314</v>
      </c>
      <c r="M79" s="49"/>
      <c r="N79" s="61"/>
      <c r="O79" s="49"/>
      <c r="P79" s="62"/>
      <c r="Q79" s="62"/>
      <c r="R79" s="30"/>
      <c r="S79" s="60">
        <v>38640500</v>
      </c>
      <c r="T79" s="30"/>
      <c r="U79" s="19">
        <f t="shared" si="16"/>
        <v>38640500</v>
      </c>
      <c r="V79" s="30"/>
      <c r="W79" s="30"/>
      <c r="X79" s="30"/>
      <c r="Y79" s="19">
        <f t="shared" si="17"/>
        <v>0</v>
      </c>
      <c r="Z79" s="30"/>
      <c r="AA79" s="30"/>
      <c r="AB79" s="30"/>
      <c r="AC79" s="19">
        <f t="shared" si="18"/>
        <v>0</v>
      </c>
      <c r="AD79" s="30"/>
      <c r="AE79" s="30">
        <v>0</v>
      </c>
      <c r="AF79" s="30">
        <v>0</v>
      </c>
      <c r="AG79" s="19">
        <f t="shared" si="19"/>
        <v>0</v>
      </c>
      <c r="AH79" s="19">
        <f t="shared" si="20"/>
        <v>38640500</v>
      </c>
      <c r="AI79" s="31">
        <f t="shared" si="21"/>
        <v>0</v>
      </c>
      <c r="AJ79" s="31">
        <f t="shared" si="22"/>
        <v>7.5047530264350654E-2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ht="24.95" customHeight="1" outlineLevel="1" x14ac:dyDescent="0.25">
      <c r="A80" s="25">
        <v>1</v>
      </c>
      <c r="B80" s="25"/>
      <c r="C80" s="1" t="s">
        <v>322</v>
      </c>
      <c r="D80" s="52">
        <v>45709</v>
      </c>
      <c r="E80" s="44" t="s">
        <v>312</v>
      </c>
      <c r="F80" s="44" t="s">
        <v>324</v>
      </c>
      <c r="G80" s="44" t="s">
        <v>325</v>
      </c>
      <c r="H80" s="54"/>
      <c r="I80" s="56"/>
      <c r="J80" s="28"/>
      <c r="K80" s="60">
        <v>82482955</v>
      </c>
      <c r="L80" s="57" t="s">
        <v>314</v>
      </c>
      <c r="M80" s="49"/>
      <c r="N80" s="61"/>
      <c r="O80" s="49"/>
      <c r="P80" s="62"/>
      <c r="Q80" s="62"/>
      <c r="R80" s="30"/>
      <c r="S80" s="60">
        <v>82482955</v>
      </c>
      <c r="T80" s="30"/>
      <c r="U80" s="19">
        <f t="shared" si="16"/>
        <v>82482955</v>
      </c>
      <c r="V80" s="30"/>
      <c r="W80" s="30"/>
      <c r="X80" s="30"/>
      <c r="Y80" s="19">
        <f t="shared" si="17"/>
        <v>0</v>
      </c>
      <c r="Z80" s="30"/>
      <c r="AA80" s="30"/>
      <c r="AB80" s="30"/>
      <c r="AC80" s="19">
        <f t="shared" si="18"/>
        <v>0</v>
      </c>
      <c r="AD80" s="30"/>
      <c r="AE80" s="30">
        <v>0</v>
      </c>
      <c r="AF80" s="30">
        <v>0</v>
      </c>
      <c r="AG80" s="19">
        <f t="shared" si="19"/>
        <v>0</v>
      </c>
      <c r="AH80" s="19">
        <f t="shared" si="20"/>
        <v>82482955</v>
      </c>
      <c r="AI80" s="31">
        <f t="shared" si="21"/>
        <v>0</v>
      </c>
      <c r="AJ80" s="31">
        <f t="shared" si="22"/>
        <v>0.16019829095523019</v>
      </c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ht="24.95" customHeight="1" outlineLevel="1" x14ac:dyDescent="0.25">
      <c r="A81" s="25">
        <v>1</v>
      </c>
      <c r="B81" s="25"/>
      <c r="C81" s="1" t="s">
        <v>323</v>
      </c>
      <c r="D81" s="52">
        <v>45740</v>
      </c>
      <c r="E81" s="44" t="s">
        <v>313</v>
      </c>
      <c r="F81" s="44" t="s">
        <v>324</v>
      </c>
      <c r="G81" s="44" t="s">
        <v>325</v>
      </c>
      <c r="H81" s="54"/>
      <c r="I81" s="56"/>
      <c r="J81" s="28"/>
      <c r="K81" s="60">
        <v>51974360</v>
      </c>
      <c r="L81" s="57" t="s">
        <v>314</v>
      </c>
      <c r="M81" s="49"/>
      <c r="N81" s="61"/>
      <c r="O81" s="49"/>
      <c r="P81" s="62"/>
      <c r="Q81" s="62"/>
      <c r="R81" s="30"/>
      <c r="S81" s="30"/>
      <c r="T81" s="60">
        <v>51974360</v>
      </c>
      <c r="U81" s="19">
        <f t="shared" si="16"/>
        <v>51974360</v>
      </c>
      <c r="V81" s="30"/>
      <c r="W81" s="30"/>
      <c r="X81" s="30"/>
      <c r="Y81" s="19">
        <f t="shared" si="17"/>
        <v>0</v>
      </c>
      <c r="Z81" s="30"/>
      <c r="AA81" s="30"/>
      <c r="AB81" s="30"/>
      <c r="AC81" s="19">
        <f t="shared" si="18"/>
        <v>0</v>
      </c>
      <c r="AD81" s="30"/>
      <c r="AE81" s="30">
        <v>0</v>
      </c>
      <c r="AF81" s="30">
        <v>0</v>
      </c>
      <c r="AG81" s="19">
        <f t="shared" si="19"/>
        <v>0</v>
      </c>
      <c r="AH81" s="19">
        <f t="shared" si="20"/>
        <v>51974360</v>
      </c>
      <c r="AI81" s="31">
        <f t="shared" si="21"/>
        <v>0</v>
      </c>
      <c r="AJ81" s="31">
        <f t="shared" si="22"/>
        <v>0.10094453630440227</v>
      </c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</row>
    <row r="82" spans="1:106" ht="24.95" customHeight="1" outlineLevel="1" x14ac:dyDescent="0.25">
      <c r="A82" s="25">
        <v>1</v>
      </c>
      <c r="B82" s="25"/>
      <c r="C82" s="51"/>
      <c r="D82" s="52"/>
      <c r="E82" s="44"/>
      <c r="F82" s="44"/>
      <c r="G82" s="44"/>
      <c r="H82" s="54"/>
      <c r="I82" s="56"/>
      <c r="J82" s="28"/>
      <c r="K82" s="60">
        <v>44196792</v>
      </c>
      <c r="L82" s="57" t="s">
        <v>326</v>
      </c>
      <c r="M82" s="49"/>
      <c r="N82" s="61"/>
      <c r="O82" s="49"/>
      <c r="P82" s="62"/>
      <c r="Q82" s="62"/>
      <c r="R82" s="30">
        <v>3669091</v>
      </c>
      <c r="S82" s="30">
        <v>3668181</v>
      </c>
      <c r="T82" s="30">
        <v>3668181</v>
      </c>
      <c r="U82" s="19">
        <f t="shared" si="16"/>
        <v>11005453</v>
      </c>
      <c r="V82" s="30"/>
      <c r="W82" s="30"/>
      <c r="X82" s="30"/>
      <c r="Y82" s="19">
        <f t="shared" si="17"/>
        <v>0</v>
      </c>
      <c r="Z82" s="30"/>
      <c r="AA82" s="30"/>
      <c r="AB82" s="30"/>
      <c r="AC82" s="19">
        <f t="shared" si="18"/>
        <v>0</v>
      </c>
      <c r="AD82" s="30"/>
      <c r="AE82" s="30">
        <v>0</v>
      </c>
      <c r="AF82" s="30">
        <v>0</v>
      </c>
      <c r="AG82" s="19">
        <f t="shared" si="19"/>
        <v>0</v>
      </c>
      <c r="AH82" s="19">
        <f t="shared" si="20"/>
        <v>11005453</v>
      </c>
      <c r="AI82" s="31">
        <f t="shared" si="21"/>
        <v>0</v>
      </c>
      <c r="AJ82" s="31">
        <f t="shared" si="22"/>
        <v>2.1374776907399973E-2</v>
      </c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</row>
    <row r="83" spans="1:106" ht="24.95" customHeight="1" outlineLevel="1" x14ac:dyDescent="0.25">
      <c r="A83" s="25">
        <v>1</v>
      </c>
      <c r="B83" s="25"/>
      <c r="C83" s="51"/>
      <c r="D83" s="52"/>
      <c r="E83" s="44"/>
      <c r="F83" s="44"/>
      <c r="G83" s="44"/>
      <c r="H83" s="54"/>
      <c r="I83" s="56"/>
      <c r="J83" s="28"/>
      <c r="K83" s="60">
        <v>20000</v>
      </c>
      <c r="L83" s="57" t="s">
        <v>97</v>
      </c>
      <c r="M83" s="49"/>
      <c r="N83" s="61"/>
      <c r="O83" s="49"/>
      <c r="P83" s="62"/>
      <c r="Q83" s="62"/>
      <c r="R83" s="30"/>
      <c r="S83" s="30"/>
      <c r="T83" s="30"/>
      <c r="U83" s="19">
        <f t="shared" si="16"/>
        <v>0</v>
      </c>
      <c r="V83" s="30"/>
      <c r="W83" s="30"/>
      <c r="X83" s="30"/>
      <c r="Y83" s="19">
        <f t="shared" si="17"/>
        <v>0</v>
      </c>
      <c r="Z83" s="30"/>
      <c r="AA83" s="30"/>
      <c r="AB83" s="30"/>
      <c r="AC83" s="19">
        <f t="shared" si="18"/>
        <v>0</v>
      </c>
      <c r="AD83" s="30"/>
      <c r="AE83" s="30">
        <v>0</v>
      </c>
      <c r="AF83" s="30">
        <v>0</v>
      </c>
      <c r="AG83" s="19">
        <f t="shared" si="19"/>
        <v>0</v>
      </c>
      <c r="AH83" s="19">
        <f t="shared" si="20"/>
        <v>0</v>
      </c>
      <c r="AI83" s="31">
        <f t="shared" si="21"/>
        <v>0</v>
      </c>
      <c r="AJ83" s="31">
        <f t="shared" si="22"/>
        <v>0</v>
      </c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</row>
    <row r="84" spans="1:106" ht="24.95" customHeight="1" outlineLevel="1" x14ac:dyDescent="0.25">
      <c r="A84" s="25">
        <v>2</v>
      </c>
      <c r="B84" s="25"/>
      <c r="C84" s="51"/>
      <c r="D84" s="52"/>
      <c r="E84" s="44"/>
      <c r="F84" s="44"/>
      <c r="G84" s="63"/>
      <c r="H84" s="54"/>
      <c r="I84" s="56"/>
      <c r="J84" s="28"/>
      <c r="K84" s="60">
        <f>639838185-SUM(K73:K81)</f>
        <v>135963270</v>
      </c>
      <c r="L84" s="57" t="s">
        <v>314</v>
      </c>
      <c r="M84" s="49"/>
      <c r="N84" s="61"/>
      <c r="O84" s="49"/>
      <c r="P84" s="62"/>
      <c r="Q84" s="62"/>
      <c r="R84" s="30"/>
      <c r="S84" s="30"/>
      <c r="T84" s="30"/>
      <c r="U84" s="19">
        <f>SUM(R84:T84)</f>
        <v>0</v>
      </c>
      <c r="V84" s="30"/>
      <c r="W84" s="30"/>
      <c r="X84" s="30"/>
      <c r="Y84" s="19">
        <f>SUM(V84:X84)</f>
        <v>0</v>
      </c>
      <c r="Z84" s="30"/>
      <c r="AA84" s="30"/>
      <c r="AB84" s="30"/>
      <c r="AC84" s="19">
        <f>SUM(Z84:AB84)</f>
        <v>0</v>
      </c>
      <c r="AD84" s="30"/>
      <c r="AE84" s="30">
        <v>0</v>
      </c>
      <c r="AF84" s="30">
        <v>0</v>
      </c>
      <c r="AG84" s="19">
        <f>SUM(AD84:AF84)</f>
        <v>0</v>
      </c>
      <c r="AH84" s="19">
        <f>SUM(U84,Y84,AC84,AG84)</f>
        <v>0</v>
      </c>
      <c r="AI84" s="31">
        <f>IF(ISERROR(AH84/J73),0,AH84/J73)</f>
        <v>0</v>
      </c>
      <c r="AJ84" s="31">
        <f>IF(ISERROR(AH84/$AH$86),"-",AH84/$AH$86)</f>
        <v>0</v>
      </c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</row>
    <row r="85" spans="1:106" s="39" customFormat="1" ht="24.95" customHeight="1" x14ac:dyDescent="0.25">
      <c r="A85" s="33" t="s">
        <v>75</v>
      </c>
      <c r="B85" s="33"/>
      <c r="C85" s="33"/>
      <c r="D85" s="33"/>
      <c r="E85" s="33"/>
      <c r="F85" s="33"/>
      <c r="G85" s="33"/>
      <c r="H85" s="33"/>
      <c r="I85" s="33"/>
      <c r="J85" s="34">
        <f>J72</f>
        <v>720404000</v>
      </c>
      <c r="K85" s="34">
        <f>SUM(K73:K84)</f>
        <v>684054977</v>
      </c>
      <c r="L85" s="34">
        <f t="shared" ref="L85:AH85" si="23">SUM(L73:L84)</f>
        <v>0</v>
      </c>
      <c r="M85" s="34">
        <f t="shared" si="23"/>
        <v>0</v>
      </c>
      <c r="N85" s="34">
        <f t="shared" si="23"/>
        <v>0</v>
      </c>
      <c r="O85" s="34">
        <f t="shared" si="23"/>
        <v>0</v>
      </c>
      <c r="P85" s="34">
        <f t="shared" si="23"/>
        <v>0</v>
      </c>
      <c r="Q85" s="34">
        <f t="shared" si="23"/>
        <v>0</v>
      </c>
      <c r="R85" s="34">
        <f t="shared" si="23"/>
        <v>3669091</v>
      </c>
      <c r="S85" s="34">
        <f t="shared" si="23"/>
        <v>455568736</v>
      </c>
      <c r="T85" s="34">
        <f t="shared" si="23"/>
        <v>55642541</v>
      </c>
      <c r="U85" s="34">
        <f t="shared" si="23"/>
        <v>514880368</v>
      </c>
      <c r="V85" s="34">
        <f t="shared" si="23"/>
        <v>0</v>
      </c>
      <c r="W85" s="34">
        <f t="shared" si="23"/>
        <v>0</v>
      </c>
      <c r="X85" s="34">
        <f t="shared" si="23"/>
        <v>0</v>
      </c>
      <c r="Y85" s="34">
        <f t="shared" si="23"/>
        <v>0</v>
      </c>
      <c r="Z85" s="34">
        <f t="shared" si="23"/>
        <v>0</v>
      </c>
      <c r="AA85" s="34">
        <f t="shared" si="23"/>
        <v>0</v>
      </c>
      <c r="AB85" s="34">
        <f t="shared" si="23"/>
        <v>0</v>
      </c>
      <c r="AC85" s="34">
        <f t="shared" si="23"/>
        <v>0</v>
      </c>
      <c r="AD85" s="34">
        <f t="shared" si="23"/>
        <v>0</v>
      </c>
      <c r="AE85" s="34">
        <f t="shared" si="23"/>
        <v>0</v>
      </c>
      <c r="AF85" s="34">
        <f t="shared" si="23"/>
        <v>0</v>
      </c>
      <c r="AG85" s="34">
        <f t="shared" si="23"/>
        <v>0</v>
      </c>
      <c r="AH85" s="34">
        <f t="shared" si="23"/>
        <v>514880368</v>
      </c>
      <c r="AI85" s="38">
        <f>IF(ISERROR(AH85/J85),0,AH85/J85)</f>
        <v>0.71471059016884975</v>
      </c>
      <c r="AJ85" s="38">
        <f>IF(ISERROR(AH85/$AH$86),0,AH85/$AH$86)</f>
        <v>1</v>
      </c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</row>
    <row r="86" spans="1:106" s="67" customFormat="1" ht="44.25" customHeight="1" x14ac:dyDescent="0.25">
      <c r="A86" s="64" t="str">
        <f>"TOTAL ASIG."&amp;" "&amp;$A$5</f>
        <v>TOTAL ASIG. 24-03-358 "Programa Apoyo a la Atención de Salud Mental"</v>
      </c>
      <c r="B86" s="64"/>
      <c r="C86" s="64"/>
      <c r="D86" s="64"/>
      <c r="E86" s="64"/>
      <c r="F86" s="64"/>
      <c r="G86" s="64"/>
      <c r="H86" s="64"/>
      <c r="I86" s="64"/>
      <c r="J86" s="65">
        <f>SUM(J11,J15,J19,J23,J27,J31,J35,J39,J43,J47,J51,J55,J59,J63,J67,J71,J85)</f>
        <v>720404000</v>
      </c>
      <c r="K86" s="65">
        <f t="shared" ref="K86:AH86" si="24">SUM(K11,K15,K19,K23,K27,K31,K35,K39,K43,K47,K51,K55,K59,K63,K67,K71,K85)</f>
        <v>684054977</v>
      </c>
      <c r="L86" s="65">
        <f t="shared" si="24"/>
        <v>0</v>
      </c>
      <c r="M86" s="65">
        <f t="shared" si="24"/>
        <v>0</v>
      </c>
      <c r="N86" s="65">
        <f t="shared" si="24"/>
        <v>0</v>
      </c>
      <c r="O86" s="65">
        <f t="shared" si="24"/>
        <v>0</v>
      </c>
      <c r="P86" s="65">
        <f t="shared" si="24"/>
        <v>0</v>
      </c>
      <c r="Q86" s="65">
        <f t="shared" si="24"/>
        <v>0</v>
      </c>
      <c r="R86" s="65">
        <f t="shared" si="24"/>
        <v>3669091</v>
      </c>
      <c r="S86" s="65">
        <f t="shared" si="24"/>
        <v>455568736</v>
      </c>
      <c r="T86" s="65">
        <f t="shared" si="24"/>
        <v>55642541</v>
      </c>
      <c r="U86" s="65">
        <f t="shared" si="24"/>
        <v>514880368</v>
      </c>
      <c r="V86" s="65">
        <f t="shared" si="24"/>
        <v>0</v>
      </c>
      <c r="W86" s="65">
        <f t="shared" si="24"/>
        <v>0</v>
      </c>
      <c r="X86" s="65">
        <f t="shared" si="24"/>
        <v>0</v>
      </c>
      <c r="Y86" s="65">
        <f t="shared" si="24"/>
        <v>0</v>
      </c>
      <c r="Z86" s="65">
        <f t="shared" si="24"/>
        <v>0</v>
      </c>
      <c r="AA86" s="65">
        <f t="shared" si="24"/>
        <v>0</v>
      </c>
      <c r="AB86" s="65">
        <f t="shared" si="24"/>
        <v>0</v>
      </c>
      <c r="AC86" s="65">
        <f t="shared" si="24"/>
        <v>0</v>
      </c>
      <c r="AD86" s="65">
        <f t="shared" si="24"/>
        <v>0</v>
      </c>
      <c r="AE86" s="65">
        <f t="shared" si="24"/>
        <v>0</v>
      </c>
      <c r="AF86" s="65">
        <f t="shared" si="24"/>
        <v>0</v>
      </c>
      <c r="AG86" s="65">
        <f t="shared" si="24"/>
        <v>0</v>
      </c>
      <c r="AH86" s="65">
        <f t="shared" si="24"/>
        <v>514880368</v>
      </c>
      <c r="AI86" s="66">
        <f>IF(ISERROR(AH86/J86),0,AH86/J86)</f>
        <v>0.71471059016884975</v>
      </c>
      <c r="AJ86" s="66">
        <f>IF(ISERROR(AH86/$AH$86),0,AH86/$AH$86)</f>
        <v>1</v>
      </c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</row>
    <row r="87" spans="1:106" x14ac:dyDescent="0.25"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</row>
    <row r="88" spans="1:106" x14ac:dyDescent="0.25"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</row>
    <row r="89" spans="1:106" x14ac:dyDescent="0.25"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106" x14ac:dyDescent="0.25"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</row>
    <row r="91" spans="1:106" x14ac:dyDescent="0.25"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106" x14ac:dyDescent="0.25"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106" x14ac:dyDescent="0.25"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4" spans="1:106" x14ac:dyDescent="0.25">
      <c r="J94" s="69"/>
      <c r="R94" s="69"/>
      <c r="S94" s="69"/>
      <c r="T94" s="69"/>
      <c r="V94" s="69"/>
      <c r="W94" s="69"/>
      <c r="X94" s="69"/>
      <c r="Z94" s="69"/>
      <c r="AA94" s="69"/>
      <c r="AB94" s="69"/>
      <c r="AD94" s="69"/>
      <c r="AE94" s="69"/>
      <c r="AF94" s="69"/>
    </row>
    <row r="95" spans="1:106" x14ac:dyDescent="0.25">
      <c r="A95" s="6"/>
      <c r="J95" s="69"/>
      <c r="R95" s="69"/>
      <c r="S95" s="69"/>
      <c r="T95" s="69"/>
      <c r="V95" s="69"/>
      <c r="W95" s="69"/>
      <c r="X95" s="69"/>
      <c r="Z95" s="69"/>
      <c r="AA95" s="69"/>
      <c r="AB95" s="69"/>
      <c r="AD95" s="69"/>
      <c r="AE95" s="69"/>
      <c r="AF95" s="69"/>
    </row>
    <row r="96" spans="1:106" x14ac:dyDescent="0.25">
      <c r="A96" s="6"/>
      <c r="J96" s="69"/>
      <c r="R96" s="69"/>
      <c r="S96" s="69"/>
      <c r="T96" s="69"/>
      <c r="V96" s="69"/>
      <c r="W96" s="69"/>
      <c r="X96" s="69"/>
      <c r="Z96" s="69"/>
      <c r="AA96" s="69"/>
      <c r="AB96" s="69"/>
      <c r="AD96" s="69"/>
      <c r="AE96" s="69"/>
      <c r="AF96" s="69"/>
    </row>
    <row r="97" spans="1:32" x14ac:dyDescent="0.25">
      <c r="A97" s="6"/>
      <c r="J97" s="69"/>
      <c r="R97" s="69"/>
      <c r="S97" s="69"/>
      <c r="T97" s="69"/>
      <c r="V97" s="69"/>
      <c r="W97" s="69"/>
      <c r="X97" s="69"/>
      <c r="Z97" s="69"/>
      <c r="AA97" s="69"/>
      <c r="AB97" s="69"/>
      <c r="AD97" s="69"/>
      <c r="AE97" s="69"/>
      <c r="AF97" s="69"/>
    </row>
    <row r="98" spans="1:32" x14ac:dyDescent="0.25">
      <c r="A98" s="6"/>
      <c r="J98" s="69"/>
      <c r="R98" s="69"/>
      <c r="S98" s="69"/>
      <c r="T98" s="69"/>
      <c r="V98" s="69"/>
      <c r="W98" s="69"/>
      <c r="X98" s="69"/>
      <c r="Z98" s="69"/>
      <c r="AA98" s="69"/>
      <c r="AB98" s="69"/>
      <c r="AD98" s="69"/>
      <c r="AE98" s="69"/>
      <c r="AF98" s="69"/>
    </row>
    <row r="99" spans="1:32" x14ac:dyDescent="0.25">
      <c r="A99" s="6"/>
      <c r="J99" s="69"/>
      <c r="R99" s="69"/>
      <c r="S99" s="69"/>
      <c r="T99" s="69"/>
      <c r="V99" s="69"/>
      <c r="W99" s="69"/>
      <c r="X99" s="69"/>
      <c r="Z99" s="69"/>
      <c r="AA99" s="69"/>
      <c r="AB99" s="69"/>
      <c r="AD99" s="69"/>
      <c r="AE99" s="69"/>
      <c r="AF99" s="69"/>
    </row>
    <row r="100" spans="1:32" x14ac:dyDescent="0.25">
      <c r="A100" s="6"/>
      <c r="J100" s="69"/>
      <c r="R100" s="69"/>
      <c r="S100" s="69"/>
      <c r="T100" s="69"/>
      <c r="V100" s="69"/>
      <c r="W100" s="69"/>
      <c r="X100" s="69"/>
      <c r="Z100" s="69"/>
      <c r="AA100" s="69"/>
      <c r="AB100" s="69"/>
      <c r="AD100" s="69"/>
      <c r="AE100" s="69"/>
      <c r="AF100" s="69"/>
    </row>
    <row r="101" spans="1:32" x14ac:dyDescent="0.25">
      <c r="A101" s="6"/>
      <c r="J101" s="69"/>
      <c r="R101" s="69"/>
      <c r="S101" s="69"/>
      <c r="T101" s="69"/>
      <c r="V101" s="69"/>
      <c r="W101" s="69"/>
      <c r="X101" s="69"/>
      <c r="Z101" s="69"/>
      <c r="AA101" s="69"/>
      <c r="AB101" s="69"/>
      <c r="AD101" s="69"/>
      <c r="AE101" s="69"/>
      <c r="AF101" s="69"/>
    </row>
    <row r="102" spans="1:32" x14ac:dyDescent="0.25">
      <c r="A102" s="6"/>
      <c r="J102" s="69"/>
      <c r="R102" s="69"/>
      <c r="S102" s="69"/>
      <c r="T102" s="69"/>
      <c r="V102" s="69"/>
      <c r="W102" s="69"/>
      <c r="X102" s="69"/>
      <c r="Z102" s="69"/>
      <c r="AA102" s="69"/>
      <c r="AB102" s="69"/>
      <c r="AD102" s="69"/>
      <c r="AE102" s="69"/>
      <c r="AF102" s="69"/>
    </row>
    <row r="103" spans="1:32" x14ac:dyDescent="0.25">
      <c r="A103" s="6"/>
      <c r="J103" s="69"/>
      <c r="R103" s="69"/>
      <c r="S103" s="69"/>
      <c r="T103" s="69"/>
      <c r="V103" s="69"/>
      <c r="W103" s="69"/>
      <c r="X103" s="69"/>
      <c r="Z103" s="69"/>
      <c r="AA103" s="69"/>
      <c r="AB103" s="69"/>
      <c r="AD103" s="69"/>
      <c r="AE103" s="69"/>
      <c r="AF103" s="69"/>
    </row>
    <row r="105" spans="1:32" x14ac:dyDescent="0.25">
      <c r="E105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86:I86"/>
    <mergeCell ref="A68:E68"/>
    <mergeCell ref="J69:J70"/>
    <mergeCell ref="A71:I71"/>
    <mergeCell ref="A72:E72"/>
    <mergeCell ref="J72:J84"/>
    <mergeCell ref="A85:I8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E61D1EB-5A44-4854-9539-42FD1D4716D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FC33022-07DB-4053-8BCE-A6B7A772DB8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8786432-DBBD-4CF4-A0EF-B06D45AB1627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D3B5661-7040-4CE5-BE0B-999FC4B2B682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4" xr:uid="{24294DD4-ACF4-4E3B-A385-97FBF2357E92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84 N73:N84 E73:G84" xr:uid="{0BE7E31C-28A3-4286-A475-E9166701FB38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T81 S73:S80 K73:K84" xr:uid="{31C8D7EC-DA45-410A-995C-08ABDF34FA98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84 M73:M84 Z73:AB84 V73:X84 R73:R84 S81:S84 T73:T80 T82:T84" xr:uid="{4D8A52CB-CA07-4B94-BCBE-4DC9BA8923F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85A3-4A83-4CAF-921B-9B403C231255}">
  <sheetPr>
    <tabColor rgb="FF33CCFF"/>
    <pageSetUpPr fitToPage="1"/>
  </sheetPr>
  <dimension ref="A1:Y42"/>
  <sheetViews>
    <sheetView zoomScale="80" zoomScaleNormal="80" workbookViewId="0">
      <selection activeCell="W42" sqref="W42"/>
    </sheetView>
  </sheetViews>
  <sheetFormatPr baseColWidth="10" defaultColWidth="11.42578125" defaultRowHeight="11.25" outlineLevelCol="1" x14ac:dyDescent="0.25"/>
  <cols>
    <col min="1" max="1" width="51.5703125" style="68" customWidth="1"/>
    <col min="2" max="2" width="13.7109375" style="71" customWidth="1"/>
    <col min="3" max="3" width="12.140625" style="68" customWidth="1"/>
    <col min="4" max="4" width="10" style="68" hidden="1" customWidth="1"/>
    <col min="5" max="5" width="10.28515625" style="68" hidden="1" customWidth="1"/>
    <col min="6" max="6" width="9.85546875" style="68" hidden="1" customWidth="1"/>
    <col min="7" max="7" width="11.42578125" style="71" customWidth="1" outlineLevel="1"/>
    <col min="8" max="8" width="13.42578125" style="71" customWidth="1" outlineLevel="1"/>
    <col min="9" max="9" width="11.7109375" style="71" customWidth="1" outlineLevel="1"/>
    <col min="10" max="10" width="12" style="71" customWidth="1"/>
    <col min="11" max="11" width="14.5703125" style="71" hidden="1" customWidth="1" outlineLevel="1"/>
    <col min="12" max="13" width="15.7109375" style="71" hidden="1" customWidth="1" outlineLevel="1"/>
    <col min="14" max="14" width="12.85546875" style="71" customWidth="1" collapsed="1"/>
    <col min="15" max="17" width="15.7109375" style="71" hidden="1" customWidth="1" outlineLevel="1"/>
    <col min="18" max="18" width="11.42578125" style="71" customWidth="1" collapsed="1"/>
    <col min="19" max="19" width="15.7109375" style="71" hidden="1" customWidth="1" outlineLevel="1"/>
    <col min="20" max="20" width="15" style="71" hidden="1" customWidth="1" outlineLevel="1"/>
    <col min="21" max="21" width="17.140625" style="71" hidden="1" customWidth="1" outlineLevel="1"/>
    <col min="22" max="22" width="11" style="71" customWidth="1" collapsed="1"/>
    <col min="23" max="23" width="13.85546875" style="71" customWidth="1"/>
    <col min="24" max="24" width="11.42578125" style="89" customWidth="1"/>
    <col min="25" max="25" width="14.7109375" style="89" customWidth="1"/>
    <col min="26" max="28" width="11.42578125" style="6"/>
    <col min="29" max="29" width="14.140625" style="6" customWidth="1"/>
    <col min="30" max="32" width="11.42578125" style="6"/>
    <col min="33" max="33" width="17.140625" style="6" customWidth="1"/>
    <col min="34" max="34" width="16.5703125" style="6" customWidth="1"/>
    <col min="35" max="35" width="14.42578125" style="6" customWidth="1"/>
    <col min="36" max="36" width="12.28515625" style="6" customWidth="1"/>
    <col min="37" max="16384" width="11.42578125" style="6"/>
  </cols>
  <sheetData>
    <row r="1" spans="1:25" s="3" customFormat="1" ht="15" customHeight="1" x14ac:dyDescent="0.2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3" customFormat="1" ht="1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3" customFormat="1" ht="15" customHeight="1" x14ac:dyDescent="0.25">
      <c r="A3" s="4" t="s">
        <v>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3" customFormat="1" ht="1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38.25" customHeight="1" x14ac:dyDescent="0.25">
      <c r="A5" s="74" t="s">
        <v>84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6"/>
    </row>
    <row r="6" spans="1:25" s="68" customFormat="1" ht="26.25" customHeight="1" x14ac:dyDescent="0.25">
      <c r="A6" s="7" t="s">
        <v>5</v>
      </c>
      <c r="B6" s="77" t="s">
        <v>11</v>
      </c>
      <c r="C6" s="77" t="s">
        <v>76</v>
      </c>
      <c r="D6" s="78" t="s">
        <v>14</v>
      </c>
      <c r="E6" s="79"/>
      <c r="F6" s="80"/>
      <c r="G6" s="9" t="s">
        <v>17</v>
      </c>
      <c r="H6" s="9"/>
      <c r="I6" s="9"/>
      <c r="J6" s="77" t="s">
        <v>18</v>
      </c>
      <c r="K6" s="9" t="s">
        <v>17</v>
      </c>
      <c r="L6" s="9"/>
      <c r="M6" s="9"/>
      <c r="N6" s="77" t="s">
        <v>19</v>
      </c>
      <c r="O6" s="9" t="s">
        <v>17</v>
      </c>
      <c r="P6" s="9"/>
      <c r="Q6" s="9"/>
      <c r="R6" s="77" t="s">
        <v>20</v>
      </c>
      <c r="S6" s="9" t="s">
        <v>17</v>
      </c>
      <c r="T6" s="9"/>
      <c r="U6" s="9"/>
      <c r="V6" s="77" t="s">
        <v>21</v>
      </c>
      <c r="W6" s="77" t="s">
        <v>22</v>
      </c>
      <c r="X6" s="81" t="s">
        <v>77</v>
      </c>
      <c r="Y6" s="81"/>
    </row>
    <row r="7" spans="1:25" s="68" customFormat="1" ht="22.5" x14ac:dyDescent="0.25">
      <c r="A7" s="7"/>
      <c r="B7" s="82"/>
      <c r="C7" s="82"/>
      <c r="D7" s="12" t="s">
        <v>27</v>
      </c>
      <c r="E7" s="12" t="s">
        <v>28</v>
      </c>
      <c r="F7" s="12" t="s">
        <v>29</v>
      </c>
      <c r="G7" s="12" t="s">
        <v>30</v>
      </c>
      <c r="H7" s="12" t="s">
        <v>31</v>
      </c>
      <c r="I7" s="12" t="s">
        <v>32</v>
      </c>
      <c r="J7" s="82"/>
      <c r="K7" s="12" t="s">
        <v>33</v>
      </c>
      <c r="L7" s="12" t="s">
        <v>34</v>
      </c>
      <c r="M7" s="12" t="s">
        <v>35</v>
      </c>
      <c r="N7" s="82"/>
      <c r="O7" s="12" t="s">
        <v>36</v>
      </c>
      <c r="P7" s="12" t="s">
        <v>37</v>
      </c>
      <c r="Q7" s="12" t="s">
        <v>38</v>
      </c>
      <c r="R7" s="82"/>
      <c r="S7" s="12" t="s">
        <v>39</v>
      </c>
      <c r="T7" s="12" t="s">
        <v>40</v>
      </c>
      <c r="U7" s="12" t="s">
        <v>78</v>
      </c>
      <c r="V7" s="82"/>
      <c r="W7" s="82"/>
      <c r="X7" s="13" t="s">
        <v>42</v>
      </c>
      <c r="Y7" s="13" t="s">
        <v>79</v>
      </c>
    </row>
    <row r="8" spans="1:25" ht="24.75" hidden="1" customHeight="1" x14ac:dyDescent="0.25">
      <c r="A8" s="83" t="s">
        <v>44</v>
      </c>
      <c r="B8" s="59">
        <f>+'24-03-358 Ind. SALUD MENTAL'!J11</f>
        <v>0</v>
      </c>
      <c r="C8" s="59">
        <f>+'24-03-358 Ind. SALUD MENTAL'!K11</f>
        <v>0</v>
      </c>
      <c r="D8" s="59">
        <f>+'24-03-358 Ind. SALUD MENTAL'!M11</f>
        <v>0</v>
      </c>
      <c r="E8" s="59">
        <f>+'24-03-358 Ind. SALUD MENTAL'!N11</f>
        <v>0</v>
      </c>
      <c r="F8" s="59">
        <f>+'24-03-358 Ind. SALUD MENTAL'!O11</f>
        <v>0</v>
      </c>
      <c r="G8" s="59">
        <f>+'24-03-358 Ind. SALUD MENTAL'!R11</f>
        <v>0</v>
      </c>
      <c r="H8" s="59">
        <f>+'24-03-358 Ind. SALUD MENTAL'!S11</f>
        <v>0</v>
      </c>
      <c r="I8" s="59">
        <f>+'24-03-358 Ind. SALUD MENTAL'!T11</f>
        <v>0</v>
      </c>
      <c r="J8" s="59">
        <f>+'24-03-358 Ind. SALUD MENTAL'!U11</f>
        <v>0</v>
      </c>
      <c r="K8" s="59">
        <f>+'24-03-358 Ind. SALUD MENTAL'!V11</f>
        <v>0</v>
      </c>
      <c r="L8" s="59">
        <f>+'24-03-358 Ind. SALUD MENTAL'!W11</f>
        <v>0</v>
      </c>
      <c r="M8" s="59">
        <f>+'24-03-358 Ind. SALUD MENTAL'!X11</f>
        <v>0</v>
      </c>
      <c r="N8" s="59">
        <f>+'24-03-358 Ind. SALUD MENTAL'!Y11</f>
        <v>0</v>
      </c>
      <c r="O8" s="59">
        <f>+'24-03-358 Ind. SALUD MENTAL'!Z11</f>
        <v>0</v>
      </c>
      <c r="P8" s="59">
        <f>+'24-03-358 Ind. SALUD MENTAL'!AA11</f>
        <v>0</v>
      </c>
      <c r="Q8" s="59">
        <f>+'24-03-358 Ind. SALUD MENTAL'!AB11</f>
        <v>0</v>
      </c>
      <c r="R8" s="59">
        <f>+'24-03-358 Ind. SALUD MENTAL'!AC11</f>
        <v>0</v>
      </c>
      <c r="S8" s="59">
        <f>+'24-03-358 Ind. SALUD MENTAL'!AD11</f>
        <v>0</v>
      </c>
      <c r="T8" s="59">
        <f>+'24-03-358 Ind. SALUD MENTAL'!AE11</f>
        <v>0</v>
      </c>
      <c r="U8" s="59">
        <f>+'24-03-358 Ind. SALUD MENTAL'!AF11</f>
        <v>0</v>
      </c>
      <c r="V8" s="59">
        <f>+'24-03-358 Ind. SALUD MENTAL'!AG11</f>
        <v>0</v>
      </c>
      <c r="W8" s="59">
        <f>+'24-03-358 Ind. SALUD MENTAL'!AH11</f>
        <v>0</v>
      </c>
      <c r="X8" s="84">
        <f>+'24-03-358 Ind. SALUD MENTAL'!AI11</f>
        <v>0</v>
      </c>
      <c r="Y8" s="84">
        <f>+'24-03-358 Ind. SALUD MENTAL'!AJ11</f>
        <v>0</v>
      </c>
    </row>
    <row r="9" spans="1:25" ht="24.75" hidden="1" customHeight="1" x14ac:dyDescent="0.25">
      <c r="A9" s="83" t="s">
        <v>46</v>
      </c>
      <c r="B9" s="59">
        <f>+'24-03-358 Ind. SALUD MENTAL'!J15</f>
        <v>0</v>
      </c>
      <c r="C9" s="59">
        <f>+'24-03-358 Ind. SALUD MENTAL'!K15</f>
        <v>0</v>
      </c>
      <c r="D9" s="59">
        <f>+'24-03-358 Ind. SALUD MENTAL'!M15</f>
        <v>0</v>
      </c>
      <c r="E9" s="59">
        <f>+'24-03-358 Ind. SALUD MENTAL'!N15</f>
        <v>0</v>
      </c>
      <c r="F9" s="59">
        <f>+'24-03-358 Ind. SALUD MENTAL'!O15</f>
        <v>0</v>
      </c>
      <c r="G9" s="59">
        <f>+'24-03-358 Ind. SALUD MENTAL'!R15</f>
        <v>0</v>
      </c>
      <c r="H9" s="59">
        <f>+'24-03-358 Ind. SALUD MENTAL'!S15</f>
        <v>0</v>
      </c>
      <c r="I9" s="59">
        <f>+'24-03-358 Ind. SALUD MENTAL'!T15</f>
        <v>0</v>
      </c>
      <c r="J9" s="59">
        <f>+'24-03-358 Ind. SALUD MENTAL'!U15</f>
        <v>0</v>
      </c>
      <c r="K9" s="59">
        <f>+'24-03-358 Ind. SALUD MENTAL'!V15</f>
        <v>0</v>
      </c>
      <c r="L9" s="59">
        <f>+'24-03-358 Ind. SALUD MENTAL'!W15</f>
        <v>0</v>
      </c>
      <c r="M9" s="59">
        <f>+'24-03-358 Ind. SALUD MENTAL'!X15</f>
        <v>0</v>
      </c>
      <c r="N9" s="59">
        <f>+'24-03-358 Ind. SALUD MENTAL'!Y15</f>
        <v>0</v>
      </c>
      <c r="O9" s="59">
        <f>+'24-03-358 Ind. SALUD MENTAL'!Z15</f>
        <v>0</v>
      </c>
      <c r="P9" s="59">
        <f>+'24-03-358 Ind. SALUD MENTAL'!AA15</f>
        <v>0</v>
      </c>
      <c r="Q9" s="59">
        <f>+'24-03-358 Ind. SALUD MENTAL'!AB15</f>
        <v>0</v>
      </c>
      <c r="R9" s="59">
        <f>+'24-03-358 Ind. SALUD MENTAL'!AC15</f>
        <v>0</v>
      </c>
      <c r="S9" s="59">
        <f>+'24-03-358 Ind. SALUD MENTAL'!AD15</f>
        <v>0</v>
      </c>
      <c r="T9" s="59">
        <f>+'24-03-358 Ind. SALUD MENTAL'!AE15</f>
        <v>0</v>
      </c>
      <c r="U9" s="59">
        <f>+'24-03-358 Ind. SALUD MENTAL'!AF15</f>
        <v>0</v>
      </c>
      <c r="V9" s="59">
        <f>+'24-03-358 Ind. SALUD MENTAL'!AG15</f>
        <v>0</v>
      </c>
      <c r="W9" s="59">
        <f>+'24-03-358 Ind. SALUD MENTAL'!AH15</f>
        <v>0</v>
      </c>
      <c r="X9" s="84">
        <f>+'24-03-358 Ind. SALUD MENTAL'!AI15</f>
        <v>0</v>
      </c>
      <c r="Y9" s="84">
        <f>+'24-03-358 Ind. SALUD MENTAL'!AJ15</f>
        <v>0</v>
      </c>
    </row>
    <row r="10" spans="1:25" ht="24.75" hidden="1" customHeight="1" x14ac:dyDescent="0.25">
      <c r="A10" s="83" t="s">
        <v>48</v>
      </c>
      <c r="B10" s="59">
        <f>+'24-03-358 Ind. SALUD MENTAL'!J19</f>
        <v>0</v>
      </c>
      <c r="C10" s="59">
        <f>+'24-03-358 Ind. SALUD MENTAL'!K19</f>
        <v>0</v>
      </c>
      <c r="D10" s="59">
        <f>+'24-03-358 Ind. SALUD MENTAL'!M19</f>
        <v>0</v>
      </c>
      <c r="E10" s="59">
        <f>+'24-03-358 Ind. SALUD MENTAL'!N19</f>
        <v>0</v>
      </c>
      <c r="F10" s="59">
        <f>+'24-03-358 Ind. SALUD MENTAL'!O19</f>
        <v>0</v>
      </c>
      <c r="G10" s="59">
        <f>+'24-03-358 Ind. SALUD MENTAL'!R19</f>
        <v>0</v>
      </c>
      <c r="H10" s="59">
        <f>+'24-03-358 Ind. SALUD MENTAL'!S19</f>
        <v>0</v>
      </c>
      <c r="I10" s="59">
        <f>+'24-03-358 Ind. SALUD MENTAL'!T19</f>
        <v>0</v>
      </c>
      <c r="J10" s="59">
        <f>+'24-03-358 Ind. SALUD MENTAL'!U19</f>
        <v>0</v>
      </c>
      <c r="K10" s="59">
        <f>+'24-03-358 Ind. SALUD MENTAL'!V19</f>
        <v>0</v>
      </c>
      <c r="L10" s="59">
        <f>+'24-03-358 Ind. SALUD MENTAL'!W19</f>
        <v>0</v>
      </c>
      <c r="M10" s="59">
        <f>+'24-03-358 Ind. SALUD MENTAL'!X19</f>
        <v>0</v>
      </c>
      <c r="N10" s="59">
        <f>+'24-03-358 Ind. SALUD MENTAL'!Y19</f>
        <v>0</v>
      </c>
      <c r="O10" s="59">
        <f>+'24-03-358 Ind. SALUD MENTAL'!Z19</f>
        <v>0</v>
      </c>
      <c r="P10" s="59">
        <f>+'24-03-358 Ind. SALUD MENTAL'!AA19</f>
        <v>0</v>
      </c>
      <c r="Q10" s="59">
        <f>+'24-03-358 Ind. SALUD MENTAL'!AB19</f>
        <v>0</v>
      </c>
      <c r="R10" s="59">
        <f>+'24-03-358 Ind. SALUD MENTAL'!AC19</f>
        <v>0</v>
      </c>
      <c r="S10" s="59">
        <f>+'24-03-358 Ind. SALUD MENTAL'!AD19</f>
        <v>0</v>
      </c>
      <c r="T10" s="59">
        <f>+'24-03-358 Ind. SALUD MENTAL'!AE19</f>
        <v>0</v>
      </c>
      <c r="U10" s="59">
        <f>+'24-03-358 Ind. SALUD MENTAL'!AF19</f>
        <v>0</v>
      </c>
      <c r="V10" s="59">
        <f>+'24-03-358 Ind. SALUD MENTAL'!AG19</f>
        <v>0</v>
      </c>
      <c r="W10" s="59">
        <f>+'24-03-358 Ind. SALUD MENTAL'!AH19</f>
        <v>0</v>
      </c>
      <c r="X10" s="84">
        <f>+'24-03-358 Ind. SALUD MENTAL'!AI19</f>
        <v>0</v>
      </c>
      <c r="Y10" s="84">
        <f>+'24-03-358 Ind. SALUD MENTAL'!AJ19</f>
        <v>0</v>
      </c>
    </row>
    <row r="11" spans="1:25" ht="24.75" hidden="1" customHeight="1" x14ac:dyDescent="0.25">
      <c r="A11" s="83" t="s">
        <v>50</v>
      </c>
      <c r="B11" s="59">
        <f>+'24-03-358 Ind. SALUD MENTAL'!J23</f>
        <v>0</v>
      </c>
      <c r="C11" s="59">
        <f>+'24-03-358 Ind. SALUD MENTAL'!K23</f>
        <v>0</v>
      </c>
      <c r="D11" s="59">
        <f>+'24-03-358 Ind. SALUD MENTAL'!M23</f>
        <v>0</v>
      </c>
      <c r="E11" s="59">
        <f>+'24-03-358 Ind. SALUD MENTAL'!N23</f>
        <v>0</v>
      </c>
      <c r="F11" s="59">
        <f>+'24-03-358 Ind. SALUD MENTAL'!O23</f>
        <v>0</v>
      </c>
      <c r="G11" s="59">
        <f>+'24-03-358 Ind. SALUD MENTAL'!R23</f>
        <v>0</v>
      </c>
      <c r="H11" s="59">
        <f>+'24-03-358 Ind. SALUD MENTAL'!S23</f>
        <v>0</v>
      </c>
      <c r="I11" s="59">
        <f>+'24-03-358 Ind. SALUD MENTAL'!T23</f>
        <v>0</v>
      </c>
      <c r="J11" s="59">
        <f>+'24-03-358 Ind. SALUD MENTAL'!U23</f>
        <v>0</v>
      </c>
      <c r="K11" s="59">
        <f>+'24-03-358 Ind. SALUD MENTAL'!V23</f>
        <v>0</v>
      </c>
      <c r="L11" s="59">
        <f>+'24-03-358 Ind. SALUD MENTAL'!W23</f>
        <v>0</v>
      </c>
      <c r="M11" s="59">
        <f>+'24-03-358 Ind. SALUD MENTAL'!X23</f>
        <v>0</v>
      </c>
      <c r="N11" s="59">
        <f>+'24-03-358 Ind. SALUD MENTAL'!Y23</f>
        <v>0</v>
      </c>
      <c r="O11" s="59">
        <f>+'24-03-358 Ind. SALUD MENTAL'!Z23</f>
        <v>0</v>
      </c>
      <c r="P11" s="59">
        <f>+'24-03-358 Ind. SALUD MENTAL'!AA23</f>
        <v>0</v>
      </c>
      <c r="Q11" s="59">
        <f>+'24-03-358 Ind. SALUD MENTAL'!AB23</f>
        <v>0</v>
      </c>
      <c r="R11" s="59">
        <f>+'24-03-358 Ind. SALUD MENTAL'!AC23</f>
        <v>0</v>
      </c>
      <c r="S11" s="59">
        <f>+'24-03-358 Ind. SALUD MENTAL'!AD23</f>
        <v>0</v>
      </c>
      <c r="T11" s="59">
        <f>+'24-03-358 Ind. SALUD MENTAL'!AE23</f>
        <v>0</v>
      </c>
      <c r="U11" s="59">
        <f>+'24-03-358 Ind. SALUD MENTAL'!AF23</f>
        <v>0</v>
      </c>
      <c r="V11" s="59">
        <f>+'24-03-358 Ind. SALUD MENTAL'!AG23</f>
        <v>0</v>
      </c>
      <c r="W11" s="59">
        <f>+'24-03-358 Ind. SALUD MENTAL'!AH23</f>
        <v>0</v>
      </c>
      <c r="X11" s="84">
        <f>+'24-03-358 Ind. SALUD MENTAL'!AI23</f>
        <v>0</v>
      </c>
      <c r="Y11" s="84">
        <f>+'24-03-358 Ind. SALUD MENTAL'!AJ23</f>
        <v>0</v>
      </c>
    </row>
    <row r="12" spans="1:25" ht="24.75" hidden="1" customHeight="1" x14ac:dyDescent="0.25">
      <c r="A12" s="83" t="s">
        <v>52</v>
      </c>
      <c r="B12" s="59">
        <f>+'24-03-358 Ind. SALUD MENTAL'!J27</f>
        <v>0</v>
      </c>
      <c r="C12" s="59">
        <f>+'24-03-358 Ind. SALUD MENTAL'!K27</f>
        <v>0</v>
      </c>
      <c r="D12" s="59">
        <f>+'24-03-358 Ind. SALUD MENTAL'!M27</f>
        <v>0</v>
      </c>
      <c r="E12" s="59">
        <f>+'24-03-358 Ind. SALUD MENTAL'!N27</f>
        <v>0</v>
      </c>
      <c r="F12" s="59">
        <f>+'24-03-358 Ind. SALUD MENTAL'!O27</f>
        <v>0</v>
      </c>
      <c r="G12" s="59">
        <f>+'24-03-358 Ind. SALUD MENTAL'!R27</f>
        <v>0</v>
      </c>
      <c r="H12" s="59">
        <f>+'24-03-358 Ind. SALUD MENTAL'!S27</f>
        <v>0</v>
      </c>
      <c r="I12" s="59">
        <f>+'24-03-358 Ind. SALUD MENTAL'!T27</f>
        <v>0</v>
      </c>
      <c r="J12" s="59">
        <f>+'24-03-358 Ind. SALUD MENTAL'!U27</f>
        <v>0</v>
      </c>
      <c r="K12" s="59">
        <f>+'24-03-358 Ind. SALUD MENTAL'!V27</f>
        <v>0</v>
      </c>
      <c r="L12" s="59">
        <f>+'24-03-358 Ind. SALUD MENTAL'!W27</f>
        <v>0</v>
      </c>
      <c r="M12" s="59">
        <f>+'24-03-358 Ind. SALUD MENTAL'!X27</f>
        <v>0</v>
      </c>
      <c r="N12" s="59">
        <f>+'24-03-358 Ind. SALUD MENTAL'!Y27</f>
        <v>0</v>
      </c>
      <c r="O12" s="59">
        <f>+'24-03-358 Ind. SALUD MENTAL'!Z27</f>
        <v>0</v>
      </c>
      <c r="P12" s="59">
        <f>+'24-03-358 Ind. SALUD MENTAL'!AA27</f>
        <v>0</v>
      </c>
      <c r="Q12" s="59">
        <f>+'24-03-358 Ind. SALUD MENTAL'!AB27</f>
        <v>0</v>
      </c>
      <c r="R12" s="59">
        <f>+'24-03-358 Ind. SALUD MENTAL'!AC27</f>
        <v>0</v>
      </c>
      <c r="S12" s="59">
        <f>+'24-03-358 Ind. SALUD MENTAL'!AD27</f>
        <v>0</v>
      </c>
      <c r="T12" s="59">
        <f>+'24-03-358 Ind. SALUD MENTAL'!AE27</f>
        <v>0</v>
      </c>
      <c r="U12" s="59">
        <f>+'24-03-358 Ind. SALUD MENTAL'!AF27</f>
        <v>0</v>
      </c>
      <c r="V12" s="59">
        <f>+'24-03-358 Ind. SALUD MENTAL'!AG27</f>
        <v>0</v>
      </c>
      <c r="W12" s="59">
        <f>+'24-03-358 Ind. SALUD MENTAL'!AH27</f>
        <v>0</v>
      </c>
      <c r="X12" s="84">
        <f>+'24-03-358 Ind. SALUD MENTAL'!AI27</f>
        <v>0</v>
      </c>
      <c r="Y12" s="84">
        <f>+'24-03-358 Ind. SALUD MENTAL'!AJ27</f>
        <v>0</v>
      </c>
    </row>
    <row r="13" spans="1:25" ht="24.75" hidden="1" customHeight="1" x14ac:dyDescent="0.25">
      <c r="A13" s="83" t="s">
        <v>54</v>
      </c>
      <c r="B13" s="59">
        <f>+'24-03-358 Ind. SALUD MENTAL'!J31</f>
        <v>0</v>
      </c>
      <c r="C13" s="59">
        <f>+'24-03-358 Ind. SALUD MENTAL'!K31</f>
        <v>0</v>
      </c>
      <c r="D13" s="59">
        <f>+'24-03-358 Ind. SALUD MENTAL'!M31</f>
        <v>0</v>
      </c>
      <c r="E13" s="59">
        <f>+'24-03-358 Ind. SALUD MENTAL'!N31</f>
        <v>0</v>
      </c>
      <c r="F13" s="59">
        <f>+'24-03-358 Ind. SALUD MENTAL'!O31</f>
        <v>0</v>
      </c>
      <c r="G13" s="59">
        <f>+'24-03-358 Ind. SALUD MENTAL'!R31</f>
        <v>0</v>
      </c>
      <c r="H13" s="59">
        <f>+'24-03-358 Ind. SALUD MENTAL'!S31</f>
        <v>0</v>
      </c>
      <c r="I13" s="59">
        <f>+'24-03-358 Ind. SALUD MENTAL'!T31</f>
        <v>0</v>
      </c>
      <c r="J13" s="59">
        <f>+'24-03-358 Ind. SALUD MENTAL'!U31</f>
        <v>0</v>
      </c>
      <c r="K13" s="59">
        <f>+'24-03-358 Ind. SALUD MENTAL'!V31</f>
        <v>0</v>
      </c>
      <c r="L13" s="59">
        <f>+'24-03-358 Ind. SALUD MENTAL'!W31</f>
        <v>0</v>
      </c>
      <c r="M13" s="59">
        <f>+'24-03-358 Ind. SALUD MENTAL'!X31</f>
        <v>0</v>
      </c>
      <c r="N13" s="59">
        <f>+'24-03-358 Ind. SALUD MENTAL'!Y31</f>
        <v>0</v>
      </c>
      <c r="O13" s="59">
        <f>+'24-03-358 Ind. SALUD MENTAL'!Z31</f>
        <v>0</v>
      </c>
      <c r="P13" s="59">
        <f>+'24-03-358 Ind. SALUD MENTAL'!AA31</f>
        <v>0</v>
      </c>
      <c r="Q13" s="59">
        <f>+'24-03-358 Ind. SALUD MENTAL'!AB31</f>
        <v>0</v>
      </c>
      <c r="R13" s="59">
        <f>+'24-03-358 Ind. SALUD MENTAL'!AC31</f>
        <v>0</v>
      </c>
      <c r="S13" s="59">
        <f>+'24-03-358 Ind. SALUD MENTAL'!AD31</f>
        <v>0</v>
      </c>
      <c r="T13" s="59">
        <f>+'24-03-358 Ind. SALUD MENTAL'!AE31</f>
        <v>0</v>
      </c>
      <c r="U13" s="59">
        <f>+'24-03-358 Ind. SALUD MENTAL'!AF31</f>
        <v>0</v>
      </c>
      <c r="V13" s="59">
        <f>+'24-03-358 Ind. SALUD MENTAL'!AG31</f>
        <v>0</v>
      </c>
      <c r="W13" s="59">
        <f>+'24-03-358 Ind. SALUD MENTAL'!AH31</f>
        <v>0</v>
      </c>
      <c r="X13" s="84">
        <f>+'24-03-358 Ind. SALUD MENTAL'!AI31</f>
        <v>0</v>
      </c>
      <c r="Y13" s="84">
        <f>+'24-03-358 Ind. SALUD MENTAL'!AJ31</f>
        <v>0</v>
      </c>
    </row>
    <row r="14" spans="1:25" ht="24.75" hidden="1" customHeight="1" x14ac:dyDescent="0.25">
      <c r="A14" s="83" t="s">
        <v>56</v>
      </c>
      <c r="B14" s="59">
        <f>+'24-03-358 Ind. SALUD MENTAL'!J35</f>
        <v>0</v>
      </c>
      <c r="C14" s="59">
        <f>+'24-03-358 Ind. SALUD MENTAL'!K35</f>
        <v>0</v>
      </c>
      <c r="D14" s="59">
        <f>+'24-03-358 Ind. SALUD MENTAL'!M35</f>
        <v>0</v>
      </c>
      <c r="E14" s="59">
        <f>+'24-03-358 Ind. SALUD MENTAL'!N35</f>
        <v>0</v>
      </c>
      <c r="F14" s="59">
        <f>+'24-03-358 Ind. SALUD MENTAL'!O35</f>
        <v>0</v>
      </c>
      <c r="G14" s="59">
        <f>+'24-03-358 Ind. SALUD MENTAL'!R35</f>
        <v>0</v>
      </c>
      <c r="H14" s="59">
        <f>+'24-03-358 Ind. SALUD MENTAL'!S35</f>
        <v>0</v>
      </c>
      <c r="I14" s="59">
        <f>+'24-03-358 Ind. SALUD MENTAL'!T35</f>
        <v>0</v>
      </c>
      <c r="J14" s="59">
        <f>+'24-03-358 Ind. SALUD MENTAL'!U35</f>
        <v>0</v>
      </c>
      <c r="K14" s="59">
        <f>+'24-03-358 Ind. SALUD MENTAL'!V35</f>
        <v>0</v>
      </c>
      <c r="L14" s="59">
        <f>+'24-03-358 Ind. SALUD MENTAL'!W35</f>
        <v>0</v>
      </c>
      <c r="M14" s="59">
        <f>+'24-03-358 Ind. SALUD MENTAL'!X35</f>
        <v>0</v>
      </c>
      <c r="N14" s="59">
        <f>+'24-03-358 Ind. SALUD MENTAL'!Y35</f>
        <v>0</v>
      </c>
      <c r="O14" s="59">
        <f>+'24-03-358 Ind. SALUD MENTAL'!Z35</f>
        <v>0</v>
      </c>
      <c r="P14" s="59">
        <f>+'24-03-358 Ind. SALUD MENTAL'!AA35</f>
        <v>0</v>
      </c>
      <c r="Q14" s="59">
        <f>+'24-03-358 Ind. SALUD MENTAL'!AB35</f>
        <v>0</v>
      </c>
      <c r="R14" s="59">
        <f>+'24-03-358 Ind. SALUD MENTAL'!AC35</f>
        <v>0</v>
      </c>
      <c r="S14" s="59">
        <f>+'24-03-358 Ind. SALUD MENTAL'!AD35</f>
        <v>0</v>
      </c>
      <c r="T14" s="59">
        <f>+'24-03-358 Ind. SALUD MENTAL'!AE35</f>
        <v>0</v>
      </c>
      <c r="U14" s="59">
        <f>+'24-03-358 Ind. SALUD MENTAL'!AF35</f>
        <v>0</v>
      </c>
      <c r="V14" s="59">
        <f>+'24-03-358 Ind. SALUD MENTAL'!AG35</f>
        <v>0</v>
      </c>
      <c r="W14" s="59">
        <f>+'24-03-358 Ind. SALUD MENTAL'!AH35</f>
        <v>0</v>
      </c>
      <c r="X14" s="84">
        <f>+'24-03-358 Ind. SALUD MENTAL'!AI35</f>
        <v>0</v>
      </c>
      <c r="Y14" s="84">
        <f>+'24-03-358 Ind. SALUD MENTAL'!AJ35</f>
        <v>0</v>
      </c>
    </row>
    <row r="15" spans="1:25" ht="24.75" hidden="1" customHeight="1" x14ac:dyDescent="0.25">
      <c r="A15" s="83" t="s">
        <v>58</v>
      </c>
      <c r="B15" s="59">
        <f>+'24-03-358 Ind. SALUD MENTAL'!J39</f>
        <v>0</v>
      </c>
      <c r="C15" s="59">
        <f>+'24-03-358 Ind. SALUD MENTAL'!K39</f>
        <v>0</v>
      </c>
      <c r="D15" s="59">
        <f>+'24-03-358 Ind. SALUD MENTAL'!M39</f>
        <v>0</v>
      </c>
      <c r="E15" s="59">
        <f>+'24-03-358 Ind. SALUD MENTAL'!N39</f>
        <v>0</v>
      </c>
      <c r="F15" s="59">
        <f>+'24-03-358 Ind. SALUD MENTAL'!O39</f>
        <v>0</v>
      </c>
      <c r="G15" s="59">
        <f>+'24-03-358 Ind. SALUD MENTAL'!R39</f>
        <v>0</v>
      </c>
      <c r="H15" s="59">
        <f>+'24-03-358 Ind. SALUD MENTAL'!S39</f>
        <v>0</v>
      </c>
      <c r="I15" s="59">
        <f>+'24-03-358 Ind. SALUD MENTAL'!T39</f>
        <v>0</v>
      </c>
      <c r="J15" s="59">
        <f>+'24-03-358 Ind. SALUD MENTAL'!U39</f>
        <v>0</v>
      </c>
      <c r="K15" s="59">
        <f>+'24-03-358 Ind. SALUD MENTAL'!V39</f>
        <v>0</v>
      </c>
      <c r="L15" s="59">
        <f>+'24-03-358 Ind. SALUD MENTAL'!W39</f>
        <v>0</v>
      </c>
      <c r="M15" s="59">
        <f>+'24-03-358 Ind. SALUD MENTAL'!X39</f>
        <v>0</v>
      </c>
      <c r="N15" s="59">
        <f>+'24-03-358 Ind. SALUD MENTAL'!Y39</f>
        <v>0</v>
      </c>
      <c r="O15" s="59">
        <f>+'24-03-358 Ind. SALUD MENTAL'!Z39</f>
        <v>0</v>
      </c>
      <c r="P15" s="59">
        <f>+'24-03-358 Ind. SALUD MENTAL'!AA39</f>
        <v>0</v>
      </c>
      <c r="Q15" s="59">
        <f>+'24-03-358 Ind. SALUD MENTAL'!AB39</f>
        <v>0</v>
      </c>
      <c r="R15" s="59">
        <f>+'24-03-358 Ind. SALUD MENTAL'!AC39</f>
        <v>0</v>
      </c>
      <c r="S15" s="59">
        <f>+'24-03-358 Ind. SALUD MENTAL'!AD39</f>
        <v>0</v>
      </c>
      <c r="T15" s="59">
        <f>+'24-03-358 Ind. SALUD MENTAL'!AE39</f>
        <v>0</v>
      </c>
      <c r="U15" s="59">
        <f>+'24-03-358 Ind. SALUD MENTAL'!AF39</f>
        <v>0</v>
      </c>
      <c r="V15" s="59">
        <f>+'24-03-358 Ind. SALUD MENTAL'!AG39</f>
        <v>0</v>
      </c>
      <c r="W15" s="59">
        <f>+'24-03-358 Ind. SALUD MENTAL'!AH39</f>
        <v>0</v>
      </c>
      <c r="X15" s="84">
        <f>+'24-03-358 Ind. SALUD MENTAL'!AI39</f>
        <v>0</v>
      </c>
      <c r="Y15" s="84">
        <f>+'24-03-358 Ind. SALUD MENTAL'!AJ39</f>
        <v>0</v>
      </c>
    </row>
    <row r="16" spans="1:25" ht="24.75" hidden="1" customHeight="1" x14ac:dyDescent="0.25">
      <c r="A16" s="83" t="s">
        <v>60</v>
      </c>
      <c r="B16" s="59">
        <f>+'24-03-358 Ind. SALUD MENTAL'!J43</f>
        <v>0</v>
      </c>
      <c r="C16" s="59">
        <f>+'24-03-358 Ind. SALUD MENTAL'!K43</f>
        <v>0</v>
      </c>
      <c r="D16" s="59">
        <f>+'24-03-358 Ind. SALUD MENTAL'!M43</f>
        <v>0</v>
      </c>
      <c r="E16" s="59">
        <f>+'24-03-358 Ind. SALUD MENTAL'!N43</f>
        <v>0</v>
      </c>
      <c r="F16" s="59">
        <f>+'24-03-358 Ind. SALUD MENTAL'!O43</f>
        <v>0</v>
      </c>
      <c r="G16" s="59">
        <f>+'24-03-358 Ind. SALUD MENTAL'!R43</f>
        <v>0</v>
      </c>
      <c r="H16" s="59">
        <f>+'24-03-358 Ind. SALUD MENTAL'!S43</f>
        <v>0</v>
      </c>
      <c r="I16" s="59">
        <f>+'24-03-358 Ind. SALUD MENTAL'!T43</f>
        <v>0</v>
      </c>
      <c r="J16" s="59">
        <f>+'24-03-358 Ind. SALUD MENTAL'!U43</f>
        <v>0</v>
      </c>
      <c r="K16" s="59">
        <f>+'24-03-358 Ind. SALUD MENTAL'!V43</f>
        <v>0</v>
      </c>
      <c r="L16" s="59">
        <f>+'24-03-358 Ind. SALUD MENTAL'!W43</f>
        <v>0</v>
      </c>
      <c r="M16" s="59">
        <f>+'24-03-358 Ind. SALUD MENTAL'!X43</f>
        <v>0</v>
      </c>
      <c r="N16" s="59">
        <f>+'24-03-358 Ind. SALUD MENTAL'!Y43</f>
        <v>0</v>
      </c>
      <c r="O16" s="59">
        <f>+'24-03-358 Ind. SALUD MENTAL'!Z43</f>
        <v>0</v>
      </c>
      <c r="P16" s="59">
        <f>+'24-03-358 Ind. SALUD MENTAL'!AA43</f>
        <v>0</v>
      </c>
      <c r="Q16" s="59">
        <f>+'24-03-358 Ind. SALUD MENTAL'!AB43</f>
        <v>0</v>
      </c>
      <c r="R16" s="59">
        <f>+'24-03-358 Ind. SALUD MENTAL'!AC43</f>
        <v>0</v>
      </c>
      <c r="S16" s="59">
        <f>+'24-03-358 Ind. SALUD MENTAL'!AD43</f>
        <v>0</v>
      </c>
      <c r="T16" s="59">
        <f>+'24-03-358 Ind. SALUD MENTAL'!AE43</f>
        <v>0</v>
      </c>
      <c r="U16" s="59">
        <f>+'24-03-358 Ind. SALUD MENTAL'!AF43</f>
        <v>0</v>
      </c>
      <c r="V16" s="59">
        <f>+'24-03-358 Ind. SALUD MENTAL'!AG43</f>
        <v>0</v>
      </c>
      <c r="W16" s="59">
        <f>+'24-03-358 Ind. SALUD MENTAL'!AH43</f>
        <v>0</v>
      </c>
      <c r="X16" s="84">
        <f>+'24-03-358 Ind. SALUD MENTAL'!AI43</f>
        <v>0</v>
      </c>
      <c r="Y16" s="84">
        <f>+'24-03-358 Ind. SALUD MENTAL'!AJ43</f>
        <v>0</v>
      </c>
    </row>
    <row r="17" spans="1:25" ht="24.75" hidden="1" customHeight="1" x14ac:dyDescent="0.25">
      <c r="A17" s="83" t="s">
        <v>62</v>
      </c>
      <c r="B17" s="59">
        <f>+'24-03-358 Ind. SALUD MENTAL'!J47</f>
        <v>0</v>
      </c>
      <c r="C17" s="59">
        <f>+'24-03-358 Ind. SALUD MENTAL'!K47</f>
        <v>0</v>
      </c>
      <c r="D17" s="59">
        <f>+'24-03-358 Ind. SALUD MENTAL'!M47</f>
        <v>0</v>
      </c>
      <c r="E17" s="59">
        <f>+'24-03-358 Ind. SALUD MENTAL'!N47</f>
        <v>0</v>
      </c>
      <c r="F17" s="59">
        <f>+'24-03-358 Ind. SALUD MENTAL'!O47</f>
        <v>0</v>
      </c>
      <c r="G17" s="59">
        <f>+'24-03-358 Ind. SALUD MENTAL'!R47</f>
        <v>0</v>
      </c>
      <c r="H17" s="59">
        <f>+'24-03-358 Ind. SALUD MENTAL'!S47</f>
        <v>0</v>
      </c>
      <c r="I17" s="59">
        <f>+'24-03-358 Ind. SALUD MENTAL'!T47</f>
        <v>0</v>
      </c>
      <c r="J17" s="59">
        <f>+'24-03-358 Ind. SALUD MENTAL'!U47</f>
        <v>0</v>
      </c>
      <c r="K17" s="59">
        <f>+'24-03-358 Ind. SALUD MENTAL'!V47</f>
        <v>0</v>
      </c>
      <c r="L17" s="59">
        <f>+'24-03-358 Ind. SALUD MENTAL'!W47</f>
        <v>0</v>
      </c>
      <c r="M17" s="59">
        <f>+'24-03-358 Ind. SALUD MENTAL'!X47</f>
        <v>0</v>
      </c>
      <c r="N17" s="59">
        <f>+'24-03-358 Ind. SALUD MENTAL'!Y47</f>
        <v>0</v>
      </c>
      <c r="O17" s="59">
        <f>+'24-03-358 Ind. SALUD MENTAL'!Z47</f>
        <v>0</v>
      </c>
      <c r="P17" s="59">
        <f>+'24-03-358 Ind. SALUD MENTAL'!AA47</f>
        <v>0</v>
      </c>
      <c r="Q17" s="59">
        <f>+'24-03-358 Ind. SALUD MENTAL'!AB47</f>
        <v>0</v>
      </c>
      <c r="R17" s="59">
        <f>+'24-03-358 Ind. SALUD MENTAL'!AC47</f>
        <v>0</v>
      </c>
      <c r="S17" s="59">
        <f>+'24-03-358 Ind. SALUD MENTAL'!AD47</f>
        <v>0</v>
      </c>
      <c r="T17" s="59">
        <f>+'24-03-358 Ind. SALUD MENTAL'!AE47</f>
        <v>0</v>
      </c>
      <c r="U17" s="59">
        <f>+'24-03-358 Ind. SALUD MENTAL'!AF47</f>
        <v>0</v>
      </c>
      <c r="V17" s="59">
        <f>+'24-03-358 Ind. SALUD MENTAL'!AG47</f>
        <v>0</v>
      </c>
      <c r="W17" s="59">
        <f>+'24-03-358 Ind. SALUD MENTAL'!AH47</f>
        <v>0</v>
      </c>
      <c r="X17" s="84">
        <f>+'24-03-358 Ind. SALUD MENTAL'!AI47</f>
        <v>0</v>
      </c>
      <c r="Y17" s="84">
        <f>+'24-03-358 Ind. SALUD MENTAL'!AJ44</f>
        <v>0</v>
      </c>
    </row>
    <row r="18" spans="1:25" ht="24.75" hidden="1" customHeight="1" x14ac:dyDescent="0.25">
      <c r="A18" s="83" t="s">
        <v>64</v>
      </c>
      <c r="B18" s="59">
        <f>+'24-03-358 Ind. SALUD MENTAL'!J51</f>
        <v>0</v>
      </c>
      <c r="C18" s="59">
        <f>+'24-03-358 Ind. SALUD MENTAL'!K51</f>
        <v>0</v>
      </c>
      <c r="D18" s="59">
        <f>+'24-03-358 Ind. SALUD MENTAL'!M51</f>
        <v>0</v>
      </c>
      <c r="E18" s="59">
        <f>+'24-03-358 Ind. SALUD MENTAL'!N51</f>
        <v>0</v>
      </c>
      <c r="F18" s="59">
        <f>+'24-03-358 Ind. SALUD MENTAL'!O51</f>
        <v>0</v>
      </c>
      <c r="G18" s="59">
        <f>+'24-03-358 Ind. SALUD MENTAL'!R51</f>
        <v>0</v>
      </c>
      <c r="H18" s="59">
        <f>+'24-03-358 Ind. SALUD MENTAL'!S51</f>
        <v>0</v>
      </c>
      <c r="I18" s="59">
        <f>+'24-03-358 Ind. SALUD MENTAL'!T51</f>
        <v>0</v>
      </c>
      <c r="J18" s="59">
        <f>+'24-03-358 Ind. SALUD MENTAL'!U51</f>
        <v>0</v>
      </c>
      <c r="K18" s="59">
        <f>+'24-03-358 Ind. SALUD MENTAL'!V51</f>
        <v>0</v>
      </c>
      <c r="L18" s="59">
        <f>+'24-03-358 Ind. SALUD MENTAL'!W51</f>
        <v>0</v>
      </c>
      <c r="M18" s="59">
        <f>+'24-03-358 Ind. SALUD MENTAL'!X51</f>
        <v>0</v>
      </c>
      <c r="N18" s="59">
        <f>+'24-03-358 Ind. SALUD MENTAL'!Y51</f>
        <v>0</v>
      </c>
      <c r="O18" s="59">
        <f>+'24-03-358 Ind. SALUD MENTAL'!Z51</f>
        <v>0</v>
      </c>
      <c r="P18" s="59">
        <f>+'24-03-358 Ind. SALUD MENTAL'!AA51</f>
        <v>0</v>
      </c>
      <c r="Q18" s="59">
        <f>+'24-03-358 Ind. SALUD MENTAL'!AB51</f>
        <v>0</v>
      </c>
      <c r="R18" s="59">
        <f>+'24-03-358 Ind. SALUD MENTAL'!AC51</f>
        <v>0</v>
      </c>
      <c r="S18" s="59">
        <f>+'24-03-358 Ind. SALUD MENTAL'!AD51</f>
        <v>0</v>
      </c>
      <c r="T18" s="59">
        <f>+'24-03-358 Ind. SALUD MENTAL'!AE51</f>
        <v>0</v>
      </c>
      <c r="U18" s="59">
        <f>+'24-03-358 Ind. SALUD MENTAL'!AF51</f>
        <v>0</v>
      </c>
      <c r="V18" s="59">
        <f>+'24-03-358 Ind. SALUD MENTAL'!AG51</f>
        <v>0</v>
      </c>
      <c r="W18" s="59">
        <f>+'24-03-358 Ind. SALUD MENTAL'!AH51</f>
        <v>0</v>
      </c>
      <c r="X18" s="84">
        <f>+'24-03-358 Ind. SALUD MENTAL'!AI51</f>
        <v>0</v>
      </c>
      <c r="Y18" s="84">
        <f>+'24-03-358 Ind. SALUD MENTAL'!AJ51</f>
        <v>0</v>
      </c>
    </row>
    <row r="19" spans="1:25" ht="24.75" hidden="1" customHeight="1" x14ac:dyDescent="0.25">
      <c r="A19" s="83" t="s">
        <v>66</v>
      </c>
      <c r="B19" s="59">
        <f>+'24-03-358 Ind. SALUD MENTAL'!J55</f>
        <v>0</v>
      </c>
      <c r="C19" s="59">
        <f>+'24-03-358 Ind. SALUD MENTAL'!K55</f>
        <v>0</v>
      </c>
      <c r="D19" s="59">
        <f>+'24-03-358 Ind. SALUD MENTAL'!M55</f>
        <v>0</v>
      </c>
      <c r="E19" s="59">
        <f>+'24-03-358 Ind. SALUD MENTAL'!N55</f>
        <v>0</v>
      </c>
      <c r="F19" s="59">
        <f>+'24-03-358 Ind. SALUD MENTAL'!O55</f>
        <v>0</v>
      </c>
      <c r="G19" s="59">
        <f>+'24-03-358 Ind. SALUD MENTAL'!R55</f>
        <v>0</v>
      </c>
      <c r="H19" s="59">
        <f>+'24-03-358 Ind. SALUD MENTAL'!S55</f>
        <v>0</v>
      </c>
      <c r="I19" s="59">
        <f>+'24-03-358 Ind. SALUD MENTAL'!T55</f>
        <v>0</v>
      </c>
      <c r="J19" s="59">
        <f>+'24-03-358 Ind. SALUD MENTAL'!U55</f>
        <v>0</v>
      </c>
      <c r="K19" s="59">
        <f>+'24-03-358 Ind. SALUD MENTAL'!V55</f>
        <v>0</v>
      </c>
      <c r="L19" s="59">
        <f>+'24-03-358 Ind. SALUD MENTAL'!W55</f>
        <v>0</v>
      </c>
      <c r="M19" s="59">
        <f>+'24-03-358 Ind. SALUD MENTAL'!X55</f>
        <v>0</v>
      </c>
      <c r="N19" s="59">
        <f>+'24-03-358 Ind. SALUD MENTAL'!Y55</f>
        <v>0</v>
      </c>
      <c r="O19" s="59">
        <f>+'24-03-358 Ind. SALUD MENTAL'!Z55</f>
        <v>0</v>
      </c>
      <c r="P19" s="59">
        <f>+'24-03-358 Ind. SALUD MENTAL'!AA55</f>
        <v>0</v>
      </c>
      <c r="Q19" s="59">
        <f>+'24-03-358 Ind. SALUD MENTAL'!AB55</f>
        <v>0</v>
      </c>
      <c r="R19" s="59">
        <f>+'24-03-358 Ind. SALUD MENTAL'!AC55</f>
        <v>0</v>
      </c>
      <c r="S19" s="59">
        <f>+'24-03-358 Ind. SALUD MENTAL'!AD55</f>
        <v>0</v>
      </c>
      <c r="T19" s="59">
        <f>+'24-03-358 Ind. SALUD MENTAL'!AE55</f>
        <v>0</v>
      </c>
      <c r="U19" s="59">
        <f>+'24-03-358 Ind. SALUD MENTAL'!AF55</f>
        <v>0</v>
      </c>
      <c r="V19" s="59">
        <f>+'24-03-358 Ind. SALUD MENTAL'!AG55</f>
        <v>0</v>
      </c>
      <c r="W19" s="59">
        <f>+'24-03-358 Ind. SALUD MENTAL'!AH55</f>
        <v>0</v>
      </c>
      <c r="X19" s="84">
        <f>+'24-03-358 Ind. SALUD MENTAL'!AI55</f>
        <v>0</v>
      </c>
      <c r="Y19" s="84">
        <f>+'24-03-358 Ind. SALUD MENTAL'!AJ55</f>
        <v>0</v>
      </c>
    </row>
    <row r="20" spans="1:25" ht="24.75" hidden="1" customHeight="1" x14ac:dyDescent="0.25">
      <c r="A20" s="85" t="s">
        <v>68</v>
      </c>
      <c r="B20" s="59">
        <f>+'24-03-358 Ind. SALUD MENTAL'!J59</f>
        <v>0</v>
      </c>
      <c r="C20" s="59">
        <f>+'24-03-358 Ind. SALUD MENTAL'!K59</f>
        <v>0</v>
      </c>
      <c r="D20" s="59">
        <f>+'24-03-358 Ind. SALUD MENTAL'!M59</f>
        <v>0</v>
      </c>
      <c r="E20" s="59">
        <f>+'24-03-358 Ind. SALUD MENTAL'!N59</f>
        <v>0</v>
      </c>
      <c r="F20" s="59">
        <f>+'24-03-358 Ind. SALUD MENTAL'!O59</f>
        <v>0</v>
      </c>
      <c r="G20" s="59">
        <f>+'24-03-358 Ind. SALUD MENTAL'!R59</f>
        <v>0</v>
      </c>
      <c r="H20" s="59">
        <f>+'24-03-358 Ind. SALUD MENTAL'!S59</f>
        <v>0</v>
      </c>
      <c r="I20" s="59">
        <f>+'24-03-358 Ind. SALUD MENTAL'!T59</f>
        <v>0</v>
      </c>
      <c r="J20" s="59">
        <f>+'24-03-358 Ind. SALUD MENTAL'!U59</f>
        <v>0</v>
      </c>
      <c r="K20" s="59">
        <f>+'24-03-358 Ind. SALUD MENTAL'!V59</f>
        <v>0</v>
      </c>
      <c r="L20" s="59">
        <f>+'24-03-358 Ind. SALUD MENTAL'!W59</f>
        <v>0</v>
      </c>
      <c r="M20" s="59">
        <f>+'24-03-358 Ind. SALUD MENTAL'!X59</f>
        <v>0</v>
      </c>
      <c r="N20" s="59">
        <f>+'24-03-358 Ind. SALUD MENTAL'!Y59</f>
        <v>0</v>
      </c>
      <c r="O20" s="59">
        <f>+'24-03-358 Ind. SALUD MENTAL'!Z59</f>
        <v>0</v>
      </c>
      <c r="P20" s="59">
        <f>+'24-03-358 Ind. SALUD MENTAL'!AA59</f>
        <v>0</v>
      </c>
      <c r="Q20" s="59">
        <f>+'24-03-358 Ind. SALUD MENTAL'!AB59</f>
        <v>0</v>
      </c>
      <c r="R20" s="59">
        <f>+'24-03-358 Ind. SALUD MENTAL'!AC59</f>
        <v>0</v>
      </c>
      <c r="S20" s="59">
        <f>+'24-03-358 Ind. SALUD MENTAL'!AD59</f>
        <v>0</v>
      </c>
      <c r="T20" s="59">
        <f>+'24-03-358 Ind. SALUD MENTAL'!AE59</f>
        <v>0</v>
      </c>
      <c r="U20" s="59">
        <f>+'24-03-358 Ind. SALUD MENTAL'!AF59</f>
        <v>0</v>
      </c>
      <c r="V20" s="59">
        <f>+'24-03-358 Ind. SALUD MENTAL'!AG59</f>
        <v>0</v>
      </c>
      <c r="W20" s="59">
        <f>+'24-03-358 Ind. SALUD MENTAL'!AH59</f>
        <v>0</v>
      </c>
      <c r="X20" s="84">
        <f>+'24-03-358 Ind. SALUD MENTAL'!AI59</f>
        <v>0</v>
      </c>
      <c r="Y20" s="84">
        <f>+'24-03-358 Ind. SALUD MENTAL'!AJ59</f>
        <v>0</v>
      </c>
    </row>
    <row r="21" spans="1:25" ht="24.75" hidden="1" customHeight="1" x14ac:dyDescent="0.25">
      <c r="A21" s="85" t="s">
        <v>70</v>
      </c>
      <c r="B21" s="59">
        <f>+'24-03-358 Ind. SALUD MENTAL'!J63</f>
        <v>0</v>
      </c>
      <c r="C21" s="59">
        <f>+'24-03-358 Ind. SALUD MENTAL'!K63</f>
        <v>0</v>
      </c>
      <c r="D21" s="59">
        <f>+'24-03-358 Ind. SALUD MENTAL'!M63</f>
        <v>0</v>
      </c>
      <c r="E21" s="59">
        <f>+'24-03-358 Ind. SALUD MENTAL'!N63</f>
        <v>0</v>
      </c>
      <c r="F21" s="59">
        <f>+'24-03-358 Ind. SALUD MENTAL'!O63</f>
        <v>0</v>
      </c>
      <c r="G21" s="59">
        <f>+'24-03-358 Ind. SALUD MENTAL'!R63</f>
        <v>0</v>
      </c>
      <c r="H21" s="59">
        <f>+'24-03-358 Ind. SALUD MENTAL'!S63</f>
        <v>0</v>
      </c>
      <c r="I21" s="59">
        <f>+'24-03-358 Ind. SALUD MENTAL'!T63</f>
        <v>0</v>
      </c>
      <c r="J21" s="59">
        <f>+'24-03-358 Ind. SALUD MENTAL'!U63</f>
        <v>0</v>
      </c>
      <c r="K21" s="59">
        <f>+'24-03-358 Ind. SALUD MENTAL'!V63</f>
        <v>0</v>
      </c>
      <c r="L21" s="59">
        <f>+'24-03-358 Ind. SALUD MENTAL'!W63</f>
        <v>0</v>
      </c>
      <c r="M21" s="59">
        <f>+'24-03-358 Ind. SALUD MENTAL'!X63</f>
        <v>0</v>
      </c>
      <c r="N21" s="59">
        <f>+'24-03-358 Ind. SALUD MENTAL'!Y63</f>
        <v>0</v>
      </c>
      <c r="O21" s="59">
        <f>+'24-03-358 Ind. SALUD MENTAL'!Z63</f>
        <v>0</v>
      </c>
      <c r="P21" s="59">
        <f>+'24-03-358 Ind. SALUD MENTAL'!AA63</f>
        <v>0</v>
      </c>
      <c r="Q21" s="59">
        <f>+'24-03-358 Ind. SALUD MENTAL'!AB63</f>
        <v>0</v>
      </c>
      <c r="R21" s="59">
        <f>+'24-03-358 Ind. SALUD MENTAL'!AC63</f>
        <v>0</v>
      </c>
      <c r="S21" s="59">
        <f>+'24-03-358 Ind. SALUD MENTAL'!AD63</f>
        <v>0</v>
      </c>
      <c r="T21" s="59">
        <f>+'24-03-358 Ind. SALUD MENTAL'!AE63</f>
        <v>0</v>
      </c>
      <c r="U21" s="59">
        <f>+'24-03-358 Ind. SALUD MENTAL'!AF63</f>
        <v>0</v>
      </c>
      <c r="V21" s="59">
        <f>+'24-03-358 Ind. SALUD MENTAL'!AG63</f>
        <v>0</v>
      </c>
      <c r="W21" s="59">
        <f>+'24-03-358 Ind. SALUD MENTAL'!AH63</f>
        <v>0</v>
      </c>
      <c r="X21" s="84">
        <f>+'24-03-358 Ind. SALUD MENTAL'!AI63</f>
        <v>0</v>
      </c>
      <c r="Y21" s="84">
        <f>+'24-03-358 Ind. SALUD MENTAL'!AJ63</f>
        <v>0</v>
      </c>
    </row>
    <row r="22" spans="1:25" ht="24.75" hidden="1" customHeight="1" x14ac:dyDescent="0.25">
      <c r="A22" s="85" t="s">
        <v>92</v>
      </c>
      <c r="B22" s="59">
        <f>+'24-03-358 Ind. SALUD MENTAL'!J67</f>
        <v>0</v>
      </c>
      <c r="C22" s="59">
        <f>+'24-03-358 Ind. SALUD MENTAL'!K67</f>
        <v>0</v>
      </c>
      <c r="D22" s="59">
        <f>+'24-03-358 Ind. SALUD MENTAL'!M64</f>
        <v>0</v>
      </c>
      <c r="E22" s="59">
        <f>+'24-03-358 Ind. SALUD MENTAL'!N64</f>
        <v>0</v>
      </c>
      <c r="F22" s="59">
        <f>+'24-03-358 Ind. SALUD MENTAL'!O64</f>
        <v>0</v>
      </c>
      <c r="G22" s="59">
        <f>+'24-03-358 Ind. SALUD MENTAL'!R64</f>
        <v>0</v>
      </c>
      <c r="H22" s="59">
        <f>+'24-03-358 Ind. SALUD MENTAL'!S64</f>
        <v>0</v>
      </c>
      <c r="I22" s="59">
        <f>+'24-03-358 Ind. SALUD MENTAL'!T64</f>
        <v>0</v>
      </c>
      <c r="J22" s="59">
        <f>+'24-03-358 Ind. SALUD MENTAL'!U67</f>
        <v>0</v>
      </c>
      <c r="K22" s="59">
        <f>+'24-03-358 Ind. SALUD MENTAL'!V64</f>
        <v>0</v>
      </c>
      <c r="L22" s="59">
        <f>+'24-03-358 Ind. SALUD MENTAL'!W64</f>
        <v>0</v>
      </c>
      <c r="M22" s="59">
        <f>+'24-03-358 Ind. SALUD MENTAL'!X64</f>
        <v>0</v>
      </c>
      <c r="N22" s="59">
        <f>+'24-03-358 Ind. SALUD MENTAL'!Y67</f>
        <v>0</v>
      </c>
      <c r="O22" s="59">
        <f>+'24-03-358 Ind. SALUD MENTAL'!Z64</f>
        <v>0</v>
      </c>
      <c r="P22" s="59">
        <f>+'24-03-358 Ind. SALUD MENTAL'!AA64</f>
        <v>0</v>
      </c>
      <c r="Q22" s="59">
        <f>+'24-03-358 Ind. SALUD MENTAL'!AB64</f>
        <v>0</v>
      </c>
      <c r="R22" s="59">
        <f>+'24-03-358 Ind. SALUD MENTAL'!AC67</f>
        <v>0</v>
      </c>
      <c r="S22" s="59">
        <f>+'24-03-358 Ind. SALUD MENTAL'!AD64</f>
        <v>0</v>
      </c>
      <c r="T22" s="59">
        <f>+'24-03-358 Ind. SALUD MENTAL'!AE64</f>
        <v>0</v>
      </c>
      <c r="U22" s="59">
        <f>+'24-03-358 Ind. SALUD MENTAL'!AF64</f>
        <v>0</v>
      </c>
      <c r="V22" s="59">
        <f>+'24-03-358 Ind. SALUD MENTAL'!AG67</f>
        <v>0</v>
      </c>
      <c r="W22" s="59">
        <f>+'24-03-358 Ind. SALUD MENTAL'!AH67</f>
        <v>0</v>
      </c>
      <c r="X22" s="84">
        <f>+'24-03-358 Ind. SALUD MENTAL'!AI67</f>
        <v>0</v>
      </c>
      <c r="Y22" s="84">
        <f>+'24-03-358 Ind. SALUD MENTAL'!AJ67</f>
        <v>0</v>
      </c>
    </row>
    <row r="23" spans="1:25" ht="24.75" hidden="1" customHeight="1" x14ac:dyDescent="0.25">
      <c r="A23" s="85" t="s">
        <v>72</v>
      </c>
      <c r="B23" s="59">
        <f>+'24-03-358 Ind. SALUD MENTAL'!J71</f>
        <v>0</v>
      </c>
      <c r="C23" s="59">
        <f>+'24-03-358 Ind. SALUD MENTAL'!K71</f>
        <v>0</v>
      </c>
      <c r="D23" s="59">
        <f>+'24-03-358 Ind. SALUD MENTAL'!M71</f>
        <v>0</v>
      </c>
      <c r="E23" s="59">
        <f>+'24-03-358 Ind. SALUD MENTAL'!N71</f>
        <v>0</v>
      </c>
      <c r="F23" s="59">
        <f>+'24-03-358 Ind. SALUD MENTAL'!O71</f>
        <v>0</v>
      </c>
      <c r="G23" s="59">
        <f>+'24-03-358 Ind. SALUD MENTAL'!R71</f>
        <v>0</v>
      </c>
      <c r="H23" s="59">
        <f>+'24-03-358 Ind. SALUD MENTAL'!S71</f>
        <v>0</v>
      </c>
      <c r="I23" s="59">
        <f>+'24-03-358 Ind. SALUD MENTAL'!T71</f>
        <v>0</v>
      </c>
      <c r="J23" s="59">
        <f>+'24-03-358 Ind. SALUD MENTAL'!U71</f>
        <v>0</v>
      </c>
      <c r="K23" s="59">
        <f>+'24-03-358 Ind. SALUD MENTAL'!V71</f>
        <v>0</v>
      </c>
      <c r="L23" s="59">
        <f>+'24-03-358 Ind. SALUD MENTAL'!W71</f>
        <v>0</v>
      </c>
      <c r="M23" s="59">
        <f>+'24-03-358 Ind. SALUD MENTAL'!X71</f>
        <v>0</v>
      </c>
      <c r="N23" s="59">
        <f>+'24-03-358 Ind. SALUD MENTAL'!Y71</f>
        <v>0</v>
      </c>
      <c r="O23" s="59">
        <f>+'24-03-358 Ind. SALUD MENTAL'!Z71</f>
        <v>0</v>
      </c>
      <c r="P23" s="59">
        <f>+'24-03-358 Ind. SALUD MENTAL'!AA71</f>
        <v>0</v>
      </c>
      <c r="Q23" s="59">
        <f>+'24-03-358 Ind. SALUD MENTAL'!AB71</f>
        <v>0</v>
      </c>
      <c r="R23" s="59">
        <f>+'24-03-358 Ind. SALUD MENTAL'!AC71</f>
        <v>0</v>
      </c>
      <c r="S23" s="59">
        <f>+'24-03-358 Ind. SALUD MENTAL'!AD71</f>
        <v>0</v>
      </c>
      <c r="T23" s="59">
        <f>+'24-03-358 Ind. SALUD MENTAL'!AE71</f>
        <v>0</v>
      </c>
      <c r="U23" s="59">
        <f>+'24-03-358 Ind. SALUD MENTAL'!AF71</f>
        <v>0</v>
      </c>
      <c r="V23" s="59">
        <f>+'24-03-358 Ind. SALUD MENTAL'!AG71</f>
        <v>0</v>
      </c>
      <c r="W23" s="59">
        <f>+'24-03-358 Ind. SALUD MENTAL'!AH71</f>
        <v>0</v>
      </c>
      <c r="X23" s="84">
        <f>+'24-03-358 Ind. SALUD MENTAL'!AI71</f>
        <v>0</v>
      </c>
      <c r="Y23" s="84">
        <f>+'24-03-358 Ind. SALUD MENTAL'!AJ71</f>
        <v>0</v>
      </c>
    </row>
    <row r="24" spans="1:25" ht="24.75" customHeight="1" x14ac:dyDescent="0.25">
      <c r="A24" s="86" t="s">
        <v>74</v>
      </c>
      <c r="B24" s="59">
        <f>+'24-03-358 Ind. SALUD MENTAL'!J85</f>
        <v>720404000</v>
      </c>
      <c r="C24" s="59">
        <f>+'24-03-358 Ind. SALUD MENTAL'!K85</f>
        <v>684054977</v>
      </c>
      <c r="D24" s="59">
        <f>+'24-03-358 Ind. SALUD MENTAL'!M85</f>
        <v>0</v>
      </c>
      <c r="E24" s="59">
        <f>+'24-03-358 Ind. SALUD MENTAL'!N85</f>
        <v>0</v>
      </c>
      <c r="F24" s="59">
        <f>+'24-03-358 Ind. SALUD MENTAL'!O85</f>
        <v>0</v>
      </c>
      <c r="G24" s="59">
        <f>+'24-03-358 Ind. SALUD MENTAL'!R85</f>
        <v>3669091</v>
      </c>
      <c r="H24" s="59">
        <f>+'24-03-358 Ind. SALUD MENTAL'!S85</f>
        <v>455568736</v>
      </c>
      <c r="I24" s="59">
        <f>+'24-03-358 Ind. SALUD MENTAL'!T85</f>
        <v>55642541</v>
      </c>
      <c r="J24" s="59">
        <f>+'24-03-358 Ind. SALUD MENTAL'!U85</f>
        <v>514880368</v>
      </c>
      <c r="K24" s="59">
        <f>+'24-03-358 Ind. SALUD MENTAL'!V85</f>
        <v>0</v>
      </c>
      <c r="L24" s="59">
        <f>+'24-03-358 Ind. SALUD MENTAL'!W85</f>
        <v>0</v>
      </c>
      <c r="M24" s="59">
        <f>+'24-03-358 Ind. SALUD MENTAL'!X85</f>
        <v>0</v>
      </c>
      <c r="N24" s="59">
        <f>+'24-03-358 Ind. SALUD MENTAL'!Y85</f>
        <v>0</v>
      </c>
      <c r="O24" s="59">
        <f>+'24-03-358 Ind. SALUD MENTAL'!Z85</f>
        <v>0</v>
      </c>
      <c r="P24" s="59">
        <f>+'24-03-358 Ind. SALUD MENTAL'!AA85</f>
        <v>0</v>
      </c>
      <c r="Q24" s="59">
        <f>+'24-03-358 Ind. SALUD MENTAL'!AB85</f>
        <v>0</v>
      </c>
      <c r="R24" s="59">
        <f>+'24-03-358 Ind. SALUD MENTAL'!AC85</f>
        <v>0</v>
      </c>
      <c r="S24" s="59">
        <f>+'24-03-358 Ind. SALUD MENTAL'!AD85</f>
        <v>0</v>
      </c>
      <c r="T24" s="59">
        <f>+'24-03-358 Ind. SALUD MENTAL'!AE85</f>
        <v>0</v>
      </c>
      <c r="U24" s="59">
        <f>+'24-03-358 Ind. SALUD MENTAL'!AF85</f>
        <v>0</v>
      </c>
      <c r="V24" s="59">
        <f>+'24-03-358 Ind. SALUD MENTAL'!AG85</f>
        <v>0</v>
      </c>
      <c r="W24" s="59">
        <f>+'24-03-358 Ind. SALUD MENTAL'!AH85</f>
        <v>514880368</v>
      </c>
      <c r="X24" s="84">
        <f>+'24-03-358 Ind. SALUD MENTAL'!AI85</f>
        <v>0.71471059016884975</v>
      </c>
      <c r="Y24" s="84">
        <f>+'24-03-358 Ind. SALUD MENTAL'!AJ85</f>
        <v>1</v>
      </c>
    </row>
    <row r="25" spans="1:25" ht="34.5" customHeight="1" x14ac:dyDescent="0.25">
      <c r="A25" s="87" t="str">
        <f>"TOTAL ASIG."&amp;" "&amp;$A$5</f>
        <v>TOTAL ASIG. 24-03-358 "Programa Apoyo a la Atención de Salud Mental"</v>
      </c>
      <c r="B25" s="65">
        <f>SUM(B8:B24)</f>
        <v>720404000</v>
      </c>
      <c r="C25" s="65">
        <f t="shared" ref="C25:V25" si="0">SUM(C8:C24)</f>
        <v>684054977</v>
      </c>
      <c r="D25" s="65">
        <f t="shared" si="0"/>
        <v>0</v>
      </c>
      <c r="E25" s="65">
        <f>SUM(E8:E24)</f>
        <v>0</v>
      </c>
      <c r="F25" s="65">
        <f t="shared" si="0"/>
        <v>0</v>
      </c>
      <c r="G25" s="65">
        <f t="shared" si="0"/>
        <v>3669091</v>
      </c>
      <c r="H25" s="65">
        <f t="shared" si="0"/>
        <v>455568736</v>
      </c>
      <c r="I25" s="65">
        <f t="shared" si="0"/>
        <v>55642541</v>
      </c>
      <c r="J25" s="65">
        <f t="shared" si="0"/>
        <v>514880368</v>
      </c>
      <c r="K25" s="65">
        <f t="shared" si="0"/>
        <v>0</v>
      </c>
      <c r="L25" s="65">
        <f t="shared" si="0"/>
        <v>0</v>
      </c>
      <c r="M25" s="65">
        <f t="shared" si="0"/>
        <v>0</v>
      </c>
      <c r="N25" s="65">
        <f t="shared" si="0"/>
        <v>0</v>
      </c>
      <c r="O25" s="65">
        <f t="shared" si="0"/>
        <v>0</v>
      </c>
      <c r="P25" s="65">
        <f t="shared" si="0"/>
        <v>0</v>
      </c>
      <c r="Q25" s="65">
        <f t="shared" si="0"/>
        <v>0</v>
      </c>
      <c r="R25" s="65">
        <f t="shared" si="0"/>
        <v>0</v>
      </c>
      <c r="S25" s="65">
        <f t="shared" si="0"/>
        <v>0</v>
      </c>
      <c r="T25" s="65">
        <f t="shared" si="0"/>
        <v>0</v>
      </c>
      <c r="U25" s="65">
        <f t="shared" si="0"/>
        <v>0</v>
      </c>
      <c r="V25" s="65">
        <f t="shared" si="0"/>
        <v>0</v>
      </c>
      <c r="W25" s="65">
        <f>SUM(W8:W24)</f>
        <v>514880368</v>
      </c>
      <c r="X25" s="88">
        <f>+'24-03-358 Ind. SALUD MENTAL'!AI86</f>
        <v>0.71471059016884975</v>
      </c>
      <c r="Y25" s="88">
        <f>'24-03-358 Ind. SALUD MENTAL'!AJ86</f>
        <v>1</v>
      </c>
    </row>
    <row r="26" spans="1:25" x14ac:dyDescent="0.25">
      <c r="B26" s="69"/>
      <c r="G26" s="69"/>
      <c r="H26" s="69"/>
      <c r="I26" s="69"/>
      <c r="K26" s="69"/>
      <c r="L26" s="69"/>
      <c r="M26" s="69"/>
      <c r="O26" s="69"/>
      <c r="P26" s="69"/>
      <c r="Q26" s="69"/>
      <c r="S26" s="69"/>
      <c r="T26" s="69"/>
      <c r="U26" s="69"/>
    </row>
    <row r="27" spans="1:25" x14ac:dyDescent="0.25">
      <c r="B27" s="69"/>
      <c r="G27" s="69"/>
      <c r="H27" s="69"/>
      <c r="I27" s="69"/>
      <c r="K27" s="69"/>
      <c r="L27" s="69"/>
      <c r="M27" s="69"/>
      <c r="O27" s="69"/>
      <c r="P27" s="69"/>
      <c r="Q27" s="69"/>
      <c r="S27" s="69"/>
      <c r="T27" s="69"/>
      <c r="U27" s="69"/>
    </row>
    <row r="28" spans="1:25" x14ac:dyDescent="0.25">
      <c r="B28" s="69"/>
      <c r="G28" s="69"/>
      <c r="H28" s="69"/>
      <c r="I28" s="69"/>
      <c r="K28" s="69"/>
      <c r="L28" s="69"/>
      <c r="M28" s="69"/>
      <c r="O28" s="69"/>
      <c r="P28" s="69"/>
      <c r="Q28" s="69"/>
      <c r="S28" s="69"/>
      <c r="T28" s="69"/>
      <c r="U28" s="69"/>
    </row>
    <row r="29" spans="1:25" x14ac:dyDescent="0.25">
      <c r="B29" s="69"/>
      <c r="G29" s="69"/>
      <c r="H29" s="69"/>
      <c r="I29" s="69"/>
      <c r="K29" s="69"/>
      <c r="L29" s="69"/>
      <c r="M29" s="69"/>
      <c r="O29" s="69"/>
      <c r="P29" s="69"/>
      <c r="Q29" s="69"/>
      <c r="S29" s="69"/>
      <c r="T29" s="69"/>
      <c r="U29" s="69"/>
    </row>
    <row r="30" spans="1:25" x14ac:dyDescent="0.25">
      <c r="B30" s="69"/>
      <c r="G30" s="69"/>
      <c r="H30" s="69"/>
      <c r="I30" s="69"/>
      <c r="K30" s="69"/>
      <c r="L30" s="69"/>
      <c r="M30" s="69"/>
      <c r="O30" s="69"/>
      <c r="P30" s="69"/>
      <c r="Q30" s="69"/>
      <c r="S30" s="69"/>
      <c r="T30" s="69"/>
      <c r="U30" s="69"/>
    </row>
    <row r="31" spans="1:25" x14ac:dyDescent="0.25">
      <c r="B31" s="69"/>
      <c r="G31" s="69"/>
      <c r="H31" s="69"/>
      <c r="I31" s="69"/>
      <c r="K31" s="69"/>
      <c r="L31" s="69"/>
      <c r="M31" s="69"/>
      <c r="O31" s="69"/>
      <c r="P31" s="69"/>
      <c r="Q31" s="69"/>
      <c r="S31" s="69"/>
      <c r="T31" s="69"/>
      <c r="U31" s="69"/>
    </row>
    <row r="32" spans="1:25" x14ac:dyDescent="0.25">
      <c r="B32" s="69"/>
      <c r="G32" s="69"/>
      <c r="H32" s="69"/>
      <c r="I32" s="69"/>
      <c r="K32" s="69"/>
      <c r="L32" s="69"/>
      <c r="M32" s="69"/>
      <c r="O32" s="69"/>
      <c r="P32" s="69"/>
      <c r="Q32" s="69"/>
      <c r="S32" s="69"/>
      <c r="T32" s="69"/>
      <c r="U32" s="69"/>
    </row>
    <row r="33" spans="1:25" x14ac:dyDescent="0.25">
      <c r="B33" s="69"/>
      <c r="G33" s="69"/>
      <c r="H33" s="69"/>
      <c r="I33" s="69"/>
      <c r="K33" s="69"/>
      <c r="L33" s="69"/>
      <c r="M33" s="69"/>
      <c r="O33" s="69"/>
      <c r="P33" s="69"/>
      <c r="Q33" s="69"/>
      <c r="S33" s="69"/>
      <c r="T33" s="69"/>
      <c r="U33" s="69"/>
    </row>
    <row r="34" spans="1:25" x14ac:dyDescent="0.25">
      <c r="A34" s="6"/>
      <c r="B34" s="69"/>
      <c r="G34" s="69"/>
      <c r="H34" s="69"/>
      <c r="I34" s="69"/>
      <c r="K34" s="69"/>
      <c r="L34" s="69"/>
      <c r="M34" s="69"/>
      <c r="O34" s="69"/>
      <c r="P34" s="69"/>
      <c r="Q34" s="69"/>
      <c r="S34" s="69"/>
      <c r="T34" s="69"/>
      <c r="U34" s="69"/>
      <c r="V34" s="6"/>
      <c r="W34" s="6"/>
      <c r="X34" s="68"/>
      <c r="Y34" s="68"/>
    </row>
    <row r="35" spans="1:25" x14ac:dyDescent="0.25">
      <c r="A35" s="6"/>
      <c r="B35" s="69"/>
      <c r="G35" s="69"/>
      <c r="H35" s="69"/>
      <c r="I35" s="69"/>
      <c r="K35" s="69"/>
      <c r="L35" s="69"/>
      <c r="M35" s="69"/>
      <c r="O35" s="69"/>
      <c r="P35" s="69"/>
      <c r="Q35" s="69"/>
      <c r="S35" s="69"/>
      <c r="T35" s="69"/>
      <c r="U35" s="69"/>
      <c r="V35" s="6"/>
      <c r="W35" s="6"/>
      <c r="X35" s="68"/>
      <c r="Y35" s="68"/>
    </row>
    <row r="36" spans="1:25" x14ac:dyDescent="0.25">
      <c r="A36" s="6"/>
      <c r="B36" s="69"/>
      <c r="G36" s="69"/>
      <c r="H36" s="69"/>
      <c r="I36" s="69"/>
      <c r="K36" s="69"/>
      <c r="L36" s="69"/>
      <c r="M36" s="69"/>
      <c r="O36" s="69"/>
      <c r="P36" s="69"/>
      <c r="Q36" s="69"/>
      <c r="S36" s="69"/>
      <c r="T36" s="69"/>
      <c r="U36" s="69"/>
      <c r="V36" s="6"/>
      <c r="W36" s="6"/>
      <c r="X36" s="68"/>
      <c r="Y36" s="68"/>
    </row>
    <row r="37" spans="1:25" x14ac:dyDescent="0.25">
      <c r="A37" s="6"/>
      <c r="B37" s="69"/>
      <c r="G37" s="69"/>
      <c r="H37" s="69"/>
      <c r="I37" s="69"/>
      <c r="K37" s="69"/>
      <c r="L37" s="69"/>
      <c r="M37" s="69"/>
      <c r="O37" s="69"/>
      <c r="P37" s="69"/>
      <c r="Q37" s="69"/>
      <c r="S37" s="69"/>
      <c r="T37" s="69"/>
      <c r="U37" s="69"/>
      <c r="V37" s="6"/>
      <c r="W37" s="6"/>
      <c r="X37" s="68"/>
      <c r="Y37" s="68"/>
    </row>
    <row r="38" spans="1:25" x14ac:dyDescent="0.25">
      <c r="A38" s="6"/>
      <c r="B38" s="69"/>
      <c r="G38" s="69"/>
      <c r="H38" s="69"/>
      <c r="I38" s="69"/>
      <c r="K38" s="69"/>
      <c r="L38" s="69"/>
      <c r="M38" s="69"/>
      <c r="O38" s="69"/>
      <c r="P38" s="69"/>
      <c r="Q38" s="69"/>
      <c r="S38" s="69"/>
      <c r="T38" s="69"/>
      <c r="U38" s="69"/>
      <c r="V38" s="6"/>
      <c r="W38" s="6"/>
      <c r="X38" s="68"/>
      <c r="Y38" s="68"/>
    </row>
    <row r="39" spans="1:25" x14ac:dyDescent="0.25">
      <c r="A39" s="6"/>
      <c r="B39" s="69"/>
      <c r="G39" s="69"/>
      <c r="H39" s="69"/>
      <c r="I39" s="69"/>
      <c r="K39" s="69"/>
      <c r="L39" s="69"/>
      <c r="M39" s="69"/>
      <c r="O39" s="69"/>
      <c r="P39" s="69"/>
      <c r="Q39" s="69"/>
      <c r="S39" s="69"/>
      <c r="T39" s="69"/>
      <c r="U39" s="69"/>
      <c r="V39" s="6"/>
      <c r="W39" s="6"/>
      <c r="X39" s="68"/>
      <c r="Y39" s="68"/>
    </row>
    <row r="40" spans="1:25" x14ac:dyDescent="0.25">
      <c r="A40" s="6"/>
      <c r="B40" s="69"/>
      <c r="G40" s="69"/>
      <c r="H40" s="69"/>
      <c r="I40" s="69"/>
      <c r="K40" s="69"/>
      <c r="L40" s="69"/>
      <c r="M40" s="69"/>
      <c r="O40" s="69"/>
      <c r="P40" s="69"/>
      <c r="Q40" s="69"/>
      <c r="S40" s="69"/>
      <c r="T40" s="69"/>
      <c r="U40" s="69"/>
      <c r="V40" s="6"/>
      <c r="W40" s="6"/>
      <c r="X40" s="68"/>
      <c r="Y40" s="68"/>
    </row>
    <row r="41" spans="1:25" x14ac:dyDescent="0.25">
      <c r="A41" s="6"/>
      <c r="B41" s="69"/>
      <c r="G41" s="69"/>
      <c r="H41" s="69"/>
      <c r="I41" s="69"/>
      <c r="K41" s="69"/>
      <c r="L41" s="69"/>
      <c r="M41" s="69"/>
      <c r="O41" s="69"/>
      <c r="P41" s="69"/>
      <c r="Q41" s="69"/>
      <c r="S41" s="69"/>
      <c r="T41" s="69"/>
      <c r="U41" s="69"/>
      <c r="V41" s="6"/>
      <c r="W41" s="6"/>
      <c r="X41" s="68"/>
      <c r="Y41" s="68"/>
    </row>
    <row r="42" spans="1:25" x14ac:dyDescent="0.25">
      <c r="A42" s="6"/>
      <c r="B42" s="69"/>
      <c r="G42" s="69"/>
      <c r="H42" s="69"/>
      <c r="I42" s="69"/>
      <c r="K42" s="69"/>
      <c r="L42" s="69"/>
      <c r="M42" s="69"/>
      <c r="O42" s="69"/>
      <c r="P42" s="69"/>
      <c r="Q42" s="69"/>
      <c r="S42" s="69"/>
      <c r="T42" s="69"/>
      <c r="U42" s="69"/>
      <c r="V42" s="6"/>
      <c r="W42" s="6"/>
      <c r="X42" s="68"/>
      <c r="Y42" s="6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E974-E7B1-472E-A01C-1D49CBEEF699}">
  <sheetPr>
    <tabColor rgb="FF007DB5"/>
    <pageSetUpPr fitToPage="1"/>
  </sheetPr>
  <dimension ref="A1:DB95"/>
  <sheetViews>
    <sheetView topLeftCell="A43" zoomScale="80" zoomScaleNormal="80" workbookViewId="0">
      <selection activeCell="AK80" sqref="AK80"/>
    </sheetView>
  </sheetViews>
  <sheetFormatPr baseColWidth="10" defaultColWidth="11.42578125" defaultRowHeight="11.25" outlineLevelRow="1" outlineLevelCol="1" x14ac:dyDescent="0.25"/>
  <cols>
    <col min="1" max="1" width="3.5703125" style="68" customWidth="1"/>
    <col min="2" max="2" width="8" style="68" hidden="1" customWidth="1"/>
    <col min="3" max="3" width="11.85546875" style="68" customWidth="1"/>
    <col min="4" max="4" width="10.42578125" style="68" bestFit="1" customWidth="1"/>
    <col min="5" max="5" width="23" style="6" customWidth="1"/>
    <col min="6" max="6" width="17.42578125" style="6" customWidth="1"/>
    <col min="7" max="7" width="12.5703125" style="68" customWidth="1"/>
    <col min="8" max="9" width="9.85546875" style="68" hidden="1" customWidth="1"/>
    <col min="10" max="10" width="15" style="71" customWidth="1"/>
    <col min="11" max="11" width="14.5703125" style="69" customWidth="1"/>
    <col min="12" max="12" width="14.85546875" style="6" customWidth="1"/>
    <col min="13" max="13" width="10.42578125" style="68" hidden="1" customWidth="1"/>
    <col min="14" max="14" width="9.140625" style="68" hidden="1" customWidth="1"/>
    <col min="15" max="15" width="13" style="68" hidden="1" customWidth="1"/>
    <col min="16" max="16" width="10.5703125" style="68" hidden="1" customWidth="1"/>
    <col min="17" max="17" width="10.5703125" style="70" hidden="1" customWidth="1"/>
    <col min="18" max="18" width="10.5703125" style="71" customWidth="1" outlineLevel="1"/>
    <col min="19" max="19" width="10.42578125" style="71" customWidth="1" outlineLevel="1"/>
    <col min="20" max="20" width="12.140625" style="71" customWidth="1" outlineLevel="1"/>
    <col min="21" max="21" width="13.42578125" style="71" customWidth="1"/>
    <col min="22" max="24" width="20.7109375" style="71" hidden="1" customWidth="1" outlineLevel="1"/>
    <col min="25" max="25" width="14" style="71" customWidth="1" collapsed="1"/>
    <col min="26" max="28" width="20.7109375" style="71" hidden="1" customWidth="1" outlineLevel="1"/>
    <col min="29" max="29" width="11.85546875" style="71" customWidth="1" collapsed="1"/>
    <col min="30" max="32" width="20.7109375" style="71" hidden="1" customWidth="1" outlineLevel="1"/>
    <col min="33" max="33" width="12.42578125" style="71" customWidth="1" collapsed="1"/>
    <col min="34" max="34" width="12.5703125" style="71" customWidth="1"/>
    <col min="35" max="35" width="12.42578125" style="72" customWidth="1"/>
    <col min="36" max="36" width="10.140625" style="72" customWidth="1"/>
    <col min="37" max="16384" width="11.42578125" style="6"/>
  </cols>
  <sheetData>
    <row r="1" spans="1:106" s="3" customFormat="1" ht="16.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106" s="3" customFormat="1" ht="16.5" customHeight="1" x14ac:dyDescent="0.2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106" s="3" customFormat="1" ht="16.5" customHeight="1" x14ac:dyDescent="0.25">
      <c r="A3" s="2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106" s="3" customFormat="1" ht="16.5" customHeight="1" x14ac:dyDescent="0.2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106" ht="54.75" customHeight="1" x14ac:dyDescent="0.25">
      <c r="A5" s="5" t="s">
        <v>85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106" s="11" customFormat="1" ht="22.5" customHeight="1" x14ac:dyDescent="0.25">
      <c r="A6" s="7" t="s">
        <v>3</v>
      </c>
      <c r="B6" s="7" t="s">
        <v>4</v>
      </c>
      <c r="C6" s="8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7"/>
      <c r="J6" s="9" t="s">
        <v>11</v>
      </c>
      <c r="K6" s="9" t="s">
        <v>12</v>
      </c>
      <c r="L6" s="7" t="s">
        <v>13</v>
      </c>
      <c r="M6" s="9" t="s">
        <v>14</v>
      </c>
      <c r="N6" s="9"/>
      <c r="O6" s="9"/>
      <c r="P6" s="7" t="s">
        <v>15</v>
      </c>
      <c r="Q6" s="7" t="s">
        <v>16</v>
      </c>
      <c r="R6" s="9" t="s">
        <v>17</v>
      </c>
      <c r="S6" s="9"/>
      <c r="T6" s="9"/>
      <c r="U6" s="9" t="s">
        <v>18</v>
      </c>
      <c r="V6" s="9" t="s">
        <v>17</v>
      </c>
      <c r="W6" s="9"/>
      <c r="X6" s="9"/>
      <c r="Y6" s="9" t="s">
        <v>19</v>
      </c>
      <c r="Z6" s="9" t="s">
        <v>17</v>
      </c>
      <c r="AA6" s="9"/>
      <c r="AB6" s="9"/>
      <c r="AC6" s="9" t="s">
        <v>20</v>
      </c>
      <c r="AD6" s="9" t="s">
        <v>17</v>
      </c>
      <c r="AE6" s="9"/>
      <c r="AF6" s="9"/>
      <c r="AG6" s="9" t="s">
        <v>21</v>
      </c>
      <c r="AH6" s="9" t="s">
        <v>22</v>
      </c>
      <c r="AI6" s="10" t="s">
        <v>23</v>
      </c>
      <c r="AJ6" s="1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</row>
    <row r="7" spans="1:106" s="11" customFormat="1" ht="27.75" customHeight="1" x14ac:dyDescent="0.25">
      <c r="A7" s="7"/>
      <c r="B7" s="7"/>
      <c r="C7" s="8" t="s">
        <v>24</v>
      </c>
      <c r="D7" s="7"/>
      <c r="E7" s="7"/>
      <c r="F7" s="7"/>
      <c r="G7" s="7"/>
      <c r="H7" s="8" t="s">
        <v>25</v>
      </c>
      <c r="I7" s="8" t="s">
        <v>26</v>
      </c>
      <c r="J7" s="9"/>
      <c r="K7" s="9"/>
      <c r="L7" s="7"/>
      <c r="M7" s="12" t="s">
        <v>27</v>
      </c>
      <c r="N7" s="12" t="s">
        <v>28</v>
      </c>
      <c r="O7" s="12" t="s">
        <v>29</v>
      </c>
      <c r="P7" s="7"/>
      <c r="Q7" s="7"/>
      <c r="R7" s="12" t="s">
        <v>30</v>
      </c>
      <c r="S7" s="12" t="s">
        <v>31</v>
      </c>
      <c r="T7" s="12" t="s">
        <v>32</v>
      </c>
      <c r="U7" s="9"/>
      <c r="V7" s="12" t="s">
        <v>33</v>
      </c>
      <c r="W7" s="12" t="s">
        <v>34</v>
      </c>
      <c r="X7" s="12" t="s">
        <v>35</v>
      </c>
      <c r="Y7" s="9"/>
      <c r="Z7" s="12" t="s">
        <v>36</v>
      </c>
      <c r="AA7" s="12" t="s">
        <v>37</v>
      </c>
      <c r="AB7" s="12" t="s">
        <v>38</v>
      </c>
      <c r="AC7" s="9"/>
      <c r="AD7" s="12" t="s">
        <v>39</v>
      </c>
      <c r="AE7" s="12" t="s">
        <v>40</v>
      </c>
      <c r="AF7" s="12" t="s">
        <v>41</v>
      </c>
      <c r="AG7" s="9"/>
      <c r="AH7" s="9"/>
      <c r="AI7" s="13" t="s">
        <v>42</v>
      </c>
      <c r="AJ7" s="13" t="s">
        <v>43</v>
      </c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106" ht="24.95" customHeight="1" x14ac:dyDescent="0.25">
      <c r="A8" s="14" t="s">
        <v>44</v>
      </c>
      <c r="B8" s="14"/>
      <c r="C8" s="14"/>
      <c r="D8" s="14"/>
      <c r="E8" s="14"/>
      <c r="F8" s="15"/>
      <c r="G8" s="16"/>
      <c r="H8" s="17"/>
      <c r="I8" s="17"/>
      <c r="J8" s="18"/>
      <c r="K8" s="19"/>
      <c r="L8" s="20"/>
      <c r="M8" s="21"/>
      <c r="N8" s="21"/>
      <c r="O8" s="21"/>
      <c r="P8" s="16"/>
      <c r="Q8" s="2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23"/>
      <c r="AJ8" s="24"/>
    </row>
    <row r="9" spans="1:106" ht="24.95" hidden="1" customHeight="1" outlineLevel="1" x14ac:dyDescent="0.2">
      <c r="A9" s="25">
        <v>1</v>
      </c>
      <c r="B9" s="25"/>
      <c r="C9" s="26"/>
      <c r="D9" s="27"/>
      <c r="E9" s="26"/>
      <c r="F9" s="26"/>
      <c r="G9" s="26"/>
      <c r="H9" s="27"/>
      <c r="I9" s="27"/>
      <c r="J9" s="28"/>
      <c r="K9" s="29"/>
      <c r="L9" s="26"/>
      <c r="M9" s="30"/>
      <c r="N9" s="30"/>
      <c r="O9" s="30"/>
      <c r="P9" s="26"/>
      <c r="Q9" s="26"/>
      <c r="R9" s="30"/>
      <c r="S9" s="30"/>
      <c r="T9" s="30"/>
      <c r="U9" s="19">
        <f>SUM(R9:T9)</f>
        <v>0</v>
      </c>
      <c r="V9" s="30"/>
      <c r="W9" s="30"/>
      <c r="X9" s="30"/>
      <c r="Y9" s="19">
        <f>SUM(V9:X9)</f>
        <v>0</v>
      </c>
      <c r="Z9" s="30"/>
      <c r="AA9" s="30"/>
      <c r="AB9" s="30"/>
      <c r="AC9" s="19">
        <f>SUM(Z9:AB9)</f>
        <v>0</v>
      </c>
      <c r="AD9" s="30"/>
      <c r="AE9" s="30"/>
      <c r="AF9" s="30"/>
      <c r="AG9" s="19">
        <f>SUM(AD9:AF9)</f>
        <v>0</v>
      </c>
      <c r="AH9" s="19">
        <f>SUM(U9,Y9,AC9,AG9)</f>
        <v>0</v>
      </c>
      <c r="AI9" s="31">
        <f>IF(ISERROR(AH9/J9),0,AH9/J9)</f>
        <v>0</v>
      </c>
      <c r="AJ9" s="32" t="str">
        <f>IF(ISERROR(AH9/$AH$76),"-",AH9/$AH$76)</f>
        <v>-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106" ht="24.95" hidden="1" customHeight="1" outlineLevel="1" x14ac:dyDescent="0.2">
      <c r="A10" s="25">
        <v>2</v>
      </c>
      <c r="B10" s="25"/>
      <c r="C10" s="26"/>
      <c r="D10" s="27"/>
      <c r="E10" s="26"/>
      <c r="F10" s="26"/>
      <c r="G10" s="26"/>
      <c r="H10" s="27"/>
      <c r="I10" s="27"/>
      <c r="J10" s="28"/>
      <c r="K10" s="29"/>
      <c r="L10" s="26"/>
      <c r="M10" s="30"/>
      <c r="N10" s="30"/>
      <c r="O10" s="30"/>
      <c r="P10" s="26"/>
      <c r="Q10" s="26"/>
      <c r="R10" s="30"/>
      <c r="S10" s="30"/>
      <c r="T10" s="30"/>
      <c r="U10" s="19">
        <f>SUM(R10:T10)</f>
        <v>0</v>
      </c>
      <c r="V10" s="30"/>
      <c r="W10" s="30"/>
      <c r="X10" s="30"/>
      <c r="Y10" s="19">
        <f>SUM(V10:X10)</f>
        <v>0</v>
      </c>
      <c r="Z10" s="30"/>
      <c r="AA10" s="30"/>
      <c r="AB10" s="30"/>
      <c r="AC10" s="19">
        <f>SUM(Z10:AB10)</f>
        <v>0</v>
      </c>
      <c r="AD10" s="30"/>
      <c r="AE10" s="30"/>
      <c r="AF10" s="30"/>
      <c r="AG10" s="19">
        <f>SUM(AD10:AF10)</f>
        <v>0</v>
      </c>
      <c r="AH10" s="19">
        <f>SUM(U10,Y10,AC10,AG10)</f>
        <v>0</v>
      </c>
      <c r="AI10" s="31">
        <f>IF(ISERROR(AH10/J10),0,AH10/J10)</f>
        <v>0</v>
      </c>
      <c r="AJ10" s="31" t="str">
        <f>IF(ISERROR(AH10/$AH$76),"-",AH10/$AH$76)</f>
        <v>-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</row>
    <row r="11" spans="1:106" s="39" customFormat="1" ht="24.95" customHeight="1" collapsed="1" x14ac:dyDescent="0.25">
      <c r="A11" s="33" t="s">
        <v>45</v>
      </c>
      <c r="B11" s="33"/>
      <c r="C11" s="33"/>
      <c r="D11" s="33"/>
      <c r="E11" s="33"/>
      <c r="F11" s="33"/>
      <c r="G11" s="33"/>
      <c r="H11" s="33"/>
      <c r="I11" s="33"/>
      <c r="J11" s="34">
        <f>SUM(J9:J10)</f>
        <v>0</v>
      </c>
      <c r="K11" s="34">
        <f>SUM(K9:K10)</f>
        <v>0</v>
      </c>
      <c r="L11" s="35"/>
      <c r="M11" s="34">
        <f>SUM(M9:M10)</f>
        <v>0</v>
      </c>
      <c r="N11" s="34">
        <f>SUM(N9:N10)</f>
        <v>0</v>
      </c>
      <c r="O11" s="34">
        <f>SUM(O9:O10)</f>
        <v>0</v>
      </c>
      <c r="P11" s="36"/>
      <c r="Q11" s="37"/>
      <c r="R11" s="34">
        <f>SUM(R9:R10)</f>
        <v>0</v>
      </c>
      <c r="S11" s="34">
        <f t="shared" ref="S11:AH11" si="0">SUM(S9:S10)</f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8">
        <f>IF(ISERROR(AH11/J11),0,AH11/J11)</f>
        <v>0</v>
      </c>
      <c r="AJ11" s="38">
        <f>IF(ISERROR(AH11/$AH$76),0,AH11/$AH$76)</f>
        <v>0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</row>
    <row r="12" spans="1:106" ht="24.95" customHeight="1" x14ac:dyDescent="0.25">
      <c r="A12" s="14" t="s">
        <v>46</v>
      </c>
      <c r="B12" s="14"/>
      <c r="C12" s="14"/>
      <c r="D12" s="14"/>
      <c r="E12" s="14"/>
      <c r="F12" s="15"/>
      <c r="G12" s="16"/>
      <c r="H12" s="17"/>
      <c r="I12" s="17"/>
      <c r="J12" s="40"/>
      <c r="K12" s="19"/>
      <c r="L12" s="20"/>
      <c r="M12" s="21"/>
      <c r="N12" s="21"/>
      <c r="O12" s="21"/>
      <c r="P12" s="16"/>
      <c r="Q12" s="22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23"/>
      <c r="AJ12" s="24"/>
    </row>
    <row r="13" spans="1:106" ht="24.95" hidden="1" customHeight="1" outlineLevel="1" x14ac:dyDescent="0.2">
      <c r="A13" s="25">
        <v>1</v>
      </c>
      <c r="B13" s="25"/>
      <c r="C13" s="26"/>
      <c r="D13" s="27"/>
      <c r="E13" s="26"/>
      <c r="F13" s="26"/>
      <c r="G13" s="26"/>
      <c r="H13" s="27"/>
      <c r="I13" s="27"/>
      <c r="J13" s="41"/>
      <c r="K13" s="29"/>
      <c r="L13" s="26"/>
      <c r="M13" s="30"/>
      <c r="N13" s="30"/>
      <c r="O13" s="30"/>
      <c r="P13" s="26"/>
      <c r="Q13" s="26"/>
      <c r="R13" s="30"/>
      <c r="S13" s="30"/>
      <c r="T13" s="30"/>
      <c r="U13" s="19">
        <f>SUM(R13:T13)</f>
        <v>0</v>
      </c>
      <c r="V13" s="30"/>
      <c r="W13" s="30"/>
      <c r="X13" s="30"/>
      <c r="Y13" s="19">
        <f>SUM(V13:X13)</f>
        <v>0</v>
      </c>
      <c r="Z13" s="30"/>
      <c r="AA13" s="30"/>
      <c r="AB13" s="30"/>
      <c r="AC13" s="19">
        <f>SUM(Z13:AB13)</f>
        <v>0</v>
      </c>
      <c r="AD13" s="30"/>
      <c r="AE13" s="30"/>
      <c r="AF13" s="30"/>
      <c r="AG13" s="19">
        <f>SUM(AD13:AF13)</f>
        <v>0</v>
      </c>
      <c r="AH13" s="19">
        <f>SUM(U13,Y13,AC13,AG13)</f>
        <v>0</v>
      </c>
      <c r="AI13" s="31">
        <f>IF(ISERROR(AH13/J13),0,AH13/J13)</f>
        <v>0</v>
      </c>
      <c r="AJ13" s="31" t="str">
        <f>IF(ISERROR(AH13/$AH$76),"-",AH13/$AH$76)</f>
        <v>-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</row>
    <row r="14" spans="1:106" ht="24.95" hidden="1" customHeight="1" outlineLevel="1" x14ac:dyDescent="0.2">
      <c r="A14" s="25">
        <v>2</v>
      </c>
      <c r="B14" s="25"/>
      <c r="C14" s="26"/>
      <c r="D14" s="27"/>
      <c r="E14" s="26"/>
      <c r="F14" s="26"/>
      <c r="G14" s="26"/>
      <c r="H14" s="27"/>
      <c r="I14" s="27"/>
      <c r="J14" s="41"/>
      <c r="K14" s="29"/>
      <c r="L14" s="26"/>
      <c r="M14" s="30"/>
      <c r="N14" s="30"/>
      <c r="O14" s="30"/>
      <c r="P14" s="26"/>
      <c r="Q14" s="26"/>
      <c r="R14" s="30"/>
      <c r="S14" s="30"/>
      <c r="T14" s="30"/>
      <c r="U14" s="19">
        <f>SUM(R14:T14)</f>
        <v>0</v>
      </c>
      <c r="V14" s="30"/>
      <c r="W14" s="30"/>
      <c r="X14" s="30"/>
      <c r="Y14" s="19">
        <f>SUM(V14:X14)</f>
        <v>0</v>
      </c>
      <c r="Z14" s="30"/>
      <c r="AA14" s="30"/>
      <c r="AB14" s="30"/>
      <c r="AC14" s="19">
        <f>SUM(Z14:AB14)</f>
        <v>0</v>
      </c>
      <c r="AD14" s="30"/>
      <c r="AE14" s="30"/>
      <c r="AF14" s="30"/>
      <c r="AG14" s="19">
        <f>SUM(AD14:AF14)</f>
        <v>0</v>
      </c>
      <c r="AH14" s="19">
        <f>SUM(U14,Y14,AC14,AG14)</f>
        <v>0</v>
      </c>
      <c r="AI14" s="31">
        <f>IF(ISERROR(AH14/J14),0,AH14/J14)</f>
        <v>0</v>
      </c>
      <c r="AJ14" s="31" t="str">
        <f>IF(ISERROR(AH14/$AH$76),"-",AH14/$AH$76)</f>
        <v>-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</row>
    <row r="15" spans="1:106" s="39" customFormat="1" ht="24.95" customHeight="1" collapsed="1" x14ac:dyDescent="0.25">
      <c r="A15" s="33" t="s">
        <v>47</v>
      </c>
      <c r="B15" s="33"/>
      <c r="C15" s="33"/>
      <c r="D15" s="33"/>
      <c r="E15" s="33"/>
      <c r="F15" s="33"/>
      <c r="G15" s="33"/>
      <c r="H15" s="33"/>
      <c r="I15" s="33"/>
      <c r="J15" s="34">
        <f>SUM(J13:J14)</f>
        <v>0</v>
      </c>
      <c r="K15" s="34">
        <f>SUM(K13:K14)</f>
        <v>0</v>
      </c>
      <c r="L15" s="35"/>
      <c r="M15" s="34">
        <f>SUM(M13:M14)</f>
        <v>0</v>
      </c>
      <c r="N15" s="34">
        <f>SUM(N13:N14)</f>
        <v>0</v>
      </c>
      <c r="O15" s="34">
        <f>SUM(O13:O14)</f>
        <v>0</v>
      </c>
      <c r="P15" s="36"/>
      <c r="Q15" s="37"/>
      <c r="R15" s="34">
        <f t="shared" ref="R15:AH15" si="1">SUM(R13:R14)</f>
        <v>0</v>
      </c>
      <c r="S15" s="34">
        <f t="shared" si="1"/>
        <v>0</v>
      </c>
      <c r="T15" s="34">
        <f t="shared" si="1"/>
        <v>0</v>
      </c>
      <c r="U15" s="34">
        <f t="shared" si="1"/>
        <v>0</v>
      </c>
      <c r="V15" s="34">
        <f t="shared" si="1"/>
        <v>0</v>
      </c>
      <c r="W15" s="34">
        <f t="shared" si="1"/>
        <v>0</v>
      </c>
      <c r="X15" s="34">
        <f t="shared" si="1"/>
        <v>0</v>
      </c>
      <c r="Y15" s="34">
        <f t="shared" si="1"/>
        <v>0</v>
      </c>
      <c r="Z15" s="34">
        <f t="shared" si="1"/>
        <v>0</v>
      </c>
      <c r="AA15" s="34">
        <f t="shared" si="1"/>
        <v>0</v>
      </c>
      <c r="AB15" s="34">
        <f t="shared" si="1"/>
        <v>0</v>
      </c>
      <c r="AC15" s="34">
        <f t="shared" si="1"/>
        <v>0</v>
      </c>
      <c r="AD15" s="34">
        <f t="shared" si="1"/>
        <v>0</v>
      </c>
      <c r="AE15" s="34">
        <f t="shared" si="1"/>
        <v>0</v>
      </c>
      <c r="AF15" s="34">
        <f t="shared" si="1"/>
        <v>0</v>
      </c>
      <c r="AG15" s="34">
        <f t="shared" si="1"/>
        <v>0</v>
      </c>
      <c r="AH15" s="34">
        <f t="shared" si="1"/>
        <v>0</v>
      </c>
      <c r="AI15" s="38">
        <f>IF(ISERROR(AH15/J15),0,AH15/J15)</f>
        <v>0</v>
      </c>
      <c r="AJ15" s="38">
        <f>IF(ISERROR(AH15/$AH$76),0,AH15/$AH$76)</f>
        <v>0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</row>
    <row r="16" spans="1:106" ht="24.95" customHeight="1" x14ac:dyDescent="0.25">
      <c r="A16" s="14" t="s">
        <v>48</v>
      </c>
      <c r="B16" s="14"/>
      <c r="C16" s="14"/>
      <c r="D16" s="14"/>
      <c r="E16" s="14"/>
      <c r="F16" s="15"/>
      <c r="G16" s="16"/>
      <c r="H16" s="17"/>
      <c r="I16" s="17"/>
      <c r="J16" s="18"/>
      <c r="K16" s="19"/>
      <c r="L16" s="20"/>
      <c r="M16" s="21"/>
      <c r="N16" s="21"/>
      <c r="O16" s="21"/>
      <c r="P16" s="16"/>
      <c r="Q16" s="22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3"/>
      <c r="AJ16" s="24"/>
    </row>
    <row r="17" spans="1:106" ht="24.95" hidden="1" customHeight="1" outlineLevel="1" x14ac:dyDescent="0.2">
      <c r="A17" s="25">
        <v>1</v>
      </c>
      <c r="B17" s="25"/>
      <c r="C17" s="26"/>
      <c r="D17" s="27"/>
      <c r="E17" s="26"/>
      <c r="F17" s="26"/>
      <c r="G17" s="26"/>
      <c r="H17" s="27"/>
      <c r="I17" s="27"/>
      <c r="J17" s="28"/>
      <c r="K17" s="29"/>
      <c r="L17" s="26"/>
      <c r="M17" s="30"/>
      <c r="N17" s="30"/>
      <c r="O17" s="30"/>
      <c r="P17" s="26"/>
      <c r="Q17" s="26"/>
      <c r="R17" s="30"/>
      <c r="S17" s="30"/>
      <c r="T17" s="30"/>
      <c r="U17" s="19">
        <f>SUM(R17:T17)</f>
        <v>0</v>
      </c>
      <c r="V17" s="30"/>
      <c r="W17" s="30"/>
      <c r="X17" s="30"/>
      <c r="Y17" s="19">
        <f>SUM(V17:X17)</f>
        <v>0</v>
      </c>
      <c r="Z17" s="30"/>
      <c r="AA17" s="30"/>
      <c r="AB17" s="30"/>
      <c r="AC17" s="19">
        <f>SUM(Z17:AB17)</f>
        <v>0</v>
      </c>
      <c r="AD17" s="30"/>
      <c r="AE17" s="30"/>
      <c r="AF17" s="30"/>
      <c r="AG17" s="19">
        <f>SUM(AD17:AF17)</f>
        <v>0</v>
      </c>
      <c r="AH17" s="19">
        <f>SUM(U17,Y17,AC17,AG17)</f>
        <v>0</v>
      </c>
      <c r="AI17" s="31">
        <f>IF(ISERROR(AH17/J17),0,AH17/J17)</f>
        <v>0</v>
      </c>
      <c r="AJ17" s="31" t="str">
        <f>IF(ISERROR(AH17/$AH$76),"-",AH17/$AH$76)</f>
        <v>-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</row>
    <row r="18" spans="1:106" ht="24.95" hidden="1" customHeight="1" outlineLevel="1" x14ac:dyDescent="0.2">
      <c r="A18" s="25">
        <v>2</v>
      </c>
      <c r="B18" s="25"/>
      <c r="C18" s="26"/>
      <c r="D18" s="27"/>
      <c r="E18" s="26"/>
      <c r="F18" s="26"/>
      <c r="G18" s="26"/>
      <c r="H18" s="27"/>
      <c r="I18" s="27"/>
      <c r="J18" s="28"/>
      <c r="K18" s="29"/>
      <c r="L18" s="26"/>
      <c r="M18" s="30"/>
      <c r="N18" s="30"/>
      <c r="O18" s="30"/>
      <c r="P18" s="26"/>
      <c r="Q18" s="26"/>
      <c r="R18" s="30"/>
      <c r="S18" s="30"/>
      <c r="T18" s="30"/>
      <c r="U18" s="19">
        <f>SUM(R18:T18)</f>
        <v>0</v>
      </c>
      <c r="V18" s="30"/>
      <c r="W18" s="30"/>
      <c r="X18" s="30"/>
      <c r="Y18" s="19">
        <f>SUM(V18:X18)</f>
        <v>0</v>
      </c>
      <c r="Z18" s="30"/>
      <c r="AA18" s="30"/>
      <c r="AB18" s="30"/>
      <c r="AC18" s="19">
        <f>SUM(Z18:AB18)</f>
        <v>0</v>
      </c>
      <c r="AD18" s="30"/>
      <c r="AE18" s="30"/>
      <c r="AF18" s="30"/>
      <c r="AG18" s="19">
        <f>SUM(AD18:AF18)</f>
        <v>0</v>
      </c>
      <c r="AH18" s="19">
        <f>SUM(U18,Y18,AC18,AG18)</f>
        <v>0</v>
      </c>
      <c r="AI18" s="31">
        <f>IF(ISERROR(AH18/J18),0,AH18/J18)</f>
        <v>0</v>
      </c>
      <c r="AJ18" s="31" t="str">
        <f>IF(ISERROR(AH18/$AH$76),"-",AH18/$AH$76)</f>
        <v>-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</row>
    <row r="19" spans="1:106" s="39" customFormat="1" ht="24.95" customHeight="1" collapsed="1" x14ac:dyDescent="0.25">
      <c r="A19" s="33" t="s">
        <v>49</v>
      </c>
      <c r="B19" s="33"/>
      <c r="C19" s="33"/>
      <c r="D19" s="33"/>
      <c r="E19" s="33"/>
      <c r="F19" s="33"/>
      <c r="G19" s="33"/>
      <c r="H19" s="33"/>
      <c r="I19" s="33"/>
      <c r="J19" s="34">
        <f>SUM(J17:J18)</f>
        <v>0</v>
      </c>
      <c r="K19" s="34">
        <f>SUM(K17:K18)</f>
        <v>0</v>
      </c>
      <c r="L19" s="35"/>
      <c r="M19" s="34">
        <f>SUM(M17:M18)</f>
        <v>0</v>
      </c>
      <c r="N19" s="34">
        <f>SUM(N17:N18)</f>
        <v>0</v>
      </c>
      <c r="O19" s="34">
        <f>SUM(O17:O18)</f>
        <v>0</v>
      </c>
      <c r="P19" s="36"/>
      <c r="Q19" s="37"/>
      <c r="R19" s="34">
        <f t="shared" ref="R19:AH19" si="2">SUM(R17:R18)</f>
        <v>0</v>
      </c>
      <c r="S19" s="34">
        <f t="shared" si="2"/>
        <v>0</v>
      </c>
      <c r="T19" s="34">
        <f t="shared" si="2"/>
        <v>0</v>
      </c>
      <c r="U19" s="34">
        <f t="shared" si="2"/>
        <v>0</v>
      </c>
      <c r="V19" s="34">
        <f t="shared" si="2"/>
        <v>0</v>
      </c>
      <c r="W19" s="34">
        <f t="shared" si="2"/>
        <v>0</v>
      </c>
      <c r="X19" s="34">
        <f t="shared" si="2"/>
        <v>0</v>
      </c>
      <c r="Y19" s="34">
        <f t="shared" si="2"/>
        <v>0</v>
      </c>
      <c r="Z19" s="34">
        <f t="shared" si="2"/>
        <v>0</v>
      </c>
      <c r="AA19" s="34">
        <f t="shared" si="2"/>
        <v>0</v>
      </c>
      <c r="AB19" s="34">
        <f t="shared" si="2"/>
        <v>0</v>
      </c>
      <c r="AC19" s="34">
        <f t="shared" si="2"/>
        <v>0</v>
      </c>
      <c r="AD19" s="34">
        <f t="shared" si="2"/>
        <v>0</v>
      </c>
      <c r="AE19" s="34">
        <f t="shared" si="2"/>
        <v>0</v>
      </c>
      <c r="AF19" s="34">
        <f t="shared" si="2"/>
        <v>0</v>
      </c>
      <c r="AG19" s="34">
        <f t="shared" si="2"/>
        <v>0</v>
      </c>
      <c r="AH19" s="34">
        <f t="shared" si="2"/>
        <v>0</v>
      </c>
      <c r="AI19" s="38">
        <f>IF(ISERROR(AH19/J19),0,AH19/J19)</f>
        <v>0</v>
      </c>
      <c r="AJ19" s="38">
        <f>IF(ISERROR(AH19/$AH$76),0,AH19/$AH$76)</f>
        <v>0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</row>
    <row r="20" spans="1:106" ht="24.95" customHeight="1" x14ac:dyDescent="0.25">
      <c r="A20" s="14" t="s">
        <v>50</v>
      </c>
      <c r="B20" s="14"/>
      <c r="C20" s="14"/>
      <c r="D20" s="14"/>
      <c r="E20" s="14"/>
      <c r="F20" s="15"/>
      <c r="G20" s="16"/>
      <c r="H20" s="17"/>
      <c r="I20" s="17"/>
      <c r="J20" s="18"/>
      <c r="K20" s="19"/>
      <c r="L20" s="20"/>
      <c r="M20" s="21"/>
      <c r="N20" s="21"/>
      <c r="O20" s="21"/>
      <c r="P20" s="16"/>
      <c r="Q20" s="2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23"/>
      <c r="AJ20" s="24"/>
    </row>
    <row r="21" spans="1:106" ht="24.95" hidden="1" customHeight="1" outlineLevel="1" x14ac:dyDescent="0.2">
      <c r="A21" s="25">
        <v>1</v>
      </c>
      <c r="B21" s="25"/>
      <c r="C21" s="26"/>
      <c r="D21" s="27"/>
      <c r="E21" s="26"/>
      <c r="F21" s="26"/>
      <c r="G21" s="26"/>
      <c r="H21" s="27"/>
      <c r="I21" s="27"/>
      <c r="J21" s="28"/>
      <c r="K21" s="29"/>
      <c r="L21" s="26"/>
      <c r="M21" s="30"/>
      <c r="N21" s="30"/>
      <c r="O21" s="30"/>
      <c r="P21" s="26"/>
      <c r="Q21" s="26"/>
      <c r="R21" s="30"/>
      <c r="S21" s="30"/>
      <c r="T21" s="30"/>
      <c r="U21" s="19">
        <f>SUM(R21:T21)</f>
        <v>0</v>
      </c>
      <c r="V21" s="30"/>
      <c r="W21" s="30"/>
      <c r="X21" s="30"/>
      <c r="Y21" s="19">
        <f>SUM(V21:X21)</f>
        <v>0</v>
      </c>
      <c r="Z21" s="30"/>
      <c r="AA21" s="30"/>
      <c r="AB21" s="30"/>
      <c r="AC21" s="19">
        <f>SUM(Z21:AB21)</f>
        <v>0</v>
      </c>
      <c r="AD21" s="30"/>
      <c r="AE21" s="30"/>
      <c r="AF21" s="30"/>
      <c r="AG21" s="19">
        <f>SUM(AD21:AF21)</f>
        <v>0</v>
      </c>
      <c r="AH21" s="19">
        <f>SUM(U21,Y21,AC21,AG21)</f>
        <v>0</v>
      </c>
      <c r="AI21" s="31">
        <f>IF(ISERROR(AH21/J21),0,AH21/J21)</f>
        <v>0</v>
      </c>
      <c r="AJ21" s="31" t="str">
        <f>IF(ISERROR(AH21/$AH$76),"-",AH21/$AH$76)</f>
        <v>-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</row>
    <row r="22" spans="1:106" ht="24.95" hidden="1" customHeight="1" outlineLevel="1" x14ac:dyDescent="0.2">
      <c r="A22" s="25">
        <v>2</v>
      </c>
      <c r="B22" s="25"/>
      <c r="C22" s="26"/>
      <c r="D22" s="27"/>
      <c r="E22" s="26"/>
      <c r="F22" s="26"/>
      <c r="G22" s="26"/>
      <c r="H22" s="27"/>
      <c r="I22" s="27"/>
      <c r="J22" s="28"/>
      <c r="K22" s="29"/>
      <c r="L22" s="26"/>
      <c r="M22" s="30"/>
      <c r="N22" s="30"/>
      <c r="O22" s="30"/>
      <c r="P22" s="26"/>
      <c r="Q22" s="26"/>
      <c r="R22" s="30"/>
      <c r="S22" s="30"/>
      <c r="T22" s="30"/>
      <c r="U22" s="19">
        <f>SUM(R22:T22)</f>
        <v>0</v>
      </c>
      <c r="V22" s="30"/>
      <c r="W22" s="30"/>
      <c r="X22" s="30"/>
      <c r="Y22" s="19">
        <f>SUM(V22:X22)</f>
        <v>0</v>
      </c>
      <c r="Z22" s="30"/>
      <c r="AA22" s="30"/>
      <c r="AB22" s="30"/>
      <c r="AC22" s="19">
        <f>SUM(Z22:AB22)</f>
        <v>0</v>
      </c>
      <c r="AD22" s="30"/>
      <c r="AE22" s="30"/>
      <c r="AF22" s="30"/>
      <c r="AG22" s="19">
        <f>SUM(AD22:AF22)</f>
        <v>0</v>
      </c>
      <c r="AH22" s="19">
        <f>SUM(U22,Y22,AC22,AG22)</f>
        <v>0</v>
      </c>
      <c r="AI22" s="31">
        <f>IF(ISERROR(AH22/J22),0,AH22/J22)</f>
        <v>0</v>
      </c>
      <c r="AJ22" s="31" t="str">
        <f>IF(ISERROR(AH22/$AH$76),"-",AH22/$AH$76)</f>
        <v>-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</row>
    <row r="23" spans="1:106" s="39" customFormat="1" ht="24.95" customHeight="1" collapsed="1" x14ac:dyDescent="0.25">
      <c r="A23" s="33" t="s">
        <v>51</v>
      </c>
      <c r="B23" s="33"/>
      <c r="C23" s="33"/>
      <c r="D23" s="33"/>
      <c r="E23" s="33"/>
      <c r="F23" s="33"/>
      <c r="G23" s="33"/>
      <c r="H23" s="33"/>
      <c r="I23" s="33"/>
      <c r="J23" s="34">
        <f>SUM(J21:J22)</f>
        <v>0</v>
      </c>
      <c r="K23" s="34">
        <f>SUM(K21:K22)</f>
        <v>0</v>
      </c>
      <c r="L23" s="35"/>
      <c r="M23" s="34">
        <f>SUM(M21:M22)</f>
        <v>0</v>
      </c>
      <c r="N23" s="34">
        <f>SUM(N21:N22)</f>
        <v>0</v>
      </c>
      <c r="O23" s="34">
        <f>SUM(O21:O22)</f>
        <v>0</v>
      </c>
      <c r="P23" s="36"/>
      <c r="Q23" s="37"/>
      <c r="R23" s="34">
        <f t="shared" ref="R23:AH23" si="3">SUM(R21:R22)</f>
        <v>0</v>
      </c>
      <c r="S23" s="34">
        <f t="shared" si="3"/>
        <v>0</v>
      </c>
      <c r="T23" s="34">
        <f>SUM(T21:T22)</f>
        <v>0</v>
      </c>
      <c r="U23" s="34">
        <f>SUM(U21:U22)</f>
        <v>0</v>
      </c>
      <c r="V23" s="34">
        <f t="shared" si="3"/>
        <v>0</v>
      </c>
      <c r="W23" s="34">
        <f t="shared" si="3"/>
        <v>0</v>
      </c>
      <c r="X23" s="34">
        <f t="shared" si="3"/>
        <v>0</v>
      </c>
      <c r="Y23" s="34">
        <f t="shared" si="3"/>
        <v>0</v>
      </c>
      <c r="Z23" s="34">
        <f t="shared" si="3"/>
        <v>0</v>
      </c>
      <c r="AA23" s="34">
        <f t="shared" si="3"/>
        <v>0</v>
      </c>
      <c r="AB23" s="34">
        <f t="shared" si="3"/>
        <v>0</v>
      </c>
      <c r="AC23" s="34">
        <f t="shared" si="3"/>
        <v>0</v>
      </c>
      <c r="AD23" s="34">
        <f t="shared" si="3"/>
        <v>0</v>
      </c>
      <c r="AE23" s="34">
        <f t="shared" si="3"/>
        <v>0</v>
      </c>
      <c r="AF23" s="34">
        <f t="shared" si="3"/>
        <v>0</v>
      </c>
      <c r="AG23" s="34">
        <f t="shared" si="3"/>
        <v>0</v>
      </c>
      <c r="AH23" s="34">
        <f t="shared" si="3"/>
        <v>0</v>
      </c>
      <c r="AI23" s="38">
        <f>IF(ISERROR(AH23/J23),0,AH23/J23)</f>
        <v>0</v>
      </c>
      <c r="AJ23" s="38">
        <f>IF(ISERROR(AH23/$AH$76),0,AH23/$AH$76)</f>
        <v>0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</row>
    <row r="24" spans="1:106" ht="24.95" customHeight="1" x14ac:dyDescent="0.25">
      <c r="A24" s="14" t="s">
        <v>52</v>
      </c>
      <c r="B24" s="14"/>
      <c r="C24" s="14"/>
      <c r="D24" s="14"/>
      <c r="E24" s="14"/>
      <c r="F24" s="15"/>
      <c r="G24" s="16"/>
      <c r="H24" s="17"/>
      <c r="I24" s="17"/>
      <c r="J24" s="18"/>
      <c r="K24" s="19"/>
      <c r="L24" s="20"/>
      <c r="M24" s="21"/>
      <c r="N24" s="21"/>
      <c r="O24" s="21"/>
      <c r="P24" s="16"/>
      <c r="Q24" s="22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3"/>
      <c r="AJ24" s="24"/>
    </row>
    <row r="25" spans="1:106" ht="24.95" hidden="1" customHeight="1" outlineLevel="1" x14ac:dyDescent="0.25">
      <c r="A25" s="25">
        <v>1</v>
      </c>
      <c r="B25" s="25"/>
      <c r="C25" s="42"/>
      <c r="D25" s="43"/>
      <c r="E25" s="44"/>
      <c r="F25" s="45"/>
      <c r="G25" s="45"/>
      <c r="H25" s="46"/>
      <c r="I25" s="46"/>
      <c r="J25" s="28"/>
      <c r="K25" s="47"/>
      <c r="L25" s="48"/>
      <c r="M25" s="49"/>
      <c r="N25" s="50"/>
      <c r="O25" s="49"/>
      <c r="P25" s="45"/>
      <c r="Q25" s="45"/>
      <c r="R25" s="30"/>
      <c r="S25" s="30"/>
      <c r="T25" s="30"/>
      <c r="U25" s="19">
        <f>SUM(R25:T25)</f>
        <v>0</v>
      </c>
      <c r="V25" s="30"/>
      <c r="W25" s="30"/>
      <c r="X25" s="30"/>
      <c r="Y25" s="19">
        <f>SUM(V25:X25)</f>
        <v>0</v>
      </c>
      <c r="Z25" s="30"/>
      <c r="AA25" s="30"/>
      <c r="AB25" s="30"/>
      <c r="AC25" s="19">
        <f>SUM(Z25:AB25)</f>
        <v>0</v>
      </c>
      <c r="AD25" s="30"/>
      <c r="AE25" s="30">
        <v>0</v>
      </c>
      <c r="AF25" s="30">
        <v>0</v>
      </c>
      <c r="AG25" s="19">
        <f>SUM(AD25:AF25)</f>
        <v>0</v>
      </c>
      <c r="AH25" s="19">
        <f>SUM(U25,Y25,AC25,AG25)</f>
        <v>0</v>
      </c>
      <c r="AI25" s="31">
        <f>IF(ISERROR(AH25/J25),0,AH25/J25)</f>
        <v>0</v>
      </c>
      <c r="AJ25" s="31" t="str">
        <f>IF(ISERROR(AH25/$AH$76),"-",AH25/$AH$76)</f>
        <v>-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</row>
    <row r="26" spans="1:106" ht="24.95" hidden="1" customHeight="1" outlineLevel="1" x14ac:dyDescent="0.25">
      <c r="A26" s="25">
        <v>2</v>
      </c>
      <c r="B26" s="25"/>
      <c r="C26" s="51"/>
      <c r="D26" s="52"/>
      <c r="E26" s="53"/>
      <c r="F26" s="45"/>
      <c r="G26" s="45"/>
      <c r="H26" s="54"/>
      <c r="I26" s="46"/>
      <c r="J26" s="28"/>
      <c r="K26" s="47"/>
      <c r="L26" s="48"/>
      <c r="M26" s="49"/>
      <c r="N26" s="50"/>
      <c r="O26" s="49"/>
      <c r="P26" s="45"/>
      <c r="Q26" s="45"/>
      <c r="R26" s="30"/>
      <c r="S26" s="30"/>
      <c r="T26" s="30"/>
      <c r="U26" s="19">
        <f>SUM(R26:T26)</f>
        <v>0</v>
      </c>
      <c r="V26" s="30"/>
      <c r="W26" s="30"/>
      <c r="X26" s="30"/>
      <c r="Y26" s="19">
        <f>SUM(V26:X26)</f>
        <v>0</v>
      </c>
      <c r="Z26" s="30"/>
      <c r="AA26" s="30"/>
      <c r="AB26" s="30"/>
      <c r="AC26" s="19">
        <f>SUM(Z26:AB26)</f>
        <v>0</v>
      </c>
      <c r="AD26" s="30"/>
      <c r="AE26" s="30">
        <v>0</v>
      </c>
      <c r="AF26" s="30">
        <v>0</v>
      </c>
      <c r="AG26" s="19">
        <f>SUM(AD26:AF26)</f>
        <v>0</v>
      </c>
      <c r="AH26" s="19">
        <f>SUM(U26,Y26,AC26,AG26)</f>
        <v>0</v>
      </c>
      <c r="AI26" s="31">
        <f>IF(ISERROR(AH26/J26),0,AH26/J26)</f>
        <v>0</v>
      </c>
      <c r="AJ26" s="31" t="str">
        <f>IF(ISERROR(AH26/$AH$76),"-",AH26/$AH$76)</f>
        <v>-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</row>
    <row r="27" spans="1:106" s="39" customFormat="1" ht="24.95" customHeight="1" collapsed="1" x14ac:dyDescent="0.25">
      <c r="A27" s="33" t="s">
        <v>53</v>
      </c>
      <c r="B27" s="33"/>
      <c r="C27" s="33"/>
      <c r="D27" s="33"/>
      <c r="E27" s="33"/>
      <c r="F27" s="33"/>
      <c r="G27" s="33"/>
      <c r="H27" s="33"/>
      <c r="I27" s="33"/>
      <c r="J27" s="34">
        <f>SUM(J25:J26)</f>
        <v>0</v>
      </c>
      <c r="K27" s="34">
        <f>SUM(K25:K26)</f>
        <v>0</v>
      </c>
      <c r="L27" s="35"/>
      <c r="M27" s="34">
        <f>SUM(M25:M26)</f>
        <v>0</v>
      </c>
      <c r="N27" s="34">
        <f>SUM(N25:N26)</f>
        <v>0</v>
      </c>
      <c r="O27" s="34">
        <f>SUM(O25:O26)</f>
        <v>0</v>
      </c>
      <c r="P27" s="36"/>
      <c r="Q27" s="37"/>
      <c r="R27" s="34">
        <f t="shared" ref="R27:AH27" si="4">SUM(R25:R26)</f>
        <v>0</v>
      </c>
      <c r="S27" s="34">
        <f t="shared" si="4"/>
        <v>0</v>
      </c>
      <c r="T27" s="34">
        <f t="shared" si="4"/>
        <v>0</v>
      </c>
      <c r="U27" s="34">
        <f t="shared" si="4"/>
        <v>0</v>
      </c>
      <c r="V27" s="34">
        <f t="shared" si="4"/>
        <v>0</v>
      </c>
      <c r="W27" s="34">
        <f t="shared" si="4"/>
        <v>0</v>
      </c>
      <c r="X27" s="34">
        <f t="shared" si="4"/>
        <v>0</v>
      </c>
      <c r="Y27" s="34">
        <f t="shared" si="4"/>
        <v>0</v>
      </c>
      <c r="Z27" s="34">
        <f t="shared" si="4"/>
        <v>0</v>
      </c>
      <c r="AA27" s="34">
        <f t="shared" si="4"/>
        <v>0</v>
      </c>
      <c r="AB27" s="34">
        <f t="shared" si="4"/>
        <v>0</v>
      </c>
      <c r="AC27" s="34">
        <f t="shared" si="4"/>
        <v>0</v>
      </c>
      <c r="AD27" s="34">
        <f t="shared" si="4"/>
        <v>0</v>
      </c>
      <c r="AE27" s="34">
        <f t="shared" si="4"/>
        <v>0</v>
      </c>
      <c r="AF27" s="34">
        <f t="shared" si="4"/>
        <v>0</v>
      </c>
      <c r="AG27" s="34">
        <f t="shared" si="4"/>
        <v>0</v>
      </c>
      <c r="AH27" s="34">
        <f t="shared" si="4"/>
        <v>0</v>
      </c>
      <c r="AI27" s="38">
        <f>IF(ISERROR(AH27/J27),0,AH27/J27)</f>
        <v>0</v>
      </c>
      <c r="AJ27" s="38">
        <f>IF(ISERROR(AH27/$AH$76),0,AH27/$AH$76)</f>
        <v>0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</row>
    <row r="28" spans="1:106" ht="24.95" customHeight="1" x14ac:dyDescent="0.25">
      <c r="A28" s="14" t="s">
        <v>54</v>
      </c>
      <c r="B28" s="14"/>
      <c r="C28" s="14"/>
      <c r="D28" s="14"/>
      <c r="E28" s="14"/>
      <c r="F28" s="15"/>
      <c r="G28" s="16"/>
      <c r="H28" s="17"/>
      <c r="I28" s="17"/>
      <c r="J28" s="18"/>
      <c r="K28" s="19"/>
      <c r="L28" s="20"/>
      <c r="M28" s="21"/>
      <c r="N28" s="21"/>
      <c r="O28" s="21"/>
      <c r="P28" s="16"/>
      <c r="Q28" s="22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3"/>
      <c r="AJ28" s="24"/>
    </row>
    <row r="29" spans="1:106" ht="24.95" hidden="1" customHeight="1" outlineLevel="1" x14ac:dyDescent="0.2">
      <c r="A29" s="25">
        <v>1</v>
      </c>
      <c r="B29" s="25"/>
      <c r="C29" s="26"/>
      <c r="D29" s="27"/>
      <c r="E29" s="26"/>
      <c r="F29" s="26"/>
      <c r="G29" s="26"/>
      <c r="H29" s="27"/>
      <c r="I29" s="27"/>
      <c r="J29" s="28"/>
      <c r="K29" s="29"/>
      <c r="L29" s="26"/>
      <c r="M29" s="30"/>
      <c r="N29" s="30"/>
      <c r="O29" s="30"/>
      <c r="P29" s="26"/>
      <c r="Q29" s="26"/>
      <c r="R29" s="30"/>
      <c r="S29" s="30"/>
      <c r="T29" s="30"/>
      <c r="U29" s="19">
        <f>SUM(R29:T29)</f>
        <v>0</v>
      </c>
      <c r="V29" s="30"/>
      <c r="W29" s="30"/>
      <c r="X29" s="30"/>
      <c r="Y29" s="19">
        <f>SUM(V29:X29)</f>
        <v>0</v>
      </c>
      <c r="Z29" s="30"/>
      <c r="AA29" s="30"/>
      <c r="AB29" s="30"/>
      <c r="AC29" s="19">
        <f>SUM(Z29:AB29)</f>
        <v>0</v>
      </c>
      <c r="AD29" s="30"/>
      <c r="AE29" s="30"/>
      <c r="AF29" s="30"/>
      <c r="AG29" s="19">
        <f>SUM(AD29:AF29)</f>
        <v>0</v>
      </c>
      <c r="AH29" s="19">
        <f>SUM(U29,Y29,AC29,AG29)</f>
        <v>0</v>
      </c>
      <c r="AI29" s="31">
        <f>IF(ISERROR(AH29/J29),0,AH29/J29)</f>
        <v>0</v>
      </c>
      <c r="AJ29" s="31" t="str">
        <f>IF(ISERROR(AH29/$AH$76),"-",AH29/$AH$76)</f>
        <v>-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</row>
    <row r="30" spans="1:106" ht="24.95" hidden="1" customHeight="1" outlineLevel="1" x14ac:dyDescent="0.2">
      <c r="A30" s="25">
        <v>2</v>
      </c>
      <c r="B30" s="25"/>
      <c r="C30" s="26"/>
      <c r="D30" s="27"/>
      <c r="E30" s="26"/>
      <c r="F30" s="26"/>
      <c r="G30" s="26"/>
      <c r="H30" s="27"/>
      <c r="I30" s="27"/>
      <c r="J30" s="28"/>
      <c r="K30" s="29"/>
      <c r="L30" s="26"/>
      <c r="M30" s="30"/>
      <c r="N30" s="30"/>
      <c r="O30" s="30"/>
      <c r="P30" s="26"/>
      <c r="Q30" s="26"/>
      <c r="R30" s="30"/>
      <c r="S30" s="30"/>
      <c r="T30" s="30"/>
      <c r="U30" s="19">
        <f>SUM(R30:T30)</f>
        <v>0</v>
      </c>
      <c r="V30" s="30"/>
      <c r="W30" s="30"/>
      <c r="X30" s="30"/>
      <c r="Y30" s="19">
        <f>SUM(V30:X30)</f>
        <v>0</v>
      </c>
      <c r="Z30" s="30"/>
      <c r="AA30" s="30"/>
      <c r="AB30" s="30"/>
      <c r="AC30" s="19">
        <f>SUM(Z30:AB30)</f>
        <v>0</v>
      </c>
      <c r="AD30" s="30"/>
      <c r="AE30" s="30"/>
      <c r="AF30" s="30"/>
      <c r="AG30" s="19">
        <f>SUM(AD30:AF30)</f>
        <v>0</v>
      </c>
      <c r="AH30" s="19">
        <f>SUM(U30,Y30,AC30,AG30)</f>
        <v>0</v>
      </c>
      <c r="AI30" s="31">
        <f>IF(ISERROR(AH30/J30),0,AH30/J30)</f>
        <v>0</v>
      </c>
      <c r="AJ30" s="31" t="str">
        <f>IF(ISERROR(AH30/$AH$76),"-",AH30/$AH$76)</f>
        <v>-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</row>
    <row r="31" spans="1:106" s="39" customFormat="1" ht="24.95" customHeight="1" collapsed="1" x14ac:dyDescent="0.25">
      <c r="A31" s="33" t="s">
        <v>55</v>
      </c>
      <c r="B31" s="33"/>
      <c r="C31" s="33"/>
      <c r="D31" s="33"/>
      <c r="E31" s="33"/>
      <c r="F31" s="33"/>
      <c r="G31" s="33"/>
      <c r="H31" s="33"/>
      <c r="I31" s="33"/>
      <c r="J31" s="34">
        <f>SUM(J29:J30)</f>
        <v>0</v>
      </c>
      <c r="K31" s="34">
        <f>SUM(K29:K30)</f>
        <v>0</v>
      </c>
      <c r="L31" s="35"/>
      <c r="M31" s="34">
        <f>SUM(M29:M30)</f>
        <v>0</v>
      </c>
      <c r="N31" s="34">
        <f>SUM(N29:N30)</f>
        <v>0</v>
      </c>
      <c r="O31" s="34">
        <f>SUM(O29:O30)</f>
        <v>0</v>
      </c>
      <c r="P31" s="36"/>
      <c r="Q31" s="37"/>
      <c r="R31" s="34">
        <f t="shared" ref="R31:AH31" si="5">SUM(R29:R30)</f>
        <v>0</v>
      </c>
      <c r="S31" s="34">
        <f t="shared" si="5"/>
        <v>0</v>
      </c>
      <c r="T31" s="34">
        <f t="shared" si="5"/>
        <v>0</v>
      </c>
      <c r="U31" s="34">
        <f t="shared" si="5"/>
        <v>0</v>
      </c>
      <c r="V31" s="34">
        <f t="shared" si="5"/>
        <v>0</v>
      </c>
      <c r="W31" s="34">
        <f t="shared" si="5"/>
        <v>0</v>
      </c>
      <c r="X31" s="34">
        <f t="shared" si="5"/>
        <v>0</v>
      </c>
      <c r="Y31" s="34">
        <f t="shared" si="5"/>
        <v>0</v>
      </c>
      <c r="Z31" s="34">
        <f t="shared" si="5"/>
        <v>0</v>
      </c>
      <c r="AA31" s="34">
        <f t="shared" si="5"/>
        <v>0</v>
      </c>
      <c r="AB31" s="34">
        <f t="shared" si="5"/>
        <v>0</v>
      </c>
      <c r="AC31" s="34">
        <f t="shared" si="5"/>
        <v>0</v>
      </c>
      <c r="AD31" s="34">
        <f t="shared" si="5"/>
        <v>0</v>
      </c>
      <c r="AE31" s="34">
        <f t="shared" si="5"/>
        <v>0</v>
      </c>
      <c r="AF31" s="34">
        <f t="shared" si="5"/>
        <v>0</v>
      </c>
      <c r="AG31" s="34">
        <f t="shared" si="5"/>
        <v>0</v>
      </c>
      <c r="AH31" s="34">
        <f t="shared" si="5"/>
        <v>0</v>
      </c>
      <c r="AI31" s="38">
        <f>IF(ISERROR(AH31/J31),0,AH31/J31)</f>
        <v>0</v>
      </c>
      <c r="AJ31" s="38">
        <f>IF(ISERROR(AH31/$AH$76),0,AH31/$AH$76)</f>
        <v>0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</row>
    <row r="32" spans="1:106" ht="24.95" customHeight="1" x14ac:dyDescent="0.25">
      <c r="A32" s="14" t="s">
        <v>56</v>
      </c>
      <c r="B32" s="14"/>
      <c r="C32" s="14"/>
      <c r="D32" s="14"/>
      <c r="E32" s="14"/>
      <c r="F32" s="15"/>
      <c r="G32" s="16"/>
      <c r="H32" s="17"/>
      <c r="I32" s="17"/>
      <c r="J32" s="18"/>
      <c r="K32" s="19"/>
      <c r="L32" s="20"/>
      <c r="M32" s="21"/>
      <c r="N32" s="21"/>
      <c r="O32" s="21"/>
      <c r="P32" s="16"/>
      <c r="Q32" s="22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23"/>
      <c r="AJ32" s="24"/>
    </row>
    <row r="33" spans="1:106" ht="24.95" hidden="1" customHeight="1" outlineLevel="1" x14ac:dyDescent="0.2">
      <c r="A33" s="25">
        <v>1</v>
      </c>
      <c r="B33" s="25"/>
      <c r="C33" s="26"/>
      <c r="D33" s="27"/>
      <c r="E33" s="26"/>
      <c r="F33" s="26"/>
      <c r="G33" s="26"/>
      <c r="H33" s="27"/>
      <c r="I33" s="27"/>
      <c r="J33" s="28"/>
      <c r="K33" s="29"/>
      <c r="L33" s="26"/>
      <c r="M33" s="30"/>
      <c r="N33" s="30"/>
      <c r="O33" s="30"/>
      <c r="P33" s="26"/>
      <c r="Q33" s="26"/>
      <c r="R33" s="30"/>
      <c r="S33" s="30"/>
      <c r="T33" s="30"/>
      <c r="U33" s="19">
        <f>SUM(R33:T33)</f>
        <v>0</v>
      </c>
      <c r="V33" s="30"/>
      <c r="W33" s="30"/>
      <c r="X33" s="30"/>
      <c r="Y33" s="19">
        <f>SUM(V33:X33)</f>
        <v>0</v>
      </c>
      <c r="Z33" s="30"/>
      <c r="AA33" s="30"/>
      <c r="AB33" s="30"/>
      <c r="AC33" s="19">
        <f>SUM(Z33:AB33)</f>
        <v>0</v>
      </c>
      <c r="AD33" s="30"/>
      <c r="AE33" s="30"/>
      <c r="AF33" s="30"/>
      <c r="AG33" s="19">
        <f>SUM(AD33:AF33)</f>
        <v>0</v>
      </c>
      <c r="AH33" s="19">
        <f>SUM(U33,Y33,AC33,AG33)</f>
        <v>0</v>
      </c>
      <c r="AI33" s="31">
        <f>IF(ISERROR(AH33/J33),0,AH33/J33)</f>
        <v>0</v>
      </c>
      <c r="AJ33" s="31" t="str">
        <f>IF(ISERROR(AH33/$AH$76),"-",AH33/$AH$76)</f>
        <v>-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</row>
    <row r="34" spans="1:106" ht="24.95" hidden="1" customHeight="1" outlineLevel="1" x14ac:dyDescent="0.2">
      <c r="A34" s="25">
        <v>2</v>
      </c>
      <c r="B34" s="25"/>
      <c r="C34" s="26"/>
      <c r="D34" s="27"/>
      <c r="E34" s="26"/>
      <c r="F34" s="26"/>
      <c r="G34" s="26"/>
      <c r="H34" s="27"/>
      <c r="I34" s="27"/>
      <c r="J34" s="28"/>
      <c r="K34" s="29"/>
      <c r="L34" s="26"/>
      <c r="M34" s="30"/>
      <c r="N34" s="30"/>
      <c r="O34" s="30"/>
      <c r="P34" s="26"/>
      <c r="Q34" s="26"/>
      <c r="R34" s="30"/>
      <c r="S34" s="30"/>
      <c r="T34" s="30"/>
      <c r="U34" s="19">
        <f>SUM(R34:T34)</f>
        <v>0</v>
      </c>
      <c r="V34" s="30"/>
      <c r="W34" s="30"/>
      <c r="X34" s="30"/>
      <c r="Y34" s="19">
        <f>SUM(V34:X34)</f>
        <v>0</v>
      </c>
      <c r="Z34" s="30"/>
      <c r="AA34" s="30"/>
      <c r="AB34" s="30"/>
      <c r="AC34" s="19">
        <f>SUM(Z34:AB34)</f>
        <v>0</v>
      </c>
      <c r="AD34" s="30"/>
      <c r="AE34" s="30"/>
      <c r="AF34" s="30"/>
      <c r="AG34" s="19">
        <f>SUM(AD34:AF34)</f>
        <v>0</v>
      </c>
      <c r="AH34" s="19">
        <f>SUM(U34,Y34,AC34,AG34)</f>
        <v>0</v>
      </c>
      <c r="AI34" s="31">
        <f>IF(ISERROR(AH34/J34),0,AH34/J34)</f>
        <v>0</v>
      </c>
      <c r="AJ34" s="31" t="str">
        <f>IF(ISERROR(AH34/$AH$76),"-",AH34/$AH$76)</f>
        <v>-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</row>
    <row r="35" spans="1:106" s="39" customFormat="1" ht="24.95" customHeight="1" collapsed="1" x14ac:dyDescent="0.25">
      <c r="A35" s="33" t="s">
        <v>57</v>
      </c>
      <c r="B35" s="33"/>
      <c r="C35" s="33"/>
      <c r="D35" s="33"/>
      <c r="E35" s="33"/>
      <c r="F35" s="33"/>
      <c r="G35" s="33"/>
      <c r="H35" s="33"/>
      <c r="I35" s="33"/>
      <c r="J35" s="34">
        <f>SUM(J33:J34)</f>
        <v>0</v>
      </c>
      <c r="K35" s="34">
        <f>SUM(K33:K34)</f>
        <v>0</v>
      </c>
      <c r="L35" s="35"/>
      <c r="M35" s="34">
        <f>SUM(M33:M34)</f>
        <v>0</v>
      </c>
      <c r="N35" s="34">
        <f>SUM(N33:N34)</f>
        <v>0</v>
      </c>
      <c r="O35" s="34">
        <f>SUM(O33:O34)</f>
        <v>0</v>
      </c>
      <c r="P35" s="36"/>
      <c r="Q35" s="37"/>
      <c r="R35" s="34">
        <f t="shared" ref="R35:AH35" si="6">SUM(R33:R34)</f>
        <v>0</v>
      </c>
      <c r="S35" s="34">
        <f t="shared" si="6"/>
        <v>0</v>
      </c>
      <c r="T35" s="34">
        <f t="shared" si="6"/>
        <v>0</v>
      </c>
      <c r="U35" s="34">
        <f t="shared" si="6"/>
        <v>0</v>
      </c>
      <c r="V35" s="34">
        <f t="shared" si="6"/>
        <v>0</v>
      </c>
      <c r="W35" s="34">
        <f t="shared" si="6"/>
        <v>0</v>
      </c>
      <c r="X35" s="34">
        <f t="shared" si="6"/>
        <v>0</v>
      </c>
      <c r="Y35" s="34">
        <f t="shared" si="6"/>
        <v>0</v>
      </c>
      <c r="Z35" s="34">
        <f t="shared" si="6"/>
        <v>0</v>
      </c>
      <c r="AA35" s="34">
        <f t="shared" si="6"/>
        <v>0</v>
      </c>
      <c r="AB35" s="34">
        <f t="shared" si="6"/>
        <v>0</v>
      </c>
      <c r="AC35" s="34">
        <f t="shared" si="6"/>
        <v>0</v>
      </c>
      <c r="AD35" s="34">
        <f t="shared" si="6"/>
        <v>0</v>
      </c>
      <c r="AE35" s="34">
        <f t="shared" si="6"/>
        <v>0</v>
      </c>
      <c r="AF35" s="34">
        <f t="shared" si="6"/>
        <v>0</v>
      </c>
      <c r="AG35" s="34">
        <f t="shared" si="6"/>
        <v>0</v>
      </c>
      <c r="AH35" s="34">
        <f t="shared" si="6"/>
        <v>0</v>
      </c>
      <c r="AI35" s="38">
        <f>IF(ISERROR(AH35/J35),0,AH35/J35)</f>
        <v>0</v>
      </c>
      <c r="AJ35" s="38">
        <f>IF(ISERROR(AH35/$AH$76),0,AH35/$AH$76)</f>
        <v>0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</row>
    <row r="36" spans="1:106" ht="24.95" customHeight="1" x14ac:dyDescent="0.25">
      <c r="A36" s="14" t="s">
        <v>58</v>
      </c>
      <c r="B36" s="14"/>
      <c r="C36" s="14"/>
      <c r="D36" s="14"/>
      <c r="E36" s="14"/>
      <c r="F36" s="15"/>
      <c r="G36" s="16"/>
      <c r="H36" s="55"/>
      <c r="I36" s="55"/>
      <c r="J36" s="18"/>
      <c r="K36" s="19"/>
      <c r="L36" s="20"/>
      <c r="M36" s="21"/>
      <c r="N36" s="21"/>
      <c r="O36" s="21"/>
      <c r="P36" s="16"/>
      <c r="Q36" s="22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23"/>
      <c r="AJ36" s="24"/>
    </row>
    <row r="37" spans="1:106" ht="24.95" hidden="1" customHeight="1" outlineLevel="1" x14ac:dyDescent="0.2">
      <c r="A37" s="25">
        <v>1</v>
      </c>
      <c r="B37" s="25"/>
      <c r="C37" s="26"/>
      <c r="D37" s="27"/>
      <c r="E37" s="26"/>
      <c r="F37" s="26"/>
      <c r="G37" s="26"/>
      <c r="H37" s="27"/>
      <c r="I37" s="27"/>
      <c r="J37" s="28"/>
      <c r="K37" s="29"/>
      <c r="L37" s="26"/>
      <c r="M37" s="30"/>
      <c r="N37" s="30"/>
      <c r="O37" s="30"/>
      <c r="P37" s="26"/>
      <c r="Q37" s="26"/>
      <c r="R37" s="30"/>
      <c r="S37" s="30"/>
      <c r="T37" s="30"/>
      <c r="U37" s="19">
        <f>SUM(R37:T37)</f>
        <v>0</v>
      </c>
      <c r="V37" s="30"/>
      <c r="W37" s="30"/>
      <c r="X37" s="30"/>
      <c r="Y37" s="19">
        <f>SUM(V37:X37)</f>
        <v>0</v>
      </c>
      <c r="Z37" s="30"/>
      <c r="AA37" s="30"/>
      <c r="AB37" s="30"/>
      <c r="AC37" s="19">
        <f>SUM(Z37:AB37)</f>
        <v>0</v>
      </c>
      <c r="AD37" s="30"/>
      <c r="AE37" s="30"/>
      <c r="AF37" s="30"/>
      <c r="AG37" s="19">
        <f>SUM(AD37:AF37)</f>
        <v>0</v>
      </c>
      <c r="AH37" s="19">
        <f>SUM(U37,Y37,AC37,AG37)</f>
        <v>0</v>
      </c>
      <c r="AI37" s="31">
        <f>IF(ISERROR(AH37/J37),0,AH37/J37)</f>
        <v>0</v>
      </c>
      <c r="AJ37" s="31" t="str">
        <f>IF(ISERROR(AH37/$AH$76),"-",AH37/$AH$76)</f>
        <v>-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</row>
    <row r="38" spans="1:106" ht="24.95" hidden="1" customHeight="1" outlineLevel="1" x14ac:dyDescent="0.2">
      <c r="A38" s="25">
        <v>2</v>
      </c>
      <c r="B38" s="25"/>
      <c r="C38" s="26"/>
      <c r="D38" s="27"/>
      <c r="E38" s="26"/>
      <c r="F38" s="26"/>
      <c r="G38" s="26"/>
      <c r="H38" s="27"/>
      <c r="I38" s="27"/>
      <c r="J38" s="28"/>
      <c r="K38" s="29"/>
      <c r="L38" s="26"/>
      <c r="M38" s="30"/>
      <c r="N38" s="30"/>
      <c r="O38" s="30"/>
      <c r="P38" s="26"/>
      <c r="Q38" s="26"/>
      <c r="R38" s="30"/>
      <c r="S38" s="30"/>
      <c r="T38" s="30"/>
      <c r="U38" s="19">
        <f>SUM(R38:T38)</f>
        <v>0</v>
      </c>
      <c r="V38" s="30"/>
      <c r="W38" s="30"/>
      <c r="X38" s="30"/>
      <c r="Y38" s="19">
        <f>SUM(V38:X38)</f>
        <v>0</v>
      </c>
      <c r="Z38" s="30"/>
      <c r="AA38" s="30"/>
      <c r="AB38" s="30"/>
      <c r="AC38" s="19">
        <f>SUM(Z38:AB38)</f>
        <v>0</v>
      </c>
      <c r="AD38" s="30"/>
      <c r="AE38" s="30"/>
      <c r="AF38" s="30"/>
      <c r="AG38" s="19">
        <f>SUM(AD38:AF38)</f>
        <v>0</v>
      </c>
      <c r="AH38" s="19">
        <f>SUM(U38,Y38,AC38,AG38)</f>
        <v>0</v>
      </c>
      <c r="AI38" s="31">
        <f>IF(ISERROR(AH38/J38),0,AH38/J38)</f>
        <v>0</v>
      </c>
      <c r="AJ38" s="31" t="str">
        <f>IF(ISERROR(AH38/$AH$76),"-",AH38/$AH$76)</f>
        <v>-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</row>
    <row r="39" spans="1:106" s="39" customFormat="1" ht="24.95" customHeight="1" collapsed="1" x14ac:dyDescent="0.25">
      <c r="A39" s="33" t="s">
        <v>59</v>
      </c>
      <c r="B39" s="33"/>
      <c r="C39" s="33"/>
      <c r="D39" s="33"/>
      <c r="E39" s="33"/>
      <c r="F39" s="33"/>
      <c r="G39" s="33"/>
      <c r="H39" s="33"/>
      <c r="I39" s="33"/>
      <c r="J39" s="34">
        <f>SUM(J37:J38)</f>
        <v>0</v>
      </c>
      <c r="K39" s="34">
        <f>SUM(K37:K38)</f>
        <v>0</v>
      </c>
      <c r="L39" s="35"/>
      <c r="M39" s="34">
        <f>SUM(M37:M38)</f>
        <v>0</v>
      </c>
      <c r="N39" s="34">
        <f>SUM(N37:N38)</f>
        <v>0</v>
      </c>
      <c r="O39" s="34">
        <f>SUM(O37:O38)</f>
        <v>0</v>
      </c>
      <c r="P39" s="36"/>
      <c r="Q39" s="37"/>
      <c r="R39" s="34">
        <f t="shared" ref="R39:AH39" si="7">SUM(R37:R38)</f>
        <v>0</v>
      </c>
      <c r="S39" s="34">
        <f t="shared" si="7"/>
        <v>0</v>
      </c>
      <c r="T39" s="34">
        <f t="shared" si="7"/>
        <v>0</v>
      </c>
      <c r="U39" s="34">
        <f t="shared" si="7"/>
        <v>0</v>
      </c>
      <c r="V39" s="34">
        <f t="shared" si="7"/>
        <v>0</v>
      </c>
      <c r="W39" s="34">
        <f t="shared" si="7"/>
        <v>0</v>
      </c>
      <c r="X39" s="34">
        <f t="shared" si="7"/>
        <v>0</v>
      </c>
      <c r="Y39" s="34">
        <f t="shared" si="7"/>
        <v>0</v>
      </c>
      <c r="Z39" s="34">
        <f t="shared" si="7"/>
        <v>0</v>
      </c>
      <c r="AA39" s="34">
        <f t="shared" si="7"/>
        <v>0</v>
      </c>
      <c r="AB39" s="34">
        <f t="shared" si="7"/>
        <v>0</v>
      </c>
      <c r="AC39" s="34">
        <f t="shared" si="7"/>
        <v>0</v>
      </c>
      <c r="AD39" s="34">
        <f t="shared" si="7"/>
        <v>0</v>
      </c>
      <c r="AE39" s="34">
        <f t="shared" si="7"/>
        <v>0</v>
      </c>
      <c r="AF39" s="34">
        <f t="shared" si="7"/>
        <v>0</v>
      </c>
      <c r="AG39" s="34">
        <f t="shared" si="7"/>
        <v>0</v>
      </c>
      <c r="AH39" s="34">
        <f t="shared" si="7"/>
        <v>0</v>
      </c>
      <c r="AI39" s="38">
        <f>IF(ISERROR(AH39/J39),0,AH39/J39)</f>
        <v>0</v>
      </c>
      <c r="AJ39" s="38">
        <f>IF(ISERROR(AH39/$AH$76),0,AH39/$AH$76)</f>
        <v>0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</row>
    <row r="40" spans="1:106" ht="24.95" customHeight="1" x14ac:dyDescent="0.25">
      <c r="A40" s="14" t="s">
        <v>60</v>
      </c>
      <c r="B40" s="14"/>
      <c r="C40" s="14"/>
      <c r="D40" s="14"/>
      <c r="E40" s="14"/>
      <c r="F40" s="15"/>
      <c r="G40" s="16"/>
      <c r="H40" s="17"/>
      <c r="I40" s="17"/>
      <c r="J40" s="18"/>
      <c r="K40" s="19"/>
      <c r="L40" s="20"/>
      <c r="M40" s="21"/>
      <c r="N40" s="21"/>
      <c r="O40" s="21"/>
      <c r="P40" s="16"/>
      <c r="Q40" s="22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23"/>
      <c r="AJ40" s="24"/>
    </row>
    <row r="41" spans="1:106" ht="24.95" hidden="1" customHeight="1" outlineLevel="1" x14ac:dyDescent="0.25">
      <c r="A41" s="25">
        <v>1</v>
      </c>
      <c r="B41" s="25"/>
      <c r="C41" s="42"/>
      <c r="D41" s="43"/>
      <c r="E41" s="44"/>
      <c r="F41" s="45"/>
      <c r="G41" s="45"/>
      <c r="H41" s="56"/>
      <c r="I41" s="56"/>
      <c r="J41" s="28"/>
      <c r="K41" s="47"/>
      <c r="L41" s="48"/>
      <c r="M41" s="49"/>
      <c r="N41" s="50"/>
      <c r="O41" s="49"/>
      <c r="P41" s="45"/>
      <c r="Q41" s="45"/>
      <c r="R41" s="30"/>
      <c r="S41" s="30"/>
      <c r="T41" s="30"/>
      <c r="U41" s="19">
        <f>SUM(R41:T41)</f>
        <v>0</v>
      </c>
      <c r="V41" s="30"/>
      <c r="W41" s="30"/>
      <c r="X41" s="30"/>
      <c r="Y41" s="19">
        <f>SUM(V41:X41)</f>
        <v>0</v>
      </c>
      <c r="Z41" s="30"/>
      <c r="AA41" s="30"/>
      <c r="AB41" s="30"/>
      <c r="AC41" s="19">
        <f>SUM(Z41:AB41)</f>
        <v>0</v>
      </c>
      <c r="AD41" s="30"/>
      <c r="AE41" s="30">
        <v>0</v>
      </c>
      <c r="AF41" s="30">
        <v>0</v>
      </c>
      <c r="AG41" s="19">
        <f>SUM(AD41:AF41)</f>
        <v>0</v>
      </c>
      <c r="AH41" s="19">
        <f>SUM(U41,Y41,AC41,AG41)</f>
        <v>0</v>
      </c>
      <c r="AI41" s="31">
        <f>IF(ISERROR(AH41/J41),0,AH41/J41)</f>
        <v>0</v>
      </c>
      <c r="AJ41" s="31" t="str">
        <f>IF(ISERROR(AH41/$AH$76),"-",AH41/$AH$76)</f>
        <v>-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</row>
    <row r="42" spans="1:106" ht="24.95" hidden="1" customHeight="1" outlineLevel="1" x14ac:dyDescent="0.2">
      <c r="A42" s="25">
        <v>2</v>
      </c>
      <c r="B42" s="25"/>
      <c r="C42" s="26"/>
      <c r="D42" s="27"/>
      <c r="E42" s="26"/>
      <c r="F42" s="26"/>
      <c r="G42" s="26"/>
      <c r="H42" s="27"/>
      <c r="I42" s="27"/>
      <c r="J42" s="28"/>
      <c r="K42" s="29"/>
      <c r="L42" s="26"/>
      <c r="M42" s="30"/>
      <c r="N42" s="30"/>
      <c r="O42" s="30"/>
      <c r="P42" s="26"/>
      <c r="Q42" s="26"/>
      <c r="R42" s="30"/>
      <c r="S42" s="30"/>
      <c r="T42" s="30"/>
      <c r="U42" s="19">
        <f>SUM(R42:T42)</f>
        <v>0</v>
      </c>
      <c r="V42" s="30"/>
      <c r="W42" s="30"/>
      <c r="X42" s="30"/>
      <c r="Y42" s="19">
        <f>SUM(V42:X42)</f>
        <v>0</v>
      </c>
      <c r="Z42" s="30"/>
      <c r="AA42" s="30"/>
      <c r="AB42" s="30"/>
      <c r="AC42" s="19">
        <f>SUM(Z42:AB42)</f>
        <v>0</v>
      </c>
      <c r="AD42" s="30"/>
      <c r="AE42" s="30"/>
      <c r="AF42" s="30"/>
      <c r="AG42" s="19">
        <f>SUM(AD42:AF42)</f>
        <v>0</v>
      </c>
      <c r="AH42" s="19">
        <f>SUM(U42,Y42,AC42,AG42)</f>
        <v>0</v>
      </c>
      <c r="AI42" s="31">
        <f>IF(ISERROR(AH42/J42),0,AH42/J42)</f>
        <v>0</v>
      </c>
      <c r="AJ42" s="31" t="str">
        <f>IF(ISERROR(AH42/$AH$76),"-",AH42/$AH$76)</f>
        <v>-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</row>
    <row r="43" spans="1:106" s="39" customFormat="1" ht="24.95" customHeight="1" collapsed="1" x14ac:dyDescent="0.25">
      <c r="A43" s="33" t="s">
        <v>61</v>
      </c>
      <c r="B43" s="33"/>
      <c r="C43" s="33"/>
      <c r="D43" s="33"/>
      <c r="E43" s="33"/>
      <c r="F43" s="33"/>
      <c r="G43" s="33"/>
      <c r="H43" s="33"/>
      <c r="I43" s="33"/>
      <c r="J43" s="34">
        <f>SUM(J41:J42)</f>
        <v>0</v>
      </c>
      <c r="K43" s="34">
        <f>SUM(K41:K42)</f>
        <v>0</v>
      </c>
      <c r="L43" s="35"/>
      <c r="M43" s="34">
        <f>SUM(M41:M42)</f>
        <v>0</v>
      </c>
      <c r="N43" s="34">
        <f>SUM(N41:N42)</f>
        <v>0</v>
      </c>
      <c r="O43" s="34">
        <f>SUM(O41:O42)</f>
        <v>0</v>
      </c>
      <c r="P43" s="36"/>
      <c r="Q43" s="37"/>
      <c r="R43" s="34">
        <f t="shared" ref="R43:AH43" si="8">SUM(R41:R42)</f>
        <v>0</v>
      </c>
      <c r="S43" s="34">
        <f t="shared" si="8"/>
        <v>0</v>
      </c>
      <c r="T43" s="34">
        <f t="shared" si="8"/>
        <v>0</v>
      </c>
      <c r="U43" s="34">
        <f t="shared" si="8"/>
        <v>0</v>
      </c>
      <c r="V43" s="34">
        <f t="shared" si="8"/>
        <v>0</v>
      </c>
      <c r="W43" s="34">
        <f t="shared" si="8"/>
        <v>0</v>
      </c>
      <c r="X43" s="34">
        <f t="shared" si="8"/>
        <v>0</v>
      </c>
      <c r="Y43" s="34">
        <f t="shared" si="8"/>
        <v>0</v>
      </c>
      <c r="Z43" s="34">
        <f t="shared" si="8"/>
        <v>0</v>
      </c>
      <c r="AA43" s="34">
        <f t="shared" si="8"/>
        <v>0</v>
      </c>
      <c r="AB43" s="34">
        <f t="shared" si="8"/>
        <v>0</v>
      </c>
      <c r="AC43" s="34">
        <f t="shared" si="8"/>
        <v>0</v>
      </c>
      <c r="AD43" s="34">
        <f t="shared" si="8"/>
        <v>0</v>
      </c>
      <c r="AE43" s="34">
        <f t="shared" si="8"/>
        <v>0</v>
      </c>
      <c r="AF43" s="34">
        <f t="shared" si="8"/>
        <v>0</v>
      </c>
      <c r="AG43" s="34">
        <f t="shared" si="8"/>
        <v>0</v>
      </c>
      <c r="AH43" s="34">
        <f t="shared" si="8"/>
        <v>0</v>
      </c>
      <c r="AI43" s="38">
        <f>IF(ISERROR(AH43/J43),0,AH43/J43)</f>
        <v>0</v>
      </c>
      <c r="AJ43" s="38">
        <f>IF(ISERROR(AH43/$AH$76),0,AH43/$AH$76)</f>
        <v>0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</row>
    <row r="44" spans="1:106" ht="24.95" customHeight="1" x14ac:dyDescent="0.25">
      <c r="A44" s="14" t="s">
        <v>62</v>
      </c>
      <c r="B44" s="14"/>
      <c r="C44" s="14"/>
      <c r="D44" s="14"/>
      <c r="E44" s="14"/>
      <c r="F44" s="15"/>
      <c r="G44" s="16"/>
      <c r="H44" s="17"/>
      <c r="I44" s="17"/>
      <c r="J44" s="18"/>
      <c r="K44" s="19"/>
      <c r="L44" s="20"/>
      <c r="M44" s="21"/>
      <c r="N44" s="21"/>
      <c r="O44" s="21"/>
      <c r="P44" s="16"/>
      <c r="Q44" s="22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23"/>
      <c r="AJ44" s="24"/>
    </row>
    <row r="45" spans="1:106" ht="24.95" hidden="1" customHeight="1" outlineLevel="1" x14ac:dyDescent="0.25">
      <c r="A45" s="25">
        <v>1</v>
      </c>
      <c r="B45" s="25"/>
      <c r="C45" s="42"/>
      <c r="D45" s="43"/>
      <c r="E45" s="44"/>
      <c r="F45" s="45"/>
      <c r="G45" s="45"/>
      <c r="H45" s="56"/>
      <c r="I45" s="56"/>
      <c r="J45" s="28"/>
      <c r="K45" s="47"/>
      <c r="L45" s="48"/>
      <c r="M45" s="49"/>
      <c r="N45" s="50"/>
      <c r="O45" s="49"/>
      <c r="P45" s="45"/>
      <c r="Q45" s="45"/>
      <c r="R45" s="30">
        <v>0</v>
      </c>
      <c r="S45" s="30">
        <v>0</v>
      </c>
      <c r="T45" s="30">
        <v>0</v>
      </c>
      <c r="U45" s="19">
        <f>SUM(R45:T45)</f>
        <v>0</v>
      </c>
      <c r="V45" s="30">
        <v>0</v>
      </c>
      <c r="W45" s="30">
        <v>0</v>
      </c>
      <c r="X45" s="30">
        <v>0</v>
      </c>
      <c r="Y45" s="19">
        <f>SUM(V45:X45)</f>
        <v>0</v>
      </c>
      <c r="Z45" s="30">
        <v>0</v>
      </c>
      <c r="AA45" s="30">
        <v>0</v>
      </c>
      <c r="AB45" s="30">
        <v>0</v>
      </c>
      <c r="AC45" s="19">
        <f>SUM(Z45:AB45)</f>
        <v>0</v>
      </c>
      <c r="AD45" s="30">
        <v>0</v>
      </c>
      <c r="AE45" s="30">
        <v>0</v>
      </c>
      <c r="AF45" s="30">
        <v>0</v>
      </c>
      <c r="AG45" s="19">
        <f>SUM(AD45:AF45)</f>
        <v>0</v>
      </c>
      <c r="AH45" s="19">
        <f>SUM(U45,Y45,AC45,AG45)</f>
        <v>0</v>
      </c>
      <c r="AI45" s="31">
        <f>IF(ISERROR(AH45/J45),0,AH45/J45)</f>
        <v>0</v>
      </c>
      <c r="AJ45" s="31" t="str">
        <f>IF(ISERROR(AH45/$AH$76),"-",AH45/$AH$76)</f>
        <v>-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</row>
    <row r="46" spans="1:106" ht="24.95" hidden="1" customHeight="1" outlineLevel="1" x14ac:dyDescent="0.2">
      <c r="A46" s="25">
        <v>2</v>
      </c>
      <c r="B46" s="25"/>
      <c r="C46" s="26"/>
      <c r="D46" s="27"/>
      <c r="E46" s="26"/>
      <c r="F46" s="26"/>
      <c r="G46" s="26"/>
      <c r="H46" s="27"/>
      <c r="I46" s="27"/>
      <c r="J46" s="28"/>
      <c r="K46" s="47"/>
      <c r="L46" s="26"/>
      <c r="M46" s="30"/>
      <c r="N46" s="30"/>
      <c r="O46" s="30"/>
      <c r="P46" s="26"/>
      <c r="Q46" s="26"/>
      <c r="R46" s="30"/>
      <c r="S46" s="30"/>
      <c r="T46" s="30"/>
      <c r="U46" s="19">
        <f>SUM(R46:T46)</f>
        <v>0</v>
      </c>
      <c r="V46" s="30"/>
      <c r="W46" s="30"/>
      <c r="X46" s="30"/>
      <c r="Y46" s="19">
        <f>SUM(V46:X46)</f>
        <v>0</v>
      </c>
      <c r="Z46" s="30"/>
      <c r="AA46" s="30"/>
      <c r="AB46" s="30"/>
      <c r="AC46" s="19">
        <f>SUM(Z46:AB46)</f>
        <v>0</v>
      </c>
      <c r="AD46" s="30"/>
      <c r="AE46" s="30"/>
      <c r="AF46" s="30"/>
      <c r="AG46" s="19">
        <f>SUM(AD46:AF46)</f>
        <v>0</v>
      </c>
      <c r="AH46" s="19">
        <f>SUM(U46,Y46,AC46,AG46)</f>
        <v>0</v>
      </c>
      <c r="AI46" s="31">
        <f>IF(ISERROR(AH46/J46),0,AH46/J46)</f>
        <v>0</v>
      </c>
      <c r="AJ46" s="31" t="str">
        <f>IF(ISERROR(AH46/$AH$76),"-",AH46/$AH$76)</f>
        <v>-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</row>
    <row r="47" spans="1:106" s="39" customFormat="1" ht="24.95" customHeight="1" collapsed="1" x14ac:dyDescent="0.25">
      <c r="A47" s="33" t="s">
        <v>63</v>
      </c>
      <c r="B47" s="33"/>
      <c r="C47" s="33"/>
      <c r="D47" s="33"/>
      <c r="E47" s="33"/>
      <c r="F47" s="33"/>
      <c r="G47" s="33"/>
      <c r="H47" s="33"/>
      <c r="I47" s="33"/>
      <c r="J47" s="34">
        <f>SUM(J45:J46)</f>
        <v>0</v>
      </c>
      <c r="K47" s="34">
        <f>SUM(K45:K46)</f>
        <v>0</v>
      </c>
      <c r="L47" s="35"/>
      <c r="M47" s="34">
        <f>SUM(M45:M46)</f>
        <v>0</v>
      </c>
      <c r="N47" s="34">
        <f>SUM(N45:N46)</f>
        <v>0</v>
      </c>
      <c r="O47" s="34">
        <f>SUM(O45:O46)</f>
        <v>0</v>
      </c>
      <c r="P47" s="36"/>
      <c r="Q47" s="37"/>
      <c r="R47" s="34">
        <f t="shared" ref="R47:AH47" si="9">SUM(R45:R46)</f>
        <v>0</v>
      </c>
      <c r="S47" s="34">
        <f t="shared" si="9"/>
        <v>0</v>
      </c>
      <c r="T47" s="34">
        <f t="shared" si="9"/>
        <v>0</v>
      </c>
      <c r="U47" s="34">
        <f t="shared" si="9"/>
        <v>0</v>
      </c>
      <c r="V47" s="34">
        <f t="shared" si="9"/>
        <v>0</v>
      </c>
      <c r="W47" s="34">
        <f t="shared" si="9"/>
        <v>0</v>
      </c>
      <c r="X47" s="34">
        <f t="shared" si="9"/>
        <v>0</v>
      </c>
      <c r="Y47" s="34">
        <f t="shared" si="9"/>
        <v>0</v>
      </c>
      <c r="Z47" s="34">
        <f t="shared" si="9"/>
        <v>0</v>
      </c>
      <c r="AA47" s="34">
        <f t="shared" si="9"/>
        <v>0</v>
      </c>
      <c r="AB47" s="34">
        <f t="shared" si="9"/>
        <v>0</v>
      </c>
      <c r="AC47" s="34">
        <f t="shared" si="9"/>
        <v>0</v>
      </c>
      <c r="AD47" s="34">
        <f t="shared" si="9"/>
        <v>0</v>
      </c>
      <c r="AE47" s="34">
        <f t="shared" si="9"/>
        <v>0</v>
      </c>
      <c r="AF47" s="34">
        <f t="shared" si="9"/>
        <v>0</v>
      </c>
      <c r="AG47" s="34">
        <f t="shared" si="9"/>
        <v>0</v>
      </c>
      <c r="AH47" s="34">
        <f t="shared" si="9"/>
        <v>0</v>
      </c>
      <c r="AI47" s="38">
        <f>IF(ISERROR(AH47/J47),0,AH47/J47)</f>
        <v>0</v>
      </c>
      <c r="AJ47" s="38">
        <f>IF(ISERROR(AH47/$AH$76),0,AH47/$AH$76)</f>
        <v>0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</row>
    <row r="48" spans="1:106" ht="24.95" customHeight="1" x14ac:dyDescent="0.25">
      <c r="A48" s="14" t="s">
        <v>64</v>
      </c>
      <c r="B48" s="14"/>
      <c r="C48" s="14"/>
      <c r="D48" s="14"/>
      <c r="E48" s="14"/>
      <c r="F48" s="15"/>
      <c r="G48" s="16"/>
      <c r="H48" s="17"/>
      <c r="I48" s="17"/>
      <c r="J48" s="18"/>
      <c r="K48" s="19"/>
      <c r="L48" s="20"/>
      <c r="M48" s="21"/>
      <c r="N48" s="21"/>
      <c r="O48" s="21"/>
      <c r="P48" s="16"/>
      <c r="Q48" s="22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23"/>
      <c r="AJ48" s="24"/>
    </row>
    <row r="49" spans="1:106" ht="24.95" hidden="1" customHeight="1" outlineLevel="1" x14ac:dyDescent="0.25">
      <c r="A49" s="25">
        <v>1</v>
      </c>
      <c r="B49" s="48"/>
      <c r="C49" s="48"/>
      <c r="D49" s="46"/>
      <c r="E49" s="57"/>
      <c r="F49" s="57"/>
      <c r="G49" s="16"/>
      <c r="H49" s="56"/>
      <c r="I49" s="56"/>
      <c r="J49" s="28"/>
      <c r="K49" s="19"/>
      <c r="L49" s="56"/>
      <c r="M49" s="58"/>
      <c r="N49" s="58"/>
      <c r="O49" s="16"/>
      <c r="P49" s="16"/>
      <c r="Q49" s="16"/>
      <c r="R49" s="59"/>
      <c r="S49" s="59"/>
      <c r="T49" s="59"/>
      <c r="U49" s="19">
        <f>SUM(R49:T49)</f>
        <v>0</v>
      </c>
      <c r="V49" s="30"/>
      <c r="W49" s="30"/>
      <c r="X49" s="30"/>
      <c r="Y49" s="19">
        <f>SUM(V49:X49)</f>
        <v>0</v>
      </c>
      <c r="Z49" s="30"/>
      <c r="AA49" s="30"/>
      <c r="AB49" s="30"/>
      <c r="AC49" s="19">
        <f>SUM(Z49:AB49)</f>
        <v>0</v>
      </c>
      <c r="AD49" s="30"/>
      <c r="AE49" s="30"/>
      <c r="AF49" s="30"/>
      <c r="AG49" s="19">
        <f>SUM(AD49:AF49)</f>
        <v>0</v>
      </c>
      <c r="AH49" s="19">
        <f>SUM(U49,Y49,AC49,AG49)</f>
        <v>0</v>
      </c>
      <c r="AI49" s="31">
        <f>IF(ISERROR(AH49/J49),0,AH49/J49)</f>
        <v>0</v>
      </c>
      <c r="AJ49" s="31" t="str">
        <f>IF(ISERROR(AH49/$AH$76),"-",AH49/$AH$76)</f>
        <v>-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</row>
    <row r="50" spans="1:106" ht="24.95" hidden="1" customHeight="1" outlineLevel="1" x14ac:dyDescent="0.2">
      <c r="A50" s="25">
        <v>2</v>
      </c>
      <c r="B50" s="25"/>
      <c r="C50" s="26"/>
      <c r="D50" s="27"/>
      <c r="E50" s="26"/>
      <c r="F50" s="26"/>
      <c r="G50" s="26"/>
      <c r="H50" s="27"/>
      <c r="I50" s="27"/>
      <c r="J50" s="28"/>
      <c r="K50" s="29"/>
      <c r="L50" s="26"/>
      <c r="M50" s="30"/>
      <c r="N50" s="30"/>
      <c r="O50" s="30"/>
      <c r="P50" s="26"/>
      <c r="Q50" s="26"/>
      <c r="R50" s="30"/>
      <c r="S50" s="30"/>
      <c r="T50" s="30"/>
      <c r="U50" s="19">
        <f>SUM(R50:T50)</f>
        <v>0</v>
      </c>
      <c r="V50" s="30"/>
      <c r="W50" s="30"/>
      <c r="X50" s="30"/>
      <c r="Y50" s="19">
        <f>SUM(V50:X50)</f>
        <v>0</v>
      </c>
      <c r="Z50" s="30"/>
      <c r="AA50" s="30"/>
      <c r="AB50" s="30"/>
      <c r="AC50" s="19">
        <f>SUM(Z50:AB50)</f>
        <v>0</v>
      </c>
      <c r="AD50" s="30"/>
      <c r="AE50" s="30"/>
      <c r="AF50" s="30"/>
      <c r="AG50" s="19">
        <f>SUM(AD50:AF50)</f>
        <v>0</v>
      </c>
      <c r="AH50" s="19">
        <f>SUM(U50,Y50,AC50,AG50)</f>
        <v>0</v>
      </c>
      <c r="AI50" s="31">
        <f>IF(ISERROR(AH50/J50),0,AH50/J50)</f>
        <v>0</v>
      </c>
      <c r="AJ50" s="31" t="str">
        <f>IF(ISERROR(AH50/$AH$76),"-",AH50/$AH$76)</f>
        <v>-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</row>
    <row r="51" spans="1:106" s="39" customFormat="1" ht="24.95" customHeight="1" collapsed="1" x14ac:dyDescent="0.25">
      <c r="A51" s="33" t="s">
        <v>65</v>
      </c>
      <c r="B51" s="33"/>
      <c r="C51" s="33"/>
      <c r="D51" s="33"/>
      <c r="E51" s="33"/>
      <c r="F51" s="33"/>
      <c r="G51" s="33"/>
      <c r="H51" s="33"/>
      <c r="I51" s="33"/>
      <c r="J51" s="34">
        <f>J49</f>
        <v>0</v>
      </c>
      <c r="K51" s="34">
        <v>0</v>
      </c>
      <c r="L51" s="35"/>
      <c r="M51" s="34">
        <f>SUM(M49:M50)</f>
        <v>0</v>
      </c>
      <c r="N51" s="34">
        <f>SUM(N49:N50)</f>
        <v>0</v>
      </c>
      <c r="O51" s="34">
        <f>SUM(O49:O50)</f>
        <v>0</v>
      </c>
      <c r="P51" s="36"/>
      <c r="Q51" s="37"/>
      <c r="R51" s="34">
        <f t="shared" ref="R51:AH51" si="10">SUM(R49:R50)</f>
        <v>0</v>
      </c>
      <c r="S51" s="34">
        <f t="shared" si="10"/>
        <v>0</v>
      </c>
      <c r="T51" s="34">
        <f t="shared" si="10"/>
        <v>0</v>
      </c>
      <c r="U51" s="34">
        <f t="shared" si="10"/>
        <v>0</v>
      </c>
      <c r="V51" s="34">
        <f t="shared" si="10"/>
        <v>0</v>
      </c>
      <c r="W51" s="34">
        <f t="shared" si="10"/>
        <v>0</v>
      </c>
      <c r="X51" s="34">
        <f t="shared" si="10"/>
        <v>0</v>
      </c>
      <c r="Y51" s="34">
        <f t="shared" si="10"/>
        <v>0</v>
      </c>
      <c r="Z51" s="34">
        <f t="shared" si="10"/>
        <v>0</v>
      </c>
      <c r="AA51" s="34">
        <f t="shared" si="10"/>
        <v>0</v>
      </c>
      <c r="AB51" s="34">
        <f t="shared" si="10"/>
        <v>0</v>
      </c>
      <c r="AC51" s="34">
        <f t="shared" si="10"/>
        <v>0</v>
      </c>
      <c r="AD51" s="34">
        <f t="shared" si="10"/>
        <v>0</v>
      </c>
      <c r="AE51" s="34">
        <f t="shared" si="10"/>
        <v>0</v>
      </c>
      <c r="AF51" s="34">
        <f t="shared" si="10"/>
        <v>0</v>
      </c>
      <c r="AG51" s="34">
        <f t="shared" si="10"/>
        <v>0</v>
      </c>
      <c r="AH51" s="34">
        <f t="shared" si="10"/>
        <v>0</v>
      </c>
      <c r="AI51" s="38">
        <f>IF(ISERROR(AH51/J51),0,AH51/J51)</f>
        <v>0</v>
      </c>
      <c r="AJ51" s="38">
        <f>IF(ISERROR(AH51/$AH$76),0,AH51/$AH$76)</f>
        <v>0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</row>
    <row r="52" spans="1:106" ht="24.95" customHeight="1" x14ac:dyDescent="0.25">
      <c r="A52" s="14" t="s">
        <v>66</v>
      </c>
      <c r="B52" s="14"/>
      <c r="C52" s="14"/>
      <c r="D52" s="14"/>
      <c r="E52" s="14"/>
      <c r="F52" s="15"/>
      <c r="G52" s="16"/>
      <c r="H52" s="17"/>
      <c r="I52" s="17"/>
      <c r="J52" s="18"/>
      <c r="K52" s="19"/>
      <c r="L52" s="20"/>
      <c r="M52" s="21"/>
      <c r="N52" s="21"/>
      <c r="O52" s="21"/>
      <c r="P52" s="16"/>
      <c r="Q52" s="22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23"/>
      <c r="AJ52" s="24"/>
    </row>
    <row r="53" spans="1:106" ht="24.95" hidden="1" customHeight="1" outlineLevel="1" x14ac:dyDescent="0.2">
      <c r="A53" s="25">
        <v>1</v>
      </c>
      <c r="B53" s="25"/>
      <c r="C53" s="26"/>
      <c r="D53" s="27"/>
      <c r="E53" s="26"/>
      <c r="F53" s="26"/>
      <c r="G53" s="26"/>
      <c r="H53" s="27"/>
      <c r="I53" s="27"/>
      <c r="J53" s="28"/>
      <c r="K53" s="29"/>
      <c r="L53" s="26"/>
      <c r="M53" s="30"/>
      <c r="N53" s="30"/>
      <c r="O53" s="30"/>
      <c r="P53" s="26"/>
      <c r="Q53" s="26"/>
      <c r="R53" s="30"/>
      <c r="S53" s="30"/>
      <c r="T53" s="30"/>
      <c r="U53" s="19">
        <f>SUM(R53:T53)</f>
        <v>0</v>
      </c>
      <c r="V53" s="30"/>
      <c r="W53" s="30"/>
      <c r="X53" s="30"/>
      <c r="Y53" s="19">
        <f>SUM(V53:X53)</f>
        <v>0</v>
      </c>
      <c r="Z53" s="30"/>
      <c r="AA53" s="30"/>
      <c r="AB53" s="30"/>
      <c r="AC53" s="19">
        <f>SUM(Z53:AB53)</f>
        <v>0</v>
      </c>
      <c r="AD53" s="30"/>
      <c r="AE53" s="30"/>
      <c r="AF53" s="30"/>
      <c r="AG53" s="19">
        <f>SUM(AD53:AF53)</f>
        <v>0</v>
      </c>
      <c r="AH53" s="19">
        <f>SUM(U53,Y53,AC53,AG53)</f>
        <v>0</v>
      </c>
      <c r="AI53" s="31">
        <f>IF(ISERROR(AH53/J53),0,AH53/J53)</f>
        <v>0</v>
      </c>
      <c r="AJ53" s="31" t="str">
        <f>IF(ISERROR(AH53/$AH$76),"-",AH53/$AH$76)</f>
        <v>-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</row>
    <row r="54" spans="1:106" ht="24.95" hidden="1" customHeight="1" outlineLevel="1" x14ac:dyDescent="0.2">
      <c r="A54" s="25">
        <v>2</v>
      </c>
      <c r="B54" s="25"/>
      <c r="C54" s="26"/>
      <c r="D54" s="27"/>
      <c r="E54" s="26"/>
      <c r="F54" s="26"/>
      <c r="G54" s="26"/>
      <c r="H54" s="27"/>
      <c r="I54" s="27"/>
      <c r="J54" s="28"/>
      <c r="K54" s="29"/>
      <c r="L54" s="26"/>
      <c r="M54" s="30"/>
      <c r="N54" s="30"/>
      <c r="O54" s="30"/>
      <c r="P54" s="26"/>
      <c r="Q54" s="26"/>
      <c r="R54" s="30"/>
      <c r="S54" s="30"/>
      <c r="T54" s="30"/>
      <c r="U54" s="19">
        <f>SUM(R54:T54)</f>
        <v>0</v>
      </c>
      <c r="V54" s="30"/>
      <c r="W54" s="30"/>
      <c r="X54" s="30"/>
      <c r="Y54" s="19">
        <f>SUM(V54:X54)</f>
        <v>0</v>
      </c>
      <c r="Z54" s="30"/>
      <c r="AA54" s="30"/>
      <c r="AB54" s="30"/>
      <c r="AC54" s="19">
        <f>SUM(Z54:AB54)</f>
        <v>0</v>
      </c>
      <c r="AD54" s="30"/>
      <c r="AE54" s="30"/>
      <c r="AF54" s="30"/>
      <c r="AG54" s="19">
        <f>SUM(AD54:AF54)</f>
        <v>0</v>
      </c>
      <c r="AH54" s="19">
        <f>SUM(U54,Y54,AC54,AG54)</f>
        <v>0</v>
      </c>
      <c r="AI54" s="31">
        <f>IF(ISERROR(AH54/J54),0,AH54/J54)</f>
        <v>0</v>
      </c>
      <c r="AJ54" s="31" t="str">
        <f>IF(ISERROR(AH54/$AH$76),"-",AH54/$AH$76)</f>
        <v>-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</row>
    <row r="55" spans="1:106" s="39" customFormat="1" ht="24.95" customHeight="1" collapsed="1" x14ac:dyDescent="0.25">
      <c r="A55" s="33" t="s">
        <v>67</v>
      </c>
      <c r="B55" s="33"/>
      <c r="C55" s="33"/>
      <c r="D55" s="33"/>
      <c r="E55" s="33"/>
      <c r="F55" s="33"/>
      <c r="G55" s="33"/>
      <c r="H55" s="33"/>
      <c r="I55" s="33"/>
      <c r="J55" s="34">
        <f>SUM(J53:J54)</f>
        <v>0</v>
      </c>
      <c r="K55" s="34">
        <f>SUM(K53:K54)</f>
        <v>0</v>
      </c>
      <c r="L55" s="35"/>
      <c r="M55" s="34">
        <f>SUM(M53:M54)</f>
        <v>0</v>
      </c>
      <c r="N55" s="34">
        <f>SUM(N53:N54)</f>
        <v>0</v>
      </c>
      <c r="O55" s="34">
        <f>SUM(O53:O54)</f>
        <v>0</v>
      </c>
      <c r="P55" s="36"/>
      <c r="Q55" s="37"/>
      <c r="R55" s="34">
        <f t="shared" ref="R55:AH55" si="11">SUM(R53:R54)</f>
        <v>0</v>
      </c>
      <c r="S55" s="34">
        <f t="shared" si="11"/>
        <v>0</v>
      </c>
      <c r="T55" s="34">
        <f t="shared" si="11"/>
        <v>0</v>
      </c>
      <c r="U55" s="34">
        <f t="shared" si="11"/>
        <v>0</v>
      </c>
      <c r="V55" s="34">
        <f t="shared" si="11"/>
        <v>0</v>
      </c>
      <c r="W55" s="34">
        <f t="shared" si="11"/>
        <v>0</v>
      </c>
      <c r="X55" s="34">
        <f t="shared" si="11"/>
        <v>0</v>
      </c>
      <c r="Y55" s="34">
        <f t="shared" si="11"/>
        <v>0</v>
      </c>
      <c r="Z55" s="34">
        <f t="shared" si="11"/>
        <v>0</v>
      </c>
      <c r="AA55" s="34">
        <f t="shared" si="11"/>
        <v>0</v>
      </c>
      <c r="AB55" s="34">
        <f t="shared" si="11"/>
        <v>0</v>
      </c>
      <c r="AC55" s="34">
        <f t="shared" si="11"/>
        <v>0</v>
      </c>
      <c r="AD55" s="34">
        <f t="shared" si="11"/>
        <v>0</v>
      </c>
      <c r="AE55" s="34">
        <f t="shared" si="11"/>
        <v>0</v>
      </c>
      <c r="AF55" s="34">
        <f t="shared" si="11"/>
        <v>0</v>
      </c>
      <c r="AG55" s="34">
        <f t="shared" si="11"/>
        <v>0</v>
      </c>
      <c r="AH55" s="34">
        <f t="shared" si="11"/>
        <v>0</v>
      </c>
      <c r="AI55" s="38">
        <f>IF(ISERROR(AH55/J55),0,AH55/J55)</f>
        <v>0</v>
      </c>
      <c r="AJ55" s="38">
        <f>IF(ISERROR(AH55/$AH$76),0,AH55/$AH$76)</f>
        <v>0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</row>
    <row r="56" spans="1:106" ht="24.95" customHeight="1" x14ac:dyDescent="0.25">
      <c r="A56" s="14" t="s">
        <v>68</v>
      </c>
      <c r="B56" s="14"/>
      <c r="C56" s="14"/>
      <c r="D56" s="14"/>
      <c r="E56" s="14"/>
      <c r="F56" s="15"/>
      <c r="G56" s="16"/>
      <c r="H56" s="17"/>
      <c r="I56" s="17"/>
      <c r="J56" s="18"/>
      <c r="K56" s="19"/>
      <c r="L56" s="20"/>
      <c r="M56" s="21"/>
      <c r="N56" s="21"/>
      <c r="O56" s="21"/>
      <c r="P56" s="16"/>
      <c r="Q56" s="22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23"/>
      <c r="AJ56" s="24"/>
    </row>
    <row r="57" spans="1:106" ht="24.95" hidden="1" customHeight="1" outlineLevel="1" x14ac:dyDescent="0.2">
      <c r="A57" s="25">
        <v>1</v>
      </c>
      <c r="B57" s="25"/>
      <c r="C57" s="26"/>
      <c r="D57" s="27"/>
      <c r="E57" s="26"/>
      <c r="F57" s="26"/>
      <c r="G57" s="26"/>
      <c r="H57" s="27"/>
      <c r="I57" s="27"/>
      <c r="J57" s="28"/>
      <c r="K57" s="29"/>
      <c r="L57" s="26"/>
      <c r="M57" s="30"/>
      <c r="N57" s="30"/>
      <c r="O57" s="30"/>
      <c r="P57" s="26"/>
      <c r="Q57" s="26"/>
      <c r="R57" s="30"/>
      <c r="S57" s="30"/>
      <c r="T57" s="30"/>
      <c r="U57" s="19">
        <f>SUM(R57:T57)</f>
        <v>0</v>
      </c>
      <c r="V57" s="30"/>
      <c r="W57" s="30"/>
      <c r="X57" s="30"/>
      <c r="Y57" s="19">
        <f>SUM(V57:X57)</f>
        <v>0</v>
      </c>
      <c r="Z57" s="30"/>
      <c r="AA57" s="30"/>
      <c r="AB57" s="30"/>
      <c r="AC57" s="19">
        <f>SUM(Z57:AB57)</f>
        <v>0</v>
      </c>
      <c r="AD57" s="30"/>
      <c r="AE57" s="30"/>
      <c r="AF57" s="30"/>
      <c r="AG57" s="19">
        <f>SUM(AD57:AF57)</f>
        <v>0</v>
      </c>
      <c r="AH57" s="19">
        <f>SUM(U57,Y57,AC57,AG57)</f>
        <v>0</v>
      </c>
      <c r="AI57" s="31">
        <f>IF(ISERROR(AH57/J57),0,AH57/J57)</f>
        <v>0</v>
      </c>
      <c r="AJ57" s="31" t="str">
        <f>IF(ISERROR(AH57/$AH$76),"-",AH57/$AH$76)</f>
        <v>-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</row>
    <row r="58" spans="1:106" ht="24.95" hidden="1" customHeight="1" outlineLevel="1" x14ac:dyDescent="0.2">
      <c r="A58" s="25">
        <v>2</v>
      </c>
      <c r="B58" s="25"/>
      <c r="C58" s="26"/>
      <c r="D58" s="27"/>
      <c r="E58" s="26"/>
      <c r="F58" s="26"/>
      <c r="G58" s="26"/>
      <c r="H58" s="27"/>
      <c r="I58" s="27"/>
      <c r="J58" s="28"/>
      <c r="K58" s="29"/>
      <c r="L58" s="26"/>
      <c r="M58" s="30"/>
      <c r="N58" s="30"/>
      <c r="O58" s="30"/>
      <c r="P58" s="26"/>
      <c r="Q58" s="26"/>
      <c r="R58" s="30"/>
      <c r="S58" s="30"/>
      <c r="T58" s="30"/>
      <c r="U58" s="19">
        <f>SUM(R58:T58)</f>
        <v>0</v>
      </c>
      <c r="V58" s="30"/>
      <c r="W58" s="30"/>
      <c r="X58" s="30"/>
      <c r="Y58" s="19">
        <f>SUM(V58:X58)</f>
        <v>0</v>
      </c>
      <c r="Z58" s="30"/>
      <c r="AA58" s="30"/>
      <c r="AB58" s="30"/>
      <c r="AC58" s="19">
        <f>SUM(Z58:AB58)</f>
        <v>0</v>
      </c>
      <c r="AD58" s="30"/>
      <c r="AE58" s="30"/>
      <c r="AF58" s="30"/>
      <c r="AG58" s="19">
        <f>SUM(AD58:AF58)</f>
        <v>0</v>
      </c>
      <c r="AH58" s="19">
        <f>SUM(U58,Y58,AC58,AG58)</f>
        <v>0</v>
      </c>
      <c r="AI58" s="31">
        <f>IF(ISERROR(AH58/J58),0,AH58/J58)</f>
        <v>0</v>
      </c>
      <c r="AJ58" s="31" t="str">
        <f>IF(ISERROR(AH58/$AH$76),"-",AH58/$AH$76)</f>
        <v>-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</row>
    <row r="59" spans="1:106" s="39" customFormat="1" ht="24.95" customHeight="1" collapsed="1" x14ac:dyDescent="0.25">
      <c r="A59" s="33" t="s">
        <v>69</v>
      </c>
      <c r="B59" s="33"/>
      <c r="C59" s="33"/>
      <c r="D59" s="33"/>
      <c r="E59" s="33"/>
      <c r="F59" s="33"/>
      <c r="G59" s="33"/>
      <c r="H59" s="33"/>
      <c r="I59" s="33"/>
      <c r="J59" s="34">
        <f>SUM(J57:J58)</f>
        <v>0</v>
      </c>
      <c r="K59" s="34">
        <f>SUM(K57:K58)</f>
        <v>0</v>
      </c>
      <c r="L59" s="35"/>
      <c r="M59" s="34">
        <f>SUM(M57:M58)</f>
        <v>0</v>
      </c>
      <c r="N59" s="34">
        <f>SUM(N57:N58)</f>
        <v>0</v>
      </c>
      <c r="O59" s="34">
        <f>SUM(O57:O58)</f>
        <v>0</v>
      </c>
      <c r="P59" s="36"/>
      <c r="Q59" s="37"/>
      <c r="R59" s="34">
        <f t="shared" ref="R59:AH59" si="12">SUM(R57:R58)</f>
        <v>0</v>
      </c>
      <c r="S59" s="34">
        <f t="shared" si="12"/>
        <v>0</v>
      </c>
      <c r="T59" s="34">
        <f t="shared" si="12"/>
        <v>0</v>
      </c>
      <c r="U59" s="34">
        <f t="shared" si="12"/>
        <v>0</v>
      </c>
      <c r="V59" s="34">
        <f t="shared" si="12"/>
        <v>0</v>
      </c>
      <c r="W59" s="34">
        <f t="shared" si="12"/>
        <v>0</v>
      </c>
      <c r="X59" s="34">
        <f t="shared" si="12"/>
        <v>0</v>
      </c>
      <c r="Y59" s="34">
        <f t="shared" si="12"/>
        <v>0</v>
      </c>
      <c r="Z59" s="34">
        <f t="shared" si="12"/>
        <v>0</v>
      </c>
      <c r="AA59" s="34">
        <f t="shared" si="12"/>
        <v>0</v>
      </c>
      <c r="AB59" s="34">
        <f t="shared" si="12"/>
        <v>0</v>
      </c>
      <c r="AC59" s="34">
        <f t="shared" si="12"/>
        <v>0</v>
      </c>
      <c r="AD59" s="34">
        <f t="shared" si="12"/>
        <v>0</v>
      </c>
      <c r="AE59" s="34">
        <f t="shared" si="12"/>
        <v>0</v>
      </c>
      <c r="AF59" s="34">
        <f t="shared" si="12"/>
        <v>0</v>
      </c>
      <c r="AG59" s="34">
        <f t="shared" si="12"/>
        <v>0</v>
      </c>
      <c r="AH59" s="34">
        <f t="shared" si="12"/>
        <v>0</v>
      </c>
      <c r="AI59" s="38">
        <f>IF(ISERROR(AH59/J59),0,AH59/J59)</f>
        <v>0</v>
      </c>
      <c r="AJ59" s="38">
        <f>IF(ISERROR(AH59/$AH$76),0,AH59/$AH$76)</f>
        <v>0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</row>
    <row r="60" spans="1:106" ht="24.95" customHeight="1" x14ac:dyDescent="0.25">
      <c r="A60" s="14" t="s">
        <v>70</v>
      </c>
      <c r="B60" s="14"/>
      <c r="C60" s="14"/>
      <c r="D60" s="14"/>
      <c r="E60" s="14"/>
      <c r="F60" s="15"/>
      <c r="G60" s="16"/>
      <c r="H60" s="17"/>
      <c r="I60" s="17"/>
      <c r="J60" s="18"/>
      <c r="K60" s="19"/>
      <c r="L60" s="20"/>
      <c r="M60" s="21"/>
      <c r="N60" s="21"/>
      <c r="O60" s="21"/>
      <c r="P60" s="16"/>
      <c r="Q60" s="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3"/>
      <c r="AJ60" s="24"/>
    </row>
    <row r="61" spans="1:106" ht="24.95" hidden="1" customHeight="1" outlineLevel="1" x14ac:dyDescent="0.2">
      <c r="A61" s="25">
        <v>1</v>
      </c>
      <c r="B61" s="25"/>
      <c r="C61" s="26"/>
      <c r="D61" s="27"/>
      <c r="E61" s="26"/>
      <c r="F61" s="26"/>
      <c r="G61" s="26"/>
      <c r="H61" s="27"/>
      <c r="I61" s="27"/>
      <c r="J61" s="28"/>
      <c r="K61" s="29"/>
      <c r="L61" s="26"/>
      <c r="M61" s="30"/>
      <c r="N61" s="30"/>
      <c r="O61" s="30"/>
      <c r="P61" s="26"/>
      <c r="Q61" s="26"/>
      <c r="R61" s="30"/>
      <c r="S61" s="30"/>
      <c r="T61" s="30"/>
      <c r="U61" s="19">
        <f>SUM(R61:T61)</f>
        <v>0</v>
      </c>
      <c r="V61" s="30"/>
      <c r="W61" s="30"/>
      <c r="X61" s="30"/>
      <c r="Y61" s="19">
        <f>SUM(V61:X61)</f>
        <v>0</v>
      </c>
      <c r="Z61" s="30"/>
      <c r="AA61" s="30"/>
      <c r="AB61" s="30"/>
      <c r="AC61" s="19">
        <f>SUM(Z61:AB61)</f>
        <v>0</v>
      </c>
      <c r="AD61" s="30"/>
      <c r="AE61" s="30"/>
      <c r="AF61" s="30"/>
      <c r="AG61" s="19">
        <f>SUM(AD61:AF61)</f>
        <v>0</v>
      </c>
      <c r="AH61" s="19">
        <f>SUM(U61,Y61,AC61,AG61)</f>
        <v>0</v>
      </c>
      <c r="AI61" s="31">
        <f>IF(ISERROR(AH61/J61),0,AH61/J61)</f>
        <v>0</v>
      </c>
      <c r="AJ61" s="31" t="str">
        <f>IF(ISERROR(AH61/$AH$76),"-",AH61/$AH$76)</f>
        <v>-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</row>
    <row r="62" spans="1:106" ht="24.95" hidden="1" customHeight="1" outlineLevel="1" x14ac:dyDescent="0.2">
      <c r="A62" s="25">
        <v>2</v>
      </c>
      <c r="B62" s="25"/>
      <c r="C62" s="26"/>
      <c r="D62" s="27"/>
      <c r="E62" s="26"/>
      <c r="F62" s="26"/>
      <c r="G62" s="26"/>
      <c r="H62" s="27"/>
      <c r="I62" s="27"/>
      <c r="J62" s="28"/>
      <c r="K62" s="29"/>
      <c r="L62" s="26"/>
      <c r="M62" s="30"/>
      <c r="N62" s="30"/>
      <c r="O62" s="30"/>
      <c r="P62" s="26"/>
      <c r="Q62" s="26"/>
      <c r="R62" s="30"/>
      <c r="S62" s="30"/>
      <c r="T62" s="30"/>
      <c r="U62" s="19">
        <f>SUM(R62:T62)</f>
        <v>0</v>
      </c>
      <c r="V62" s="30"/>
      <c r="W62" s="30"/>
      <c r="X62" s="30"/>
      <c r="Y62" s="19">
        <f>SUM(V62:X62)</f>
        <v>0</v>
      </c>
      <c r="Z62" s="30"/>
      <c r="AA62" s="30"/>
      <c r="AB62" s="30"/>
      <c r="AC62" s="19">
        <f>SUM(Z62:AB62)</f>
        <v>0</v>
      </c>
      <c r="AD62" s="30"/>
      <c r="AE62" s="30"/>
      <c r="AF62" s="30"/>
      <c r="AG62" s="19">
        <f>SUM(AD62:AF62)</f>
        <v>0</v>
      </c>
      <c r="AH62" s="19">
        <f>SUM(U62,Y62,AC62,AG62)</f>
        <v>0</v>
      </c>
      <c r="AI62" s="31">
        <f>IF(ISERROR(AH62/J62),0,AH62/J62)</f>
        <v>0</v>
      </c>
      <c r="AJ62" s="31" t="str">
        <f>IF(ISERROR(AH62/$AH$76),"-",AH62/$AH$76)</f>
        <v>-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</row>
    <row r="63" spans="1:106" s="39" customFormat="1" ht="24.95" customHeight="1" collapsed="1" x14ac:dyDescent="0.25">
      <c r="A63" s="33" t="s">
        <v>71</v>
      </c>
      <c r="B63" s="33"/>
      <c r="C63" s="33"/>
      <c r="D63" s="33"/>
      <c r="E63" s="33"/>
      <c r="F63" s="33"/>
      <c r="G63" s="33"/>
      <c r="H63" s="33"/>
      <c r="I63" s="33"/>
      <c r="J63" s="34">
        <f>SUM(J61:J62)</f>
        <v>0</v>
      </c>
      <c r="K63" s="34">
        <f>SUM(K61:K62)</f>
        <v>0</v>
      </c>
      <c r="L63" s="35"/>
      <c r="M63" s="34">
        <f>SUM(M61:M62)</f>
        <v>0</v>
      </c>
      <c r="N63" s="34">
        <f>SUM(N61:N62)</f>
        <v>0</v>
      </c>
      <c r="O63" s="34">
        <f>SUM(O61:O62)</f>
        <v>0</v>
      </c>
      <c r="P63" s="36"/>
      <c r="Q63" s="37"/>
      <c r="R63" s="34">
        <f t="shared" ref="R63:AH63" si="13">SUM(R61:R62)</f>
        <v>0</v>
      </c>
      <c r="S63" s="34">
        <f t="shared" si="13"/>
        <v>0</v>
      </c>
      <c r="T63" s="34">
        <f t="shared" si="13"/>
        <v>0</v>
      </c>
      <c r="U63" s="34">
        <f t="shared" si="13"/>
        <v>0</v>
      </c>
      <c r="V63" s="34">
        <f t="shared" si="13"/>
        <v>0</v>
      </c>
      <c r="W63" s="34">
        <f t="shared" si="13"/>
        <v>0</v>
      </c>
      <c r="X63" s="34">
        <f t="shared" si="13"/>
        <v>0</v>
      </c>
      <c r="Y63" s="34">
        <f t="shared" si="13"/>
        <v>0</v>
      </c>
      <c r="Z63" s="34">
        <f t="shared" si="13"/>
        <v>0</v>
      </c>
      <c r="AA63" s="34">
        <f t="shared" si="13"/>
        <v>0</v>
      </c>
      <c r="AB63" s="34">
        <f t="shared" si="13"/>
        <v>0</v>
      </c>
      <c r="AC63" s="34">
        <f t="shared" si="13"/>
        <v>0</v>
      </c>
      <c r="AD63" s="34">
        <f t="shared" si="13"/>
        <v>0</v>
      </c>
      <c r="AE63" s="34">
        <f t="shared" si="13"/>
        <v>0</v>
      </c>
      <c r="AF63" s="34">
        <f t="shared" si="13"/>
        <v>0</v>
      </c>
      <c r="AG63" s="34">
        <f t="shared" si="13"/>
        <v>0</v>
      </c>
      <c r="AH63" s="34">
        <f t="shared" si="13"/>
        <v>0</v>
      </c>
      <c r="AI63" s="38">
        <f>IF(ISERROR(AH63/J63),0,AH63/J63)</f>
        <v>0</v>
      </c>
      <c r="AJ63" s="38">
        <f>IF(ISERROR(AH63/$AH$76),0,AH63/$AH$76)</f>
        <v>0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</row>
    <row r="64" spans="1:106" ht="24.95" customHeight="1" x14ac:dyDescent="0.25">
      <c r="A64" s="14" t="s">
        <v>92</v>
      </c>
      <c r="B64" s="14"/>
      <c r="C64" s="14"/>
      <c r="D64" s="14"/>
      <c r="E64" s="14"/>
      <c r="F64" s="15"/>
      <c r="G64" s="16"/>
      <c r="H64" s="17"/>
      <c r="I64" s="17"/>
      <c r="J64" s="18"/>
      <c r="K64" s="19"/>
      <c r="L64" s="20"/>
      <c r="M64" s="21"/>
      <c r="N64" s="21"/>
      <c r="O64" s="21"/>
      <c r="P64" s="16"/>
      <c r="Q64" s="22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23"/>
      <c r="AJ64" s="24"/>
    </row>
    <row r="65" spans="1:106" ht="24.95" hidden="1" customHeight="1" outlineLevel="1" x14ac:dyDescent="0.2">
      <c r="A65" s="25">
        <v>1</v>
      </c>
      <c r="B65" s="25"/>
      <c r="C65" s="26"/>
      <c r="D65" s="27"/>
      <c r="E65" s="26"/>
      <c r="F65" s="26"/>
      <c r="G65" s="26"/>
      <c r="H65" s="27"/>
      <c r="I65" s="27"/>
      <c r="J65" s="28"/>
      <c r="K65" s="29"/>
      <c r="L65" s="26"/>
      <c r="M65" s="30"/>
      <c r="N65" s="30"/>
      <c r="O65" s="30"/>
      <c r="P65" s="26"/>
      <c r="Q65" s="26"/>
      <c r="R65" s="30"/>
      <c r="S65" s="30"/>
      <c r="T65" s="30"/>
      <c r="U65" s="19">
        <f>SUM(R65:T65)</f>
        <v>0</v>
      </c>
      <c r="V65" s="30"/>
      <c r="W65" s="30"/>
      <c r="X65" s="30"/>
      <c r="Y65" s="19">
        <f>SUM(V65:X65)</f>
        <v>0</v>
      </c>
      <c r="Z65" s="30"/>
      <c r="AA65" s="30"/>
      <c r="AB65" s="30"/>
      <c r="AC65" s="19">
        <f>SUM(Z65:AB65)</f>
        <v>0</v>
      </c>
      <c r="AD65" s="30"/>
      <c r="AE65" s="30"/>
      <c r="AF65" s="30"/>
      <c r="AG65" s="19">
        <f>SUM(AD65:AF65)</f>
        <v>0</v>
      </c>
      <c r="AH65" s="19">
        <f>SUM(U65,Y65,AC65,AG65)</f>
        <v>0</v>
      </c>
      <c r="AI65" s="31">
        <f>IF(ISERROR(AH65/J65),0,AH65/J65)</f>
        <v>0</v>
      </c>
      <c r="AJ65" s="31" t="str">
        <f>IF(ISERROR(AH65/$AH$76),"-",AH65/$AH$76)</f>
        <v>-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</row>
    <row r="66" spans="1:106" ht="24.95" hidden="1" customHeight="1" outlineLevel="1" x14ac:dyDescent="0.2">
      <c r="A66" s="25">
        <v>2</v>
      </c>
      <c r="B66" s="25"/>
      <c r="C66" s="26"/>
      <c r="D66" s="27"/>
      <c r="E66" s="26"/>
      <c r="F66" s="26"/>
      <c r="G66" s="26"/>
      <c r="H66" s="27"/>
      <c r="I66" s="27"/>
      <c r="J66" s="28"/>
      <c r="K66" s="29"/>
      <c r="L66" s="26"/>
      <c r="M66" s="30"/>
      <c r="N66" s="30"/>
      <c r="O66" s="30"/>
      <c r="P66" s="26"/>
      <c r="Q66" s="26"/>
      <c r="R66" s="30"/>
      <c r="S66" s="30"/>
      <c r="T66" s="30"/>
      <c r="U66" s="19">
        <f>SUM(R66:T66)</f>
        <v>0</v>
      </c>
      <c r="V66" s="30"/>
      <c r="W66" s="30"/>
      <c r="X66" s="30"/>
      <c r="Y66" s="19">
        <f>SUM(V66:X66)</f>
        <v>0</v>
      </c>
      <c r="Z66" s="30"/>
      <c r="AA66" s="30"/>
      <c r="AB66" s="30"/>
      <c r="AC66" s="19">
        <f>SUM(Z66:AB66)</f>
        <v>0</v>
      </c>
      <c r="AD66" s="30"/>
      <c r="AE66" s="30"/>
      <c r="AF66" s="30"/>
      <c r="AG66" s="19">
        <f>SUM(AD66:AF66)</f>
        <v>0</v>
      </c>
      <c r="AH66" s="19">
        <f>SUM(U66,Y66,AC66,AG66)</f>
        <v>0</v>
      </c>
      <c r="AI66" s="31">
        <f>IF(ISERROR(AH66/J66),0,AH66/J66)</f>
        <v>0</v>
      </c>
      <c r="AJ66" s="31" t="str">
        <f>IF(ISERROR(AH66/$AH$76),"-",AH66/$AH$76)</f>
        <v>-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</row>
    <row r="67" spans="1:106" s="39" customFormat="1" ht="24.95" customHeight="1" collapsed="1" x14ac:dyDescent="0.25">
      <c r="A67" s="33" t="s">
        <v>93</v>
      </c>
      <c r="B67" s="33"/>
      <c r="C67" s="33"/>
      <c r="D67" s="33"/>
      <c r="E67" s="33"/>
      <c r="F67" s="33"/>
      <c r="G67" s="33"/>
      <c r="H67" s="33"/>
      <c r="I67" s="33"/>
      <c r="J67" s="34">
        <f>SUM(J65:J66)</f>
        <v>0</v>
      </c>
      <c r="K67" s="34">
        <f>SUM(K65:K66)</f>
        <v>0</v>
      </c>
      <c r="L67" s="35"/>
      <c r="M67" s="34">
        <f>SUM(M65:M66)</f>
        <v>0</v>
      </c>
      <c r="N67" s="34">
        <f>SUM(N65:N66)</f>
        <v>0</v>
      </c>
      <c r="O67" s="34">
        <f>SUM(O65:O66)</f>
        <v>0</v>
      </c>
      <c r="P67" s="36"/>
      <c r="Q67" s="37"/>
      <c r="R67" s="34">
        <f t="shared" ref="R67:AH67" si="14">SUM(R65:R66)</f>
        <v>0</v>
      </c>
      <c r="S67" s="34">
        <f t="shared" si="14"/>
        <v>0</v>
      </c>
      <c r="T67" s="34">
        <f t="shared" si="14"/>
        <v>0</v>
      </c>
      <c r="U67" s="34">
        <f t="shared" si="14"/>
        <v>0</v>
      </c>
      <c r="V67" s="34">
        <f t="shared" si="14"/>
        <v>0</v>
      </c>
      <c r="W67" s="34">
        <f t="shared" si="14"/>
        <v>0</v>
      </c>
      <c r="X67" s="34">
        <f t="shared" si="14"/>
        <v>0</v>
      </c>
      <c r="Y67" s="34">
        <f t="shared" si="14"/>
        <v>0</v>
      </c>
      <c r="Z67" s="34">
        <f t="shared" si="14"/>
        <v>0</v>
      </c>
      <c r="AA67" s="34">
        <f t="shared" si="14"/>
        <v>0</v>
      </c>
      <c r="AB67" s="34">
        <f t="shared" si="14"/>
        <v>0</v>
      </c>
      <c r="AC67" s="34">
        <f t="shared" si="14"/>
        <v>0</v>
      </c>
      <c r="AD67" s="34">
        <f t="shared" si="14"/>
        <v>0</v>
      </c>
      <c r="AE67" s="34">
        <f t="shared" si="14"/>
        <v>0</v>
      </c>
      <c r="AF67" s="34">
        <f t="shared" si="14"/>
        <v>0</v>
      </c>
      <c r="AG67" s="34">
        <f t="shared" si="14"/>
        <v>0</v>
      </c>
      <c r="AH67" s="34">
        <f t="shared" si="14"/>
        <v>0</v>
      </c>
      <c r="AI67" s="38">
        <f>IF(ISERROR(AH67/J67),0,AH67/J67)</f>
        <v>0</v>
      </c>
      <c r="AJ67" s="38">
        <f>IF(ISERROR(AH67/$AH$76),0,AH67/$AH$76)</f>
        <v>0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</row>
    <row r="68" spans="1:106" ht="24.95" customHeight="1" x14ac:dyDescent="0.25">
      <c r="A68" s="14" t="s">
        <v>72</v>
      </c>
      <c r="B68" s="14"/>
      <c r="C68" s="14"/>
      <c r="D68" s="14"/>
      <c r="E68" s="14"/>
      <c r="F68" s="15"/>
      <c r="G68" s="16"/>
      <c r="H68" s="17"/>
      <c r="I68" s="17"/>
      <c r="J68" s="18"/>
      <c r="K68" s="19"/>
      <c r="L68" s="20"/>
      <c r="M68" s="21"/>
      <c r="N68" s="21"/>
      <c r="O68" s="21"/>
      <c r="P68" s="16"/>
      <c r="Q68" s="22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23"/>
      <c r="AJ68" s="24"/>
    </row>
    <row r="69" spans="1:106" ht="24.95" hidden="1" customHeight="1" outlineLevel="1" x14ac:dyDescent="0.2">
      <c r="A69" s="25">
        <v>1</v>
      </c>
      <c r="B69" s="25"/>
      <c r="C69" s="26"/>
      <c r="D69" s="27"/>
      <c r="E69" s="26"/>
      <c r="F69" s="26"/>
      <c r="G69" s="26"/>
      <c r="H69" s="27"/>
      <c r="I69" s="27"/>
      <c r="J69" s="28"/>
      <c r="K69" s="29"/>
      <c r="L69" s="26"/>
      <c r="M69" s="30"/>
      <c r="N69" s="30"/>
      <c r="O69" s="30"/>
      <c r="P69" s="26"/>
      <c r="Q69" s="26"/>
      <c r="R69" s="30"/>
      <c r="S69" s="30"/>
      <c r="T69" s="30"/>
      <c r="U69" s="19">
        <f>SUM(R69:T69)</f>
        <v>0</v>
      </c>
      <c r="V69" s="30"/>
      <c r="W69" s="30"/>
      <c r="X69" s="30"/>
      <c r="Y69" s="19">
        <f>SUM(V69:X69)</f>
        <v>0</v>
      </c>
      <c r="Z69" s="30"/>
      <c r="AA69" s="30"/>
      <c r="AB69" s="30"/>
      <c r="AC69" s="19">
        <f>SUM(Z69:AB69)</f>
        <v>0</v>
      </c>
      <c r="AD69" s="30"/>
      <c r="AE69" s="30"/>
      <c r="AF69" s="30"/>
      <c r="AG69" s="19">
        <f>SUM(AD69:AF69)</f>
        <v>0</v>
      </c>
      <c r="AH69" s="19">
        <f>SUM(U69,Y69,AC69,AG69)</f>
        <v>0</v>
      </c>
      <c r="AI69" s="31">
        <f>IF(ISERROR(AH69/J69),0,AH69/J69)</f>
        <v>0</v>
      </c>
      <c r="AJ69" s="31" t="str">
        <f>IF(ISERROR(AH69/$AH$76),"-",AH69/$AH$76)</f>
        <v>-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</row>
    <row r="70" spans="1:106" ht="24.95" hidden="1" customHeight="1" outlineLevel="1" x14ac:dyDescent="0.2">
      <c r="A70" s="25">
        <v>2</v>
      </c>
      <c r="B70" s="25"/>
      <c r="C70" s="26"/>
      <c r="D70" s="27"/>
      <c r="E70" s="26"/>
      <c r="F70" s="26"/>
      <c r="G70" s="26"/>
      <c r="H70" s="27"/>
      <c r="I70" s="27"/>
      <c r="J70" s="28"/>
      <c r="K70" s="29"/>
      <c r="L70" s="26"/>
      <c r="M70" s="30"/>
      <c r="N70" s="30"/>
      <c r="O70" s="30"/>
      <c r="P70" s="26"/>
      <c r="Q70" s="26"/>
      <c r="R70" s="30"/>
      <c r="S70" s="30"/>
      <c r="T70" s="30"/>
      <c r="U70" s="19">
        <f>SUM(R70:T70)</f>
        <v>0</v>
      </c>
      <c r="V70" s="30"/>
      <c r="W70" s="30"/>
      <c r="X70" s="30"/>
      <c r="Y70" s="19">
        <f>SUM(V70:X70)</f>
        <v>0</v>
      </c>
      <c r="Z70" s="30"/>
      <c r="AA70" s="30"/>
      <c r="AB70" s="30"/>
      <c r="AC70" s="19">
        <f>SUM(Z70:AB70)</f>
        <v>0</v>
      </c>
      <c r="AD70" s="30"/>
      <c r="AE70" s="30"/>
      <c r="AF70" s="30"/>
      <c r="AG70" s="19">
        <f>SUM(AD70:AF70)</f>
        <v>0</v>
      </c>
      <c r="AH70" s="19">
        <f>SUM(U70,Y70,AC70,AG70)</f>
        <v>0</v>
      </c>
      <c r="AI70" s="31">
        <f>IF(ISERROR(AH70/J70),0,AH70/J70)</f>
        <v>0</v>
      </c>
      <c r="AJ70" s="31" t="str">
        <f>IF(ISERROR(AH70/$AH$76),"-",AH70/$AH$76)</f>
        <v>-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</row>
    <row r="71" spans="1:106" s="39" customFormat="1" ht="24.95" customHeight="1" collapsed="1" x14ac:dyDescent="0.25">
      <c r="A71" s="33" t="s">
        <v>73</v>
      </c>
      <c r="B71" s="33"/>
      <c r="C71" s="33"/>
      <c r="D71" s="33"/>
      <c r="E71" s="33"/>
      <c r="F71" s="33"/>
      <c r="G71" s="33"/>
      <c r="H71" s="33"/>
      <c r="I71" s="33"/>
      <c r="J71" s="34">
        <f>SUM(J69:J70)</f>
        <v>0</v>
      </c>
      <c r="K71" s="34">
        <f>SUM(K69:K70)</f>
        <v>0</v>
      </c>
      <c r="L71" s="35"/>
      <c r="M71" s="34">
        <f>SUM(M69:M70)</f>
        <v>0</v>
      </c>
      <c r="N71" s="34">
        <f>SUM(N69:N70)</f>
        <v>0</v>
      </c>
      <c r="O71" s="34">
        <f>SUM(O69:O70)</f>
        <v>0</v>
      </c>
      <c r="P71" s="36"/>
      <c r="Q71" s="37"/>
      <c r="R71" s="34">
        <f t="shared" ref="R71:AH71" si="15">SUM(R69:R70)</f>
        <v>0</v>
      </c>
      <c r="S71" s="34">
        <f t="shared" si="15"/>
        <v>0</v>
      </c>
      <c r="T71" s="34">
        <f t="shared" si="15"/>
        <v>0</v>
      </c>
      <c r="U71" s="34">
        <f t="shared" si="15"/>
        <v>0</v>
      </c>
      <c r="V71" s="34">
        <f t="shared" si="15"/>
        <v>0</v>
      </c>
      <c r="W71" s="34">
        <f t="shared" si="15"/>
        <v>0</v>
      </c>
      <c r="X71" s="34">
        <f t="shared" si="15"/>
        <v>0</v>
      </c>
      <c r="Y71" s="34">
        <f t="shared" si="15"/>
        <v>0</v>
      </c>
      <c r="Z71" s="34">
        <f t="shared" si="15"/>
        <v>0</v>
      </c>
      <c r="AA71" s="34">
        <f t="shared" si="15"/>
        <v>0</v>
      </c>
      <c r="AB71" s="34">
        <f t="shared" si="15"/>
        <v>0</v>
      </c>
      <c r="AC71" s="34">
        <f t="shared" si="15"/>
        <v>0</v>
      </c>
      <c r="AD71" s="34">
        <f t="shared" si="15"/>
        <v>0</v>
      </c>
      <c r="AE71" s="34">
        <f t="shared" si="15"/>
        <v>0</v>
      </c>
      <c r="AF71" s="34">
        <f t="shared" si="15"/>
        <v>0</v>
      </c>
      <c r="AG71" s="34">
        <f t="shared" si="15"/>
        <v>0</v>
      </c>
      <c r="AH71" s="34">
        <f t="shared" si="15"/>
        <v>0</v>
      </c>
      <c r="AI71" s="38">
        <f>IF(ISERROR(AH71/J71),0,AH71/J71)</f>
        <v>0</v>
      </c>
      <c r="AJ71" s="38">
        <f>IF(ISERROR(AH71/$AH$76),0,AH71/$AH$76)</f>
        <v>0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</row>
    <row r="72" spans="1:106" ht="24.95" customHeight="1" x14ac:dyDescent="0.25">
      <c r="A72" s="14" t="s">
        <v>74</v>
      </c>
      <c r="B72" s="14"/>
      <c r="C72" s="14"/>
      <c r="D72" s="14"/>
      <c r="E72" s="14"/>
      <c r="F72" s="15"/>
      <c r="G72" s="16"/>
      <c r="H72" s="17"/>
      <c r="I72" s="17"/>
      <c r="J72" s="28">
        <v>6794450000</v>
      </c>
      <c r="K72" s="19"/>
      <c r="L72" s="20"/>
      <c r="M72" s="21"/>
      <c r="N72" s="21"/>
      <c r="O72" s="21"/>
      <c r="P72" s="16"/>
      <c r="Q72" s="22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23"/>
      <c r="AJ72" s="24"/>
    </row>
    <row r="73" spans="1:106" ht="24.95" customHeight="1" outlineLevel="1" x14ac:dyDescent="0.25">
      <c r="A73" s="25">
        <v>1</v>
      </c>
      <c r="B73" s="25"/>
      <c r="C73" s="51"/>
      <c r="D73" s="52"/>
      <c r="E73" s="44"/>
      <c r="F73" s="44"/>
      <c r="G73" s="44"/>
      <c r="H73" s="54"/>
      <c r="I73" s="56"/>
      <c r="J73" s="28"/>
      <c r="K73" s="60">
        <v>138000000</v>
      </c>
      <c r="L73" s="57"/>
      <c r="M73" s="49"/>
      <c r="N73" s="61"/>
      <c r="O73" s="49"/>
      <c r="P73" s="62"/>
      <c r="Q73" s="62"/>
      <c r="R73" s="30"/>
      <c r="S73" s="30"/>
      <c r="T73" s="30"/>
      <c r="U73" s="19">
        <f>SUM(R73:T73)</f>
        <v>0</v>
      </c>
      <c r="V73" s="30"/>
      <c r="W73" s="30"/>
      <c r="X73" s="30"/>
      <c r="Y73" s="19">
        <f>SUM(V73:X73)</f>
        <v>0</v>
      </c>
      <c r="Z73" s="30"/>
      <c r="AA73" s="30"/>
      <c r="AB73" s="30"/>
      <c r="AC73" s="19">
        <f>SUM(Z73:AB73)</f>
        <v>0</v>
      </c>
      <c r="AD73" s="30"/>
      <c r="AE73" s="30">
        <v>0</v>
      </c>
      <c r="AF73" s="30">
        <v>0</v>
      </c>
      <c r="AG73" s="19">
        <f>SUM(AD73:AF73)</f>
        <v>0</v>
      </c>
      <c r="AH73" s="19">
        <f>SUM(U73,Y73,AC73,AG73)</f>
        <v>0</v>
      </c>
      <c r="AI73" s="31">
        <f>IF(ISERROR(AH73/J72),0,AH73/J72)</f>
        <v>0</v>
      </c>
      <c r="AJ73" s="104">
        <f>IF(ISERROR(AH73/$AH$76),0,AH73/$AH$76)</f>
        <v>0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</row>
    <row r="74" spans="1:106" ht="24.95" customHeight="1" outlineLevel="1" x14ac:dyDescent="0.25">
      <c r="A74" s="25">
        <v>2</v>
      </c>
      <c r="B74" s="25"/>
      <c r="C74" s="51"/>
      <c r="D74" s="52"/>
      <c r="E74" s="44"/>
      <c r="F74" s="44"/>
      <c r="G74" s="63"/>
      <c r="H74" s="54"/>
      <c r="I74" s="56"/>
      <c r="J74" s="28"/>
      <c r="K74" s="60"/>
      <c r="L74" s="57"/>
      <c r="M74" s="49"/>
      <c r="N74" s="61"/>
      <c r="O74" s="49"/>
      <c r="P74" s="62"/>
      <c r="Q74" s="62"/>
      <c r="R74" s="30"/>
      <c r="S74" s="30"/>
      <c r="T74" s="30"/>
      <c r="U74" s="19">
        <f>SUM(R74:T74)</f>
        <v>0</v>
      </c>
      <c r="V74" s="30"/>
      <c r="W74" s="30"/>
      <c r="X74" s="30"/>
      <c r="Y74" s="19">
        <f>SUM(V74:X74)</f>
        <v>0</v>
      </c>
      <c r="Z74" s="30"/>
      <c r="AA74" s="30"/>
      <c r="AB74" s="30"/>
      <c r="AC74" s="19">
        <f>SUM(Z74:AB74)</f>
        <v>0</v>
      </c>
      <c r="AD74" s="30"/>
      <c r="AE74" s="30">
        <v>0</v>
      </c>
      <c r="AF74" s="30">
        <v>0</v>
      </c>
      <c r="AG74" s="19">
        <f>SUM(AD74:AF74)</f>
        <v>0</v>
      </c>
      <c r="AH74" s="19">
        <f>SUM(U74,Y74,AC74,AG74)</f>
        <v>0</v>
      </c>
      <c r="AI74" s="31">
        <f>IF(ISERROR(AH74/J73),0,AH74/J73)</f>
        <v>0</v>
      </c>
      <c r="AJ74" s="104">
        <f>IF(ISERROR(AH74/$AH$76),0,AH74/$AH$76)</f>
        <v>0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</row>
    <row r="75" spans="1:106" s="39" customFormat="1" ht="24.95" customHeight="1" x14ac:dyDescent="0.25">
      <c r="A75" s="33" t="s">
        <v>75</v>
      </c>
      <c r="B75" s="33"/>
      <c r="C75" s="33"/>
      <c r="D75" s="33"/>
      <c r="E75" s="33"/>
      <c r="F75" s="33"/>
      <c r="G75" s="33"/>
      <c r="H75" s="33"/>
      <c r="I75" s="33"/>
      <c r="J75" s="34">
        <f>J72</f>
        <v>6794450000</v>
      </c>
      <c r="K75" s="34">
        <f>SUM(K73:K73)</f>
        <v>138000000</v>
      </c>
      <c r="L75" s="35"/>
      <c r="M75" s="34">
        <f>SUM(M73:M73)</f>
        <v>0</v>
      </c>
      <c r="N75" s="34">
        <f>SUM(N73:N73)</f>
        <v>0</v>
      </c>
      <c r="O75" s="34">
        <f>SUM(O73:O73)</f>
        <v>0</v>
      </c>
      <c r="P75" s="36"/>
      <c r="Q75" s="37"/>
      <c r="R75" s="34">
        <f t="shared" ref="R75:AH75" si="16">SUM(R73:R73)</f>
        <v>0</v>
      </c>
      <c r="S75" s="34">
        <f t="shared" si="16"/>
        <v>0</v>
      </c>
      <c r="T75" s="34">
        <f t="shared" si="16"/>
        <v>0</v>
      </c>
      <c r="U75" s="34">
        <f t="shared" si="16"/>
        <v>0</v>
      </c>
      <c r="V75" s="34">
        <f t="shared" si="16"/>
        <v>0</v>
      </c>
      <c r="W75" s="34">
        <f t="shared" si="16"/>
        <v>0</v>
      </c>
      <c r="X75" s="34">
        <f t="shared" si="16"/>
        <v>0</v>
      </c>
      <c r="Y75" s="34">
        <f t="shared" si="16"/>
        <v>0</v>
      </c>
      <c r="Z75" s="34">
        <f t="shared" si="16"/>
        <v>0</v>
      </c>
      <c r="AA75" s="34">
        <f t="shared" si="16"/>
        <v>0</v>
      </c>
      <c r="AB75" s="34">
        <f t="shared" si="16"/>
        <v>0</v>
      </c>
      <c r="AC75" s="34">
        <f t="shared" si="16"/>
        <v>0</v>
      </c>
      <c r="AD75" s="34">
        <f t="shared" si="16"/>
        <v>0</v>
      </c>
      <c r="AE75" s="34">
        <f t="shared" si="16"/>
        <v>0</v>
      </c>
      <c r="AF75" s="34">
        <f t="shared" si="16"/>
        <v>0</v>
      </c>
      <c r="AG75" s="34">
        <f t="shared" si="16"/>
        <v>0</v>
      </c>
      <c r="AH75" s="34">
        <f t="shared" si="16"/>
        <v>0</v>
      </c>
      <c r="AI75" s="38">
        <f>IF(ISERROR(AH75/J75),0,AH75/J75)</f>
        <v>0</v>
      </c>
      <c r="AJ75" s="38">
        <f>IF(ISERROR(AH75/$AH$76),0,AH75/$AH$76)</f>
        <v>0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</row>
    <row r="76" spans="1:106" s="67" customFormat="1" ht="44.25" customHeight="1" x14ac:dyDescent="0.25">
      <c r="A76" s="64" t="str">
        <f>"TOTAL ASIG."&amp;" "&amp;$A$5</f>
        <v>TOTAL ASIG. 24-03-414 "Programa Vivienda Primero"</v>
      </c>
      <c r="B76" s="64"/>
      <c r="C76" s="64"/>
      <c r="D76" s="64"/>
      <c r="E76" s="64"/>
      <c r="F76" s="64"/>
      <c r="G76" s="64"/>
      <c r="H76" s="64"/>
      <c r="I76" s="64"/>
      <c r="J76" s="65">
        <f>SUM(J11,J15,J19,J23,J27,J31,J35,J39,J43,J47,J51,J55,J59,J63,J67,J71,J75)</f>
        <v>6794450000</v>
      </c>
      <c r="K76" s="65">
        <f t="shared" ref="K76:AH76" si="17">SUM(K11,K15,K19,K23,K27,K31,K35,K39,K43,K47,K51,K55,K59,K63,K67,K71,K75)</f>
        <v>138000000</v>
      </c>
      <c r="L76" s="65"/>
      <c r="M76" s="65">
        <f t="shared" si="17"/>
        <v>0</v>
      </c>
      <c r="N76" s="65">
        <f t="shared" si="17"/>
        <v>0</v>
      </c>
      <c r="O76" s="65">
        <f t="shared" si="17"/>
        <v>0</v>
      </c>
      <c r="P76" s="65">
        <f t="shared" si="17"/>
        <v>0</v>
      </c>
      <c r="Q76" s="65">
        <f t="shared" si="17"/>
        <v>0</v>
      </c>
      <c r="R76" s="65">
        <f t="shared" si="17"/>
        <v>0</v>
      </c>
      <c r="S76" s="65">
        <f t="shared" si="17"/>
        <v>0</v>
      </c>
      <c r="T76" s="65">
        <f t="shared" si="17"/>
        <v>0</v>
      </c>
      <c r="U76" s="65">
        <f t="shared" si="17"/>
        <v>0</v>
      </c>
      <c r="V76" s="65">
        <f t="shared" si="17"/>
        <v>0</v>
      </c>
      <c r="W76" s="65">
        <f t="shared" si="17"/>
        <v>0</v>
      </c>
      <c r="X76" s="65">
        <f t="shared" si="17"/>
        <v>0</v>
      </c>
      <c r="Y76" s="65">
        <f t="shared" si="17"/>
        <v>0</v>
      </c>
      <c r="Z76" s="65">
        <f t="shared" si="17"/>
        <v>0</v>
      </c>
      <c r="AA76" s="65">
        <f t="shared" si="17"/>
        <v>0</v>
      </c>
      <c r="AB76" s="65">
        <f t="shared" si="17"/>
        <v>0</v>
      </c>
      <c r="AC76" s="65">
        <f t="shared" si="17"/>
        <v>0</v>
      </c>
      <c r="AD76" s="65">
        <f t="shared" si="17"/>
        <v>0</v>
      </c>
      <c r="AE76" s="65">
        <f t="shared" si="17"/>
        <v>0</v>
      </c>
      <c r="AF76" s="65">
        <f t="shared" si="17"/>
        <v>0</v>
      </c>
      <c r="AG76" s="65">
        <f t="shared" si="17"/>
        <v>0</v>
      </c>
      <c r="AH76" s="65">
        <f t="shared" si="17"/>
        <v>0</v>
      </c>
      <c r="AI76" s="66">
        <f>IF(ISERROR(AH76/J76),0,AH76/J76)</f>
        <v>0</v>
      </c>
      <c r="AJ76" s="66">
        <f>IF(ISERROR(AH76/$AH$76),0,AH76/$AH$76)</f>
        <v>0</v>
      </c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</row>
    <row r="77" spans="1:106" x14ac:dyDescent="0.25">
      <c r="J77" s="69"/>
      <c r="R77" s="69"/>
      <c r="S77" s="69"/>
      <c r="T77" s="69"/>
      <c r="V77" s="69"/>
      <c r="W77" s="69"/>
      <c r="X77" s="69"/>
      <c r="Z77" s="69"/>
      <c r="AA77" s="69"/>
      <c r="AB77" s="69"/>
      <c r="AD77" s="69"/>
      <c r="AE77" s="69"/>
      <c r="AF77" s="69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</row>
    <row r="78" spans="1:106" x14ac:dyDescent="0.25">
      <c r="J78" s="69"/>
      <c r="R78" s="69"/>
      <c r="S78" s="69"/>
      <c r="T78" s="69"/>
      <c r="V78" s="69"/>
      <c r="W78" s="69"/>
      <c r="X78" s="69"/>
      <c r="Z78" s="69"/>
      <c r="AA78" s="69"/>
      <c r="AB78" s="69"/>
      <c r="AD78" s="69"/>
      <c r="AE78" s="69"/>
      <c r="AF78" s="69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69"/>
      <c r="R79" s="69"/>
      <c r="S79" s="69"/>
      <c r="T79" s="69"/>
      <c r="V79" s="69"/>
      <c r="W79" s="69"/>
      <c r="X79" s="69"/>
      <c r="Z79" s="69"/>
      <c r="AA79" s="69"/>
      <c r="AB79" s="69"/>
      <c r="AD79" s="69"/>
      <c r="AE79" s="69"/>
      <c r="AF79" s="69"/>
    </row>
    <row r="80" spans="1:106" x14ac:dyDescent="0.25">
      <c r="J80" s="69"/>
      <c r="R80" s="69"/>
      <c r="S80" s="69"/>
      <c r="T80" s="69"/>
      <c r="V80" s="69"/>
      <c r="W80" s="69"/>
      <c r="X80" s="69"/>
      <c r="Z80" s="69"/>
      <c r="AA80" s="69"/>
      <c r="AB80" s="69"/>
      <c r="AD80" s="69"/>
      <c r="AE80" s="69"/>
      <c r="AF80" s="69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32" x14ac:dyDescent="0.25">
      <c r="J81" s="69"/>
      <c r="R81" s="69"/>
      <c r="S81" s="69"/>
      <c r="T81" s="69"/>
      <c r="V81" s="69"/>
      <c r="W81" s="69"/>
      <c r="X81" s="69"/>
      <c r="Z81" s="69"/>
      <c r="AA81" s="69"/>
      <c r="AB81" s="69"/>
      <c r="AD81" s="69"/>
      <c r="AE81" s="69"/>
      <c r="AF81" s="69"/>
    </row>
    <row r="82" spans="1:32" x14ac:dyDescent="0.25">
      <c r="J82" s="69"/>
      <c r="R82" s="69"/>
      <c r="S82" s="69"/>
      <c r="T82" s="69"/>
      <c r="V82" s="69"/>
      <c r="W82" s="69"/>
      <c r="X82" s="69"/>
      <c r="Z82" s="69"/>
      <c r="AA82" s="69"/>
      <c r="AB82" s="69"/>
      <c r="AD82" s="69"/>
      <c r="AE82" s="69"/>
      <c r="AF82" s="69"/>
    </row>
    <row r="83" spans="1:32" x14ac:dyDescent="0.25">
      <c r="J83" s="69"/>
      <c r="R83" s="69"/>
      <c r="S83" s="69"/>
      <c r="T83" s="69"/>
      <c r="V83" s="69"/>
      <c r="W83" s="69"/>
      <c r="X83" s="69"/>
      <c r="Z83" s="69"/>
      <c r="AA83" s="69"/>
      <c r="AB83" s="69"/>
      <c r="AD83" s="69"/>
      <c r="AE83" s="69"/>
      <c r="AF83" s="69"/>
    </row>
    <row r="84" spans="1:32" x14ac:dyDescent="0.25">
      <c r="J84" s="69"/>
      <c r="R84" s="69"/>
      <c r="S84" s="69"/>
      <c r="T84" s="69"/>
      <c r="V84" s="69"/>
      <c r="W84" s="69"/>
      <c r="X84" s="69"/>
      <c r="Z84" s="69"/>
      <c r="AA84" s="69"/>
      <c r="AB84" s="69"/>
      <c r="AD84" s="69"/>
      <c r="AE84" s="69"/>
      <c r="AF84" s="69"/>
    </row>
    <row r="85" spans="1:32" x14ac:dyDescent="0.25">
      <c r="A85" s="6"/>
      <c r="J85" s="69"/>
      <c r="R85" s="69"/>
      <c r="S85" s="69"/>
      <c r="T85" s="69"/>
      <c r="V85" s="69"/>
      <c r="W85" s="69"/>
      <c r="X85" s="69"/>
      <c r="Z85" s="69"/>
      <c r="AA85" s="69"/>
      <c r="AB85" s="69"/>
      <c r="AD85" s="69"/>
      <c r="AE85" s="69"/>
      <c r="AF85" s="69"/>
    </row>
    <row r="86" spans="1:32" x14ac:dyDescent="0.25">
      <c r="A86" s="6"/>
      <c r="J86" s="69"/>
      <c r="R86" s="69"/>
      <c r="S86" s="69"/>
      <c r="T86" s="69"/>
      <c r="V86" s="69"/>
      <c r="W86" s="69"/>
      <c r="X86" s="69"/>
      <c r="Z86" s="69"/>
      <c r="AA86" s="69"/>
      <c r="AB86" s="69"/>
      <c r="AD86" s="69"/>
      <c r="AE86" s="69"/>
      <c r="AF86" s="69"/>
    </row>
    <row r="87" spans="1:32" x14ac:dyDescent="0.25">
      <c r="A87" s="6"/>
      <c r="J87" s="69"/>
      <c r="R87" s="69"/>
      <c r="S87" s="69"/>
      <c r="T87" s="69"/>
      <c r="V87" s="69"/>
      <c r="W87" s="69"/>
      <c r="X87" s="69"/>
      <c r="Z87" s="69"/>
      <c r="AA87" s="69"/>
      <c r="AB87" s="69"/>
      <c r="AD87" s="69"/>
      <c r="AE87" s="69"/>
      <c r="AF87" s="69"/>
    </row>
    <row r="88" spans="1:32" x14ac:dyDescent="0.25">
      <c r="A88" s="6"/>
      <c r="J88" s="69"/>
      <c r="R88" s="69"/>
      <c r="S88" s="69"/>
      <c r="T88" s="69"/>
      <c r="V88" s="69"/>
      <c r="W88" s="69"/>
      <c r="X88" s="69"/>
      <c r="Z88" s="69"/>
      <c r="AA88" s="69"/>
      <c r="AB88" s="69"/>
      <c r="AD88" s="69"/>
      <c r="AE88" s="69"/>
      <c r="AF88" s="69"/>
    </row>
    <row r="89" spans="1:32" x14ac:dyDescent="0.25">
      <c r="A89" s="6"/>
      <c r="J89" s="69"/>
      <c r="R89" s="69"/>
      <c r="S89" s="69"/>
      <c r="T89" s="69"/>
      <c r="V89" s="69"/>
      <c r="W89" s="69"/>
      <c r="X89" s="69"/>
      <c r="Z89" s="69"/>
      <c r="AA89" s="69"/>
      <c r="AB89" s="69"/>
      <c r="AD89" s="69"/>
      <c r="AE89" s="69"/>
      <c r="AF89" s="69"/>
    </row>
    <row r="90" spans="1:32" x14ac:dyDescent="0.25">
      <c r="A90" s="6"/>
      <c r="J90" s="69"/>
      <c r="R90" s="69"/>
      <c r="S90" s="69"/>
      <c r="T90" s="69"/>
      <c r="V90" s="69"/>
      <c r="W90" s="69"/>
      <c r="X90" s="69"/>
      <c r="Z90" s="69"/>
      <c r="AA90" s="69"/>
      <c r="AB90" s="69"/>
      <c r="AD90" s="69"/>
      <c r="AE90" s="69"/>
      <c r="AF90" s="69"/>
    </row>
    <row r="91" spans="1:32" x14ac:dyDescent="0.25">
      <c r="A91" s="6"/>
      <c r="J91" s="69"/>
      <c r="R91" s="69"/>
      <c r="S91" s="69"/>
      <c r="T91" s="69"/>
      <c r="V91" s="69"/>
      <c r="W91" s="69"/>
      <c r="X91" s="69"/>
      <c r="Z91" s="69"/>
      <c r="AA91" s="69"/>
      <c r="AB91" s="69"/>
      <c r="AD91" s="69"/>
      <c r="AE91" s="69"/>
      <c r="AF91" s="69"/>
    </row>
    <row r="92" spans="1:32" x14ac:dyDescent="0.25">
      <c r="A92" s="6"/>
      <c r="J92" s="69"/>
      <c r="R92" s="69"/>
      <c r="S92" s="69"/>
      <c r="T92" s="69"/>
      <c r="V92" s="69"/>
      <c r="W92" s="69"/>
      <c r="X92" s="69"/>
      <c r="Z92" s="69"/>
      <c r="AA92" s="69"/>
      <c r="AB92" s="69"/>
      <c r="AD92" s="69"/>
      <c r="AE92" s="69"/>
      <c r="AF92" s="69"/>
    </row>
    <row r="93" spans="1:32" x14ac:dyDescent="0.25">
      <c r="A93" s="6"/>
      <c r="J93" s="69"/>
      <c r="R93" s="69"/>
      <c r="S93" s="69"/>
      <c r="T93" s="69"/>
      <c r="V93" s="69"/>
      <c r="W93" s="69"/>
      <c r="X93" s="69"/>
      <c r="Z93" s="69"/>
      <c r="AA93" s="69"/>
      <c r="AB93" s="69"/>
      <c r="AD93" s="69"/>
      <c r="AE93" s="69"/>
      <c r="AF93" s="69"/>
    </row>
    <row r="95" spans="1:32" x14ac:dyDescent="0.25">
      <c r="E95" s="73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457EF106-5D31-44BA-9377-E8BA21FB9219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9F5AF2FD-7603-4DE6-9936-B5A5D1C4FB9E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4321E95C-D177-49A8-AC23-E9749CDB52F2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3B32B8EE-CE25-46D9-9E85-F90B4831A37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1FFE3BC-606B-4600-9409-E35756F7BFF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F7D0CF0-ED9E-4A35-B396-E7B2E7FBE58C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AB5F790C-5705-43D7-B752-0064A4C8159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7DE6389-EED8-4ED7-915F-FE573FCC3E48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2006/documentManagement/types"/>
    <ds:schemaRef ds:uri="eb517d21-b595-442e-8151-83f9d91c3f7e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11</vt:i4>
      </vt:variant>
    </vt:vector>
  </HeadingPairs>
  <TitlesOfParts>
    <vt:vector size="33" baseType="lpstr">
      <vt:lpstr>24-01-322 Ind. Sub.Calefac</vt:lpstr>
      <vt:lpstr>24-01-322 Res. Sub. Calefac</vt:lpstr>
      <vt:lpstr>24-03-341 Ind. RSH</vt:lpstr>
      <vt:lpstr>24-03-341 Res. RSH</vt:lpstr>
      <vt:lpstr>24-03-342 Ind. Gestión Territ.</vt:lpstr>
      <vt:lpstr>24-03-342 Res. Gestión Territ.</vt:lpstr>
      <vt:lpstr>24-03-358 Ind. SALUD MENTAL</vt:lpstr>
      <vt:lpstr>24-03-358 Res. SALUD MENTAL</vt:lpstr>
      <vt:lpstr>24-03-414 Ind. Vivienda Primero</vt:lpstr>
      <vt:lpstr>24-03-414 Res. Vivienda Primero</vt:lpstr>
      <vt:lpstr>24-03-998 Ind. PND</vt:lpstr>
      <vt:lpstr>24-03-998 Res. PND</vt:lpstr>
      <vt:lpstr>24-08-001 Ind. Red Telecentros</vt:lpstr>
      <vt:lpstr>24-08-001 Res. Red Telecentros</vt:lpstr>
      <vt:lpstr>24-09-003 Ind. EVS</vt:lpstr>
      <vt:lpstr>24-09-003 Res. EVS</vt:lpstr>
      <vt:lpstr>24-09-004 Ind. UCAI</vt:lpstr>
      <vt:lpstr>24-09-004 Res. UCAI</vt:lpstr>
      <vt:lpstr>24-09-005 Ind. RIPS</vt:lpstr>
      <vt:lpstr>24-09-005 Res. RIPS</vt:lpstr>
      <vt:lpstr>24-09-006 Ind. P RSH</vt:lpstr>
      <vt:lpstr>24-09-006 Res. P RSH</vt:lpstr>
      <vt:lpstr>'24-01-322 Ind. Sub.Calefac'!Área_de_impresión</vt:lpstr>
      <vt:lpstr>'24-03-341 Ind. RSH'!Área_de_impresión</vt:lpstr>
      <vt:lpstr>'24-03-342 Ind. Gestión Territ.'!Área_de_impresión</vt:lpstr>
      <vt:lpstr>'24-03-358 Ind. SALUD MENTAL'!Área_de_impresión</vt:lpstr>
      <vt:lpstr>'24-03-414 Ind. Vivienda Primero'!Área_de_impresión</vt:lpstr>
      <vt:lpstr>'24-03-998 Ind. PND'!Área_de_impresión</vt:lpstr>
      <vt:lpstr>'24-08-001 Ind. Red Telecentros'!Área_de_impresión</vt:lpstr>
      <vt:lpstr>'24-09-003 Ind. EVS'!Área_de_impresión</vt:lpstr>
      <vt:lpstr>'24-09-004 Ind. UCAI'!Área_de_impresión</vt:lpstr>
      <vt:lpstr>'24-09-005 Ind. RIPS'!Área_de_impresión</vt:lpstr>
      <vt:lpstr>'24-09-006 Ind. P RSH'!Área_de_impresión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2023-03-09T13:14:16Z</dcterms:created>
  <dcterms:modified xsi:type="dcterms:W3CDTF">2025-04-15T18:51:52Z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